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88" yWindow="516" windowWidth="21756" windowHeight="8148"/>
  </bookViews>
  <sheets>
    <sheet name="Rekapitulace stavby" sheetId="1" r:id="rId1"/>
    <sheet name="SO 01 - HTÚ" sheetId="2" r:id="rId2"/>
    <sheet name="SO 02 - Tělocvična" sheetId="3" r:id="rId3"/>
    <sheet name="ZTI" sheetId="9" r:id="rId4"/>
    <sheet name="ÚT" sheetId="10" r:id="rId5"/>
    <sheet name="VZT" sheetId="11" r:id="rId6"/>
    <sheet name="Elektro" sheetId="12" r:id="rId7"/>
    <sheet name="ZOKT" sheetId="13" r:id="rId8"/>
    <sheet name="Infosystém" sheetId="14" r:id="rId9"/>
    <sheet name="Zádržný systém I" sheetId="15" r:id="rId10"/>
    <sheet name="Zádržný systém II" sheetId="16" r:id="rId11"/>
    <sheet name="EPS" sheetId="17" r:id="rId12"/>
    <sheet name="SO 03 - Venkovní úpravy" sheetId="4" r:id="rId13"/>
    <sheet name="IO 01 - Přípojka vodovodu" sheetId="5" r:id="rId14"/>
    <sheet name="IO-01" sheetId="18" r:id="rId15"/>
    <sheet name="IO 02 - Přípojka kanalizace" sheetId="6" r:id="rId16"/>
    <sheet name="IO-02" sheetId="19" r:id="rId17"/>
    <sheet name="IO 04 - Veřejné osvětlení" sheetId="7" r:id="rId18"/>
    <sheet name="IO-04" sheetId="20" r:id="rId19"/>
    <sheet name="IO 05 - Přípojka plynu" sheetId="8" r:id="rId20"/>
    <sheet name="IO-05" sheetId="21" r:id="rId21"/>
  </sheets>
  <externalReferences>
    <externalReference r:id="rId22"/>
    <externalReference r:id="rId23"/>
  </externalReferences>
  <definedNames>
    <definedName name="_xlnm._FilterDatabase" localSheetId="13" hidden="1">'IO 01 - Přípojka vodovodu'!$C$127:$K$167</definedName>
    <definedName name="_xlnm._FilterDatabase" localSheetId="15" hidden="1">'IO 02 - Přípojka kanalizace'!$C$127:$K$169</definedName>
    <definedName name="_xlnm._FilterDatabase" localSheetId="17" hidden="1">'IO 04 - Veřejné osvětlení'!$C$121:$K$132</definedName>
    <definedName name="_xlnm._FilterDatabase" localSheetId="19" hidden="1">'IO 05 - Přípojka plynu'!$C$127:$K$169</definedName>
    <definedName name="_xlnm._FilterDatabase" localSheetId="1" hidden="1">'SO 01 - HTÚ'!$C$127:$K$243</definedName>
    <definedName name="_xlnm._FilterDatabase" localSheetId="2" hidden="1">'SO 02 - Tělocvična'!$C$154:$K$2808</definedName>
    <definedName name="_xlnm._FilterDatabase" localSheetId="12" hidden="1">'SO 03 - Venkovní úpravy'!$C$130:$K$433</definedName>
    <definedName name="cisloobjektu">[1]Stavba!$D$3</definedName>
    <definedName name="CisloStavebnihoRozpoctu">[1]Stavba!$D$4</definedName>
    <definedName name="NazevStavebnihoRozpoctu">[1]Stavba!$E$4</definedName>
    <definedName name="_xlnm.Print_Titles" localSheetId="13">'IO 01 - Přípojka vodovodu'!$127:$127</definedName>
    <definedName name="_xlnm.Print_Titles" localSheetId="15">'IO 02 - Přípojka kanalizace'!$127:$127</definedName>
    <definedName name="_xlnm.Print_Titles" localSheetId="17">'IO 04 - Veřejné osvětlení'!$121:$121</definedName>
    <definedName name="_xlnm.Print_Titles" localSheetId="19">'IO 05 - Přípojka plynu'!$127:$127</definedName>
    <definedName name="_xlnm.Print_Titles" localSheetId="0">'Rekapitulace stavby'!$92:$92</definedName>
    <definedName name="_xlnm.Print_Titles" localSheetId="1">'SO 01 - HTÚ'!$127:$127</definedName>
    <definedName name="_xlnm.Print_Titles" localSheetId="2">'SO 02 - Tělocvična'!$154:$154</definedName>
    <definedName name="_xlnm.Print_Titles" localSheetId="12">'SO 03 - Venkovní úpravy'!$130:$130</definedName>
    <definedName name="_xlnm.Print_Area" localSheetId="13">'IO 01 - Přípojka vodovodu'!$C$4:$J$76,'IO 01 - Přípojka vodovodu'!$C$82:$J$109,'IO 01 - Přípojka vodovodu'!$C$115:$J$167</definedName>
    <definedName name="_xlnm.Print_Area" localSheetId="15">'IO 02 - Přípojka kanalizace'!$C$4:$J$76,'IO 02 - Přípojka kanalizace'!$C$82:$J$109,'IO 02 - Přípojka kanalizace'!$C$115:$J$169</definedName>
    <definedName name="_xlnm.Print_Area" localSheetId="17">'IO 04 - Veřejné osvětlení'!$C$4:$J$76,'IO 04 - Veřejné osvětlení'!$C$82:$J$103,'IO 04 - Veřejné osvětlení'!$C$109:$J$132</definedName>
    <definedName name="_xlnm.Print_Area" localSheetId="19">'IO 05 - Přípojka plynu'!$C$4:$J$76,'IO 05 - Přípojka plynu'!$C$82:$J$109,'IO 05 - Přípojka plynu'!$C$115:$J$169</definedName>
    <definedName name="_xlnm.Print_Area" localSheetId="0">'Rekapitulace stavby'!$D$4:$AO$76,'Rekapitulace stavby'!$C$82:$AQ$102</definedName>
    <definedName name="_xlnm.Print_Area" localSheetId="1">'SO 01 - HTÚ'!$C$4:$J$76,'SO 01 - HTÚ'!$C$82:$J$109,'SO 01 - HTÚ'!$C$115:$J$243</definedName>
    <definedName name="_xlnm.Print_Area" localSheetId="2">'SO 02 - Tělocvična'!$C$4:$J$76,'SO 02 - Tělocvična'!$C$82:$J$136,'SO 02 - Tělocvična'!$C$142:$J$2808</definedName>
    <definedName name="_xlnm.Print_Area" localSheetId="12">'SO 03 - Venkovní úpravy'!$C$4:$J$76,'SO 03 - Venkovní úpravy'!$C$82:$J$112,'SO 03 - Venkovní úpravy'!$C$118:$J$433</definedName>
    <definedName name="VO">[2]Stavba!$E$4</definedName>
  </definedNames>
  <calcPr calcId="124519"/>
</workbook>
</file>

<file path=xl/calcChain.xml><?xml version="1.0" encoding="utf-8"?>
<calcChain xmlns="http://schemas.openxmlformats.org/spreadsheetml/2006/main">
  <c r="J74" i="21"/>
  <c r="I74"/>
  <c r="G74"/>
  <c r="K74" s="1"/>
  <c r="J73"/>
  <c r="I73"/>
  <c r="G73"/>
  <c r="J72"/>
  <c r="I72"/>
  <c r="G72"/>
  <c r="J71"/>
  <c r="I71"/>
  <c r="G71"/>
  <c r="J70"/>
  <c r="I70"/>
  <c r="G70"/>
  <c r="J69"/>
  <c r="I69"/>
  <c r="G69"/>
  <c r="J68"/>
  <c r="I68"/>
  <c r="G68"/>
  <c r="K68" s="1"/>
  <c r="J67"/>
  <c r="I67"/>
  <c r="G67"/>
  <c r="K67" s="1"/>
  <c r="J66"/>
  <c r="I66"/>
  <c r="G66"/>
  <c r="K66" s="1"/>
  <c r="J65"/>
  <c r="I65"/>
  <c r="G65"/>
  <c r="J64"/>
  <c r="I64"/>
  <c r="G64"/>
  <c r="J63"/>
  <c r="I63"/>
  <c r="G63"/>
  <c r="J62"/>
  <c r="I62"/>
  <c r="G62"/>
  <c r="J61"/>
  <c r="I61"/>
  <c r="G61"/>
  <c r="J60"/>
  <c r="I60"/>
  <c r="G60"/>
  <c r="K60" s="1"/>
  <c r="J59"/>
  <c r="I59"/>
  <c r="G59"/>
  <c r="K59" s="1"/>
  <c r="K56"/>
  <c r="J56"/>
  <c r="I56"/>
  <c r="G56"/>
  <c r="K55"/>
  <c r="J55"/>
  <c r="I55"/>
  <c r="G55"/>
  <c r="K54"/>
  <c r="J54"/>
  <c r="I54"/>
  <c r="G54"/>
  <c r="K53"/>
  <c r="J53"/>
  <c r="I53"/>
  <c r="G53"/>
  <c r="K52"/>
  <c r="J52"/>
  <c r="I52"/>
  <c r="G52"/>
  <c r="K51"/>
  <c r="J51"/>
  <c r="I51"/>
  <c r="G51"/>
  <c r="K50"/>
  <c r="J50"/>
  <c r="I50"/>
  <c r="G50"/>
  <c r="K49"/>
  <c r="J49"/>
  <c r="I49"/>
  <c r="G49"/>
  <c r="K48"/>
  <c r="J48"/>
  <c r="I48"/>
  <c r="G48"/>
  <c r="J45"/>
  <c r="I45"/>
  <c r="G45"/>
  <c r="J44"/>
  <c r="I44"/>
  <c r="G44"/>
  <c r="J43"/>
  <c r="I43"/>
  <c r="G43"/>
  <c r="K43" s="1"/>
  <c r="J42"/>
  <c r="I42"/>
  <c r="G42"/>
  <c r="K42" s="1"/>
  <c r="J41"/>
  <c r="I41"/>
  <c r="G41"/>
  <c r="K41" s="1"/>
  <c r="J40"/>
  <c r="I40"/>
  <c r="G40"/>
  <c r="J39"/>
  <c r="I39"/>
  <c r="G39"/>
  <c r="J38"/>
  <c r="I38"/>
  <c r="G38"/>
  <c r="J37"/>
  <c r="I37"/>
  <c r="G37"/>
  <c r="J36"/>
  <c r="I36"/>
  <c r="G36"/>
  <c r="J33"/>
  <c r="I33"/>
  <c r="G33"/>
  <c r="K33" s="1"/>
  <c r="J32"/>
  <c r="I32"/>
  <c r="G32"/>
  <c r="K32" s="1"/>
  <c r="J31"/>
  <c r="I31"/>
  <c r="G31"/>
  <c r="K31" s="1"/>
  <c r="J30"/>
  <c r="I30"/>
  <c r="G30"/>
  <c r="J29"/>
  <c r="I29"/>
  <c r="G29"/>
  <c r="J28"/>
  <c r="I28"/>
  <c r="G28"/>
  <c r="J27"/>
  <c r="I27"/>
  <c r="G27"/>
  <c r="J26"/>
  <c r="I26"/>
  <c r="G26"/>
  <c r="J25"/>
  <c r="I25"/>
  <c r="G25"/>
  <c r="K25" s="1"/>
  <c r="J24"/>
  <c r="I24"/>
  <c r="G24"/>
  <c r="K24" s="1"/>
  <c r="J23"/>
  <c r="I23"/>
  <c r="G23"/>
  <c r="K23" s="1"/>
  <c r="K34" i="20"/>
  <c r="I34"/>
  <c r="F34"/>
  <c r="G34" s="1"/>
  <c r="M34" s="1"/>
  <c r="K33"/>
  <c r="I33"/>
  <c r="F33"/>
  <c r="G33" s="1"/>
  <c r="M33" s="1"/>
  <c r="K32"/>
  <c r="I32"/>
  <c r="F32"/>
  <c r="G32" s="1"/>
  <c r="M32" s="1"/>
  <c r="K31"/>
  <c r="I31"/>
  <c r="F31"/>
  <c r="G31" s="1"/>
  <c r="M31" s="1"/>
  <c r="K29"/>
  <c r="I29"/>
  <c r="I26" s="1"/>
  <c r="F29"/>
  <c r="G29" s="1"/>
  <c r="M29" s="1"/>
  <c r="K28"/>
  <c r="K26" s="1"/>
  <c r="I28"/>
  <c r="F28"/>
  <c r="G28" s="1"/>
  <c r="K27"/>
  <c r="I27"/>
  <c r="G27"/>
  <c r="M27" s="1"/>
  <c r="F27"/>
  <c r="K25"/>
  <c r="I25"/>
  <c r="F25"/>
  <c r="G25" s="1"/>
  <c r="M25" s="1"/>
  <c r="K24"/>
  <c r="I24"/>
  <c r="F24"/>
  <c r="G24" s="1"/>
  <c r="M24" s="1"/>
  <c r="K23"/>
  <c r="I23"/>
  <c r="F23"/>
  <c r="G23" s="1"/>
  <c r="M23" s="1"/>
  <c r="K22"/>
  <c r="I22"/>
  <c r="F22"/>
  <c r="G22" s="1"/>
  <c r="M22" s="1"/>
  <c r="K21"/>
  <c r="I21"/>
  <c r="F21"/>
  <c r="G21" s="1"/>
  <c r="M21" s="1"/>
  <c r="K20"/>
  <c r="I20"/>
  <c r="F20"/>
  <c r="G20" s="1"/>
  <c r="M20" s="1"/>
  <c r="K19"/>
  <c r="I19"/>
  <c r="F19"/>
  <c r="G19" s="1"/>
  <c r="M19" s="1"/>
  <c r="K18"/>
  <c r="I18"/>
  <c r="F18"/>
  <c r="G18" s="1"/>
  <c r="M18" s="1"/>
  <c r="K17"/>
  <c r="I17"/>
  <c r="G17"/>
  <c r="M17" s="1"/>
  <c r="F17"/>
  <c r="K16"/>
  <c r="I16"/>
  <c r="F16"/>
  <c r="G16" s="1"/>
  <c r="M16" s="1"/>
  <c r="K15"/>
  <c r="I15"/>
  <c r="I14" s="1"/>
  <c r="F15"/>
  <c r="G15" s="1"/>
  <c r="K13"/>
  <c r="I13"/>
  <c r="F13"/>
  <c r="G13" s="1"/>
  <c r="M13" s="1"/>
  <c r="K12"/>
  <c r="I12"/>
  <c r="F12"/>
  <c r="G12" s="1"/>
  <c r="M12" s="1"/>
  <c r="K11"/>
  <c r="I11"/>
  <c r="F11"/>
  <c r="G11" s="1"/>
  <c r="M11" s="1"/>
  <c r="K10"/>
  <c r="I10"/>
  <c r="F10"/>
  <c r="G10" s="1"/>
  <c r="K9"/>
  <c r="I9"/>
  <c r="F9"/>
  <c r="G9" s="1"/>
  <c r="M9" s="1"/>
  <c r="C4"/>
  <c r="B4"/>
  <c r="C3"/>
  <c r="B3"/>
  <c r="C2"/>
  <c r="B2"/>
  <c r="J60" i="19"/>
  <c r="I60"/>
  <c r="G60"/>
  <c r="J59"/>
  <c r="I59"/>
  <c r="G59"/>
  <c r="J58"/>
  <c r="I58"/>
  <c r="G58"/>
  <c r="K58" s="1"/>
  <c r="J57"/>
  <c r="I57"/>
  <c r="G57"/>
  <c r="J56"/>
  <c r="I56"/>
  <c r="G56"/>
  <c r="J55"/>
  <c r="I55"/>
  <c r="G55"/>
  <c r="J54"/>
  <c r="I54"/>
  <c r="G54"/>
  <c r="K54" s="1"/>
  <c r="J53"/>
  <c r="I53"/>
  <c r="G53"/>
  <c r="K53" s="1"/>
  <c r="J52"/>
  <c r="I52"/>
  <c r="G52"/>
  <c r="J51"/>
  <c r="I51"/>
  <c r="G51"/>
  <c r="J50"/>
  <c r="I50"/>
  <c r="G50"/>
  <c r="K50" s="1"/>
  <c r="J49"/>
  <c r="I49"/>
  <c r="G49"/>
  <c r="J48"/>
  <c r="I48"/>
  <c r="G48"/>
  <c r="J47"/>
  <c r="I47"/>
  <c r="G47"/>
  <c r="J46"/>
  <c r="I46"/>
  <c r="G46"/>
  <c r="K46" s="1"/>
  <c r="J45"/>
  <c r="I45"/>
  <c r="G45"/>
  <c r="K45" s="1"/>
  <c r="J44"/>
  <c r="I44"/>
  <c r="G44"/>
  <c r="J43"/>
  <c r="I43"/>
  <c r="G43"/>
  <c r="J42"/>
  <c r="I42"/>
  <c r="G42"/>
  <c r="K42" s="1"/>
  <c r="K39"/>
  <c r="J39"/>
  <c r="I39"/>
  <c r="G39"/>
  <c r="J38"/>
  <c r="I38"/>
  <c r="G38"/>
  <c r="J37"/>
  <c r="I37"/>
  <c r="G37"/>
  <c r="J36"/>
  <c r="I36"/>
  <c r="K36" s="1"/>
  <c r="G36"/>
  <c r="J35"/>
  <c r="I35"/>
  <c r="K35" s="1"/>
  <c r="G35"/>
  <c r="J34"/>
  <c r="I34"/>
  <c r="G34"/>
  <c r="J33"/>
  <c r="I33"/>
  <c r="G33"/>
  <c r="K33" s="1"/>
  <c r="J32"/>
  <c r="I32"/>
  <c r="G32"/>
  <c r="J31"/>
  <c r="I31"/>
  <c r="K31" s="1"/>
  <c r="G31"/>
  <c r="J30"/>
  <c r="I30"/>
  <c r="K30" s="1"/>
  <c r="G30"/>
  <c r="J29"/>
  <c r="I29"/>
  <c r="G29"/>
  <c r="K29" s="1"/>
  <c r="J28"/>
  <c r="I28"/>
  <c r="G28"/>
  <c r="J27"/>
  <c r="I27"/>
  <c r="G27"/>
  <c r="J26"/>
  <c r="I26"/>
  <c r="G26"/>
  <c r="J25"/>
  <c r="I25"/>
  <c r="G25"/>
  <c r="K25" s="1"/>
  <c r="J24"/>
  <c r="I24"/>
  <c r="K24" s="1"/>
  <c r="G24"/>
  <c r="K23"/>
  <c r="J23"/>
  <c r="I23"/>
  <c r="G23"/>
  <c r="J62" i="18"/>
  <c r="I62"/>
  <c r="G62"/>
  <c r="J61"/>
  <c r="I61"/>
  <c r="G61"/>
  <c r="J58"/>
  <c r="I58"/>
  <c r="K58" s="1"/>
  <c r="G58"/>
  <c r="J57"/>
  <c r="I57"/>
  <c r="G57"/>
  <c r="K57" s="1"/>
  <c r="J56"/>
  <c r="I56"/>
  <c r="K56" s="1"/>
  <c r="G56"/>
  <c r="K55"/>
  <c r="J55"/>
  <c r="I55"/>
  <c r="G55"/>
  <c r="J54"/>
  <c r="I54"/>
  <c r="G54"/>
  <c r="J53"/>
  <c r="I53"/>
  <c r="G53"/>
  <c r="J52"/>
  <c r="I52"/>
  <c r="K52" s="1"/>
  <c r="G52"/>
  <c r="K51"/>
  <c r="J51"/>
  <c r="I51"/>
  <c r="G51"/>
  <c r="J50"/>
  <c r="I50"/>
  <c r="G50"/>
  <c r="J49"/>
  <c r="I49"/>
  <c r="G49"/>
  <c r="J48"/>
  <c r="I48"/>
  <c r="K48" s="1"/>
  <c r="G48"/>
  <c r="J45"/>
  <c r="I45"/>
  <c r="G45"/>
  <c r="K45" s="1"/>
  <c r="J44"/>
  <c r="I44"/>
  <c r="G44"/>
  <c r="J43"/>
  <c r="I43"/>
  <c r="G43"/>
  <c r="J42"/>
  <c r="I42"/>
  <c r="G42"/>
  <c r="J41"/>
  <c r="I41"/>
  <c r="G41"/>
  <c r="K41" s="1"/>
  <c r="J40"/>
  <c r="I40"/>
  <c r="G40"/>
  <c r="J39"/>
  <c r="I39"/>
  <c r="G39"/>
  <c r="J38"/>
  <c r="I38"/>
  <c r="G38"/>
  <c r="J37"/>
  <c r="I37"/>
  <c r="G37"/>
  <c r="K37" s="1"/>
  <c r="J36"/>
  <c r="I36"/>
  <c r="G36"/>
  <c r="J33"/>
  <c r="I33"/>
  <c r="G33"/>
  <c r="J32"/>
  <c r="I32"/>
  <c r="K32" s="1"/>
  <c r="G32"/>
  <c r="J31"/>
  <c r="I31"/>
  <c r="G31"/>
  <c r="J30"/>
  <c r="I30"/>
  <c r="K30" s="1"/>
  <c r="G30"/>
  <c r="J29"/>
  <c r="I29"/>
  <c r="K29" s="1"/>
  <c r="G29"/>
  <c r="J28"/>
  <c r="I28"/>
  <c r="K28" s="1"/>
  <c r="G28"/>
  <c r="J27"/>
  <c r="I27"/>
  <c r="G27"/>
  <c r="J26"/>
  <c r="I26"/>
  <c r="K26" s="1"/>
  <c r="G26"/>
  <c r="J25"/>
  <c r="I25"/>
  <c r="G25"/>
  <c r="J24"/>
  <c r="I24"/>
  <c r="K24" s="1"/>
  <c r="G24"/>
  <c r="J23"/>
  <c r="I23"/>
  <c r="G23"/>
  <c r="K23" s="1"/>
  <c r="H70" i="17"/>
  <c r="H69"/>
  <c r="H68"/>
  <c r="H67"/>
  <c r="H66"/>
  <c r="H65"/>
  <c r="H64"/>
  <c r="H63"/>
  <c r="H55"/>
  <c r="H54"/>
  <c r="H53"/>
  <c r="H52"/>
  <c r="H51"/>
  <c r="H50"/>
  <c r="H49"/>
  <c r="H48"/>
  <c r="H47"/>
  <c r="H46"/>
  <c r="H45"/>
  <c r="H44"/>
  <c r="H43"/>
  <c r="H42"/>
  <c r="H41"/>
  <c r="H40"/>
  <c r="H39"/>
  <c r="H38"/>
  <c r="H37"/>
  <c r="H36"/>
  <c r="H35"/>
  <c r="H34"/>
  <c r="H26"/>
  <c r="H25"/>
  <c r="H24"/>
  <c r="H23"/>
  <c r="H22"/>
  <c r="H21"/>
  <c r="H20"/>
  <c r="H19"/>
  <c r="H18"/>
  <c r="H17"/>
  <c r="H16"/>
  <c r="H15"/>
  <c r="H14"/>
  <c r="H13"/>
  <c r="H12"/>
  <c r="I103" i="16"/>
  <c r="I101"/>
  <c r="I97"/>
  <c r="I95"/>
  <c r="I93"/>
  <c r="I91"/>
  <c r="I89"/>
  <c r="I87"/>
  <c r="I85"/>
  <c r="I81"/>
  <c r="I79"/>
  <c r="I77"/>
  <c r="I75"/>
  <c r="I73"/>
  <c r="I71"/>
  <c r="I67"/>
  <c r="I65"/>
  <c r="I63"/>
  <c r="I61"/>
  <c r="I59"/>
  <c r="I57"/>
  <c r="I55"/>
  <c r="I51"/>
  <c r="I49"/>
  <c r="I47"/>
  <c r="I45"/>
  <c r="I43"/>
  <c r="I41"/>
  <c r="I39"/>
  <c r="I35"/>
  <c r="I33"/>
  <c r="I31"/>
  <c r="I29"/>
  <c r="I27"/>
  <c r="I25"/>
  <c r="I23"/>
  <c r="I19"/>
  <c r="I17"/>
  <c r="I15"/>
  <c r="I13"/>
  <c r="I11"/>
  <c r="I9"/>
  <c r="I7"/>
  <c r="I26" i="15"/>
  <c r="I24"/>
  <c r="I22"/>
  <c r="I20"/>
  <c r="I18"/>
  <c r="I16"/>
  <c r="I14"/>
  <c r="I12"/>
  <c r="I10"/>
  <c r="I8"/>
  <c r="I6"/>
  <c r="G10" i="14"/>
  <c r="G9"/>
  <c r="G8"/>
  <c r="G7"/>
  <c r="G6"/>
  <c r="G5"/>
  <c r="G4"/>
  <c r="G11" s="1"/>
  <c r="I2795" i="3" s="1"/>
  <c r="H16" i="13"/>
  <c r="H15"/>
  <c r="H14"/>
  <c r="H13"/>
  <c r="H12"/>
  <c r="H9"/>
  <c r="H8"/>
  <c r="H7"/>
  <c r="K258" i="12"/>
  <c r="I258"/>
  <c r="F258"/>
  <c r="G258" s="1"/>
  <c r="M258" s="1"/>
  <c r="K257"/>
  <c r="I257"/>
  <c r="F257"/>
  <c r="G257" s="1"/>
  <c r="M257" s="1"/>
  <c r="K256"/>
  <c r="I256"/>
  <c r="G256"/>
  <c r="M256" s="1"/>
  <c r="F256"/>
  <c r="K255"/>
  <c r="I255"/>
  <c r="F255"/>
  <c r="G255" s="1"/>
  <c r="M255" s="1"/>
  <c r="K254"/>
  <c r="I254"/>
  <c r="F254"/>
  <c r="G254" s="1"/>
  <c r="M254" s="1"/>
  <c r="K253"/>
  <c r="K251" s="1"/>
  <c r="I253"/>
  <c r="I251" s="1"/>
  <c r="F253"/>
  <c r="G253" s="1"/>
  <c r="M253" s="1"/>
  <c r="K252"/>
  <c r="I252"/>
  <c r="F252"/>
  <c r="G252" s="1"/>
  <c r="K250"/>
  <c r="I250"/>
  <c r="G250"/>
  <c r="M250" s="1"/>
  <c r="F250"/>
  <c r="K249"/>
  <c r="I249"/>
  <c r="I248" s="1"/>
  <c r="F249"/>
  <c r="G249" s="1"/>
  <c r="K248"/>
  <c r="K247"/>
  <c r="I247"/>
  <c r="F247"/>
  <c r="G247" s="1"/>
  <c r="M247" s="1"/>
  <c r="K246"/>
  <c r="I246"/>
  <c r="F246"/>
  <c r="G246" s="1"/>
  <c r="K245"/>
  <c r="I245"/>
  <c r="F245"/>
  <c r="G245" s="1"/>
  <c r="M245" s="1"/>
  <c r="K244"/>
  <c r="I244"/>
  <c r="G244"/>
  <c r="M244" s="1"/>
  <c r="F244"/>
  <c r="K243"/>
  <c r="I243"/>
  <c r="F243"/>
  <c r="G243" s="1"/>
  <c r="M243" s="1"/>
  <c r="K242"/>
  <c r="I242"/>
  <c r="F242"/>
  <c r="G242" s="1"/>
  <c r="M242" s="1"/>
  <c r="K241"/>
  <c r="I241"/>
  <c r="F241"/>
  <c r="G241" s="1"/>
  <c r="M241" s="1"/>
  <c r="K240"/>
  <c r="I240"/>
  <c r="F240"/>
  <c r="G240" s="1"/>
  <c r="M240" s="1"/>
  <c r="K239"/>
  <c r="I239"/>
  <c r="F239"/>
  <c r="G239" s="1"/>
  <c r="M239" s="1"/>
  <c r="K238"/>
  <c r="I238"/>
  <c r="F238"/>
  <c r="G238" s="1"/>
  <c r="M238" s="1"/>
  <c r="K237"/>
  <c r="I237"/>
  <c r="F237"/>
  <c r="G237" s="1"/>
  <c r="M237" s="1"/>
  <c r="K236"/>
  <c r="I236"/>
  <c r="F236"/>
  <c r="G236" s="1"/>
  <c r="M236" s="1"/>
  <c r="K235"/>
  <c r="I235"/>
  <c r="F235"/>
  <c r="G235" s="1"/>
  <c r="M235" s="1"/>
  <c r="K234"/>
  <c r="K230" s="1"/>
  <c r="I234"/>
  <c r="F234"/>
  <c r="G234" s="1"/>
  <c r="M234" s="1"/>
  <c r="K233"/>
  <c r="I233"/>
  <c r="G233"/>
  <c r="M233" s="1"/>
  <c r="F233"/>
  <c r="K232"/>
  <c r="I232"/>
  <c r="G232"/>
  <c r="M232" s="1"/>
  <c r="F232"/>
  <c r="K231"/>
  <c r="I231"/>
  <c r="F231"/>
  <c r="G231" s="1"/>
  <c r="K229"/>
  <c r="I229"/>
  <c r="F229"/>
  <c r="G229" s="1"/>
  <c r="M229" s="1"/>
  <c r="K228"/>
  <c r="I228"/>
  <c r="G228"/>
  <c r="M228" s="1"/>
  <c r="F228"/>
  <c r="K227"/>
  <c r="I227"/>
  <c r="G227"/>
  <c r="M227" s="1"/>
  <c r="F227"/>
  <c r="K226"/>
  <c r="I226"/>
  <c r="F226"/>
  <c r="G226" s="1"/>
  <c r="M226" s="1"/>
  <c r="K225"/>
  <c r="I225"/>
  <c r="F225"/>
  <c r="G225" s="1"/>
  <c r="M225" s="1"/>
  <c r="K224"/>
  <c r="I224"/>
  <c r="F224"/>
  <c r="G224" s="1"/>
  <c r="M224" s="1"/>
  <c r="K223"/>
  <c r="I223"/>
  <c r="G223"/>
  <c r="M223" s="1"/>
  <c r="F223"/>
  <c r="K222"/>
  <c r="I222"/>
  <c r="F222"/>
  <c r="G222" s="1"/>
  <c r="M222" s="1"/>
  <c r="K221"/>
  <c r="I221"/>
  <c r="F221"/>
  <c r="G221" s="1"/>
  <c r="M221" s="1"/>
  <c r="K220"/>
  <c r="I220"/>
  <c r="F220"/>
  <c r="G220" s="1"/>
  <c r="M220" s="1"/>
  <c r="K219"/>
  <c r="I219"/>
  <c r="F219"/>
  <c r="G219" s="1"/>
  <c r="M219" s="1"/>
  <c r="K218"/>
  <c r="I218"/>
  <c r="F218"/>
  <c r="G218" s="1"/>
  <c r="M218" s="1"/>
  <c r="K217"/>
  <c r="I217"/>
  <c r="F217"/>
  <c r="G217" s="1"/>
  <c r="M217" s="1"/>
  <c r="K216"/>
  <c r="I216"/>
  <c r="F216"/>
  <c r="G216" s="1"/>
  <c r="M216" s="1"/>
  <c r="K215"/>
  <c r="I215"/>
  <c r="G215"/>
  <c r="M215" s="1"/>
  <c r="F215"/>
  <c r="K214"/>
  <c r="I214"/>
  <c r="F214"/>
  <c r="G214" s="1"/>
  <c r="M214" s="1"/>
  <c r="K213"/>
  <c r="I213"/>
  <c r="F213"/>
  <c r="G213" s="1"/>
  <c r="M213" s="1"/>
  <c r="K212"/>
  <c r="I212"/>
  <c r="G212"/>
  <c r="M212" s="1"/>
  <c r="F212"/>
  <c r="K211"/>
  <c r="I211"/>
  <c r="G211"/>
  <c r="M211" s="1"/>
  <c r="F211"/>
  <c r="K210"/>
  <c r="I210"/>
  <c r="F210"/>
  <c r="G210" s="1"/>
  <c r="M210" s="1"/>
  <c r="K209"/>
  <c r="I209"/>
  <c r="F209"/>
  <c r="G209" s="1"/>
  <c r="M209" s="1"/>
  <c r="K208"/>
  <c r="I208"/>
  <c r="F208"/>
  <c r="G208" s="1"/>
  <c r="M208" s="1"/>
  <c r="K207"/>
  <c r="I207"/>
  <c r="F207"/>
  <c r="G207" s="1"/>
  <c r="M207" s="1"/>
  <c r="K206"/>
  <c r="K205" s="1"/>
  <c r="I206"/>
  <c r="F206"/>
  <c r="G206" s="1"/>
  <c r="K204"/>
  <c r="I204"/>
  <c r="F204"/>
  <c r="G204" s="1"/>
  <c r="M204" s="1"/>
  <c r="K203"/>
  <c r="I203"/>
  <c r="F203"/>
  <c r="G203" s="1"/>
  <c r="M203" s="1"/>
  <c r="K202"/>
  <c r="I202"/>
  <c r="G202"/>
  <c r="M202" s="1"/>
  <c r="F202"/>
  <c r="K201"/>
  <c r="I201"/>
  <c r="F201"/>
  <c r="G201" s="1"/>
  <c r="M201" s="1"/>
  <c r="K200"/>
  <c r="I200"/>
  <c r="F200"/>
  <c r="G200" s="1"/>
  <c r="M200" s="1"/>
  <c r="K199"/>
  <c r="I199"/>
  <c r="G199"/>
  <c r="M199" s="1"/>
  <c r="F199"/>
  <c r="K198"/>
  <c r="I198"/>
  <c r="G198"/>
  <c r="M198" s="1"/>
  <c r="F198"/>
  <c r="K197"/>
  <c r="I197"/>
  <c r="F197"/>
  <c r="G197" s="1"/>
  <c r="M197" s="1"/>
  <c r="K196"/>
  <c r="I196"/>
  <c r="F196"/>
  <c r="G196" s="1"/>
  <c r="M196" s="1"/>
  <c r="K195"/>
  <c r="I195"/>
  <c r="F195"/>
  <c r="G195" s="1"/>
  <c r="M195" s="1"/>
  <c r="K194"/>
  <c r="I194"/>
  <c r="F194"/>
  <c r="G194" s="1"/>
  <c r="M194" s="1"/>
  <c r="K193"/>
  <c r="I193"/>
  <c r="F193"/>
  <c r="G193" s="1"/>
  <c r="M193" s="1"/>
  <c r="K192"/>
  <c r="I192"/>
  <c r="F192"/>
  <c r="G192" s="1"/>
  <c r="M192" s="1"/>
  <c r="K191"/>
  <c r="I191"/>
  <c r="F191"/>
  <c r="G191" s="1"/>
  <c r="M191" s="1"/>
  <c r="K190"/>
  <c r="I190"/>
  <c r="G190"/>
  <c r="M190" s="1"/>
  <c r="F190"/>
  <c r="K189"/>
  <c r="I189"/>
  <c r="F189"/>
  <c r="G189" s="1"/>
  <c r="M189" s="1"/>
  <c r="K188"/>
  <c r="I188"/>
  <c r="F188"/>
  <c r="G188" s="1"/>
  <c r="M188" s="1"/>
  <c r="K187"/>
  <c r="I187"/>
  <c r="F187"/>
  <c r="G187" s="1"/>
  <c r="M187" s="1"/>
  <c r="K186"/>
  <c r="I186"/>
  <c r="G186"/>
  <c r="M186" s="1"/>
  <c r="F186"/>
  <c r="K185"/>
  <c r="I185"/>
  <c r="F185"/>
  <c r="G185" s="1"/>
  <c r="M185" s="1"/>
  <c r="K184"/>
  <c r="I184"/>
  <c r="F184"/>
  <c r="G184" s="1"/>
  <c r="M184" s="1"/>
  <c r="K183"/>
  <c r="I183"/>
  <c r="F183"/>
  <c r="G183" s="1"/>
  <c r="M183" s="1"/>
  <c r="K182"/>
  <c r="I182"/>
  <c r="F182"/>
  <c r="G182" s="1"/>
  <c r="M182" s="1"/>
  <c r="K181"/>
  <c r="I181"/>
  <c r="F181"/>
  <c r="G181" s="1"/>
  <c r="M181" s="1"/>
  <c r="K180"/>
  <c r="I180"/>
  <c r="F180"/>
  <c r="G180" s="1"/>
  <c r="M180" s="1"/>
  <c r="K179"/>
  <c r="I179"/>
  <c r="F179"/>
  <c r="G179" s="1"/>
  <c r="M179" s="1"/>
  <c r="K178"/>
  <c r="I178"/>
  <c r="F178"/>
  <c r="G178" s="1"/>
  <c r="M178" s="1"/>
  <c r="K177"/>
  <c r="I177"/>
  <c r="F177"/>
  <c r="G177" s="1"/>
  <c r="M177" s="1"/>
  <c r="K176"/>
  <c r="I176"/>
  <c r="F176"/>
  <c r="G176" s="1"/>
  <c r="M176" s="1"/>
  <c r="K175"/>
  <c r="I175"/>
  <c r="G175"/>
  <c r="M175" s="1"/>
  <c r="F175"/>
  <c r="K174"/>
  <c r="I174"/>
  <c r="G174"/>
  <c r="M174" s="1"/>
  <c r="F174"/>
  <c r="K173"/>
  <c r="I173"/>
  <c r="F173"/>
  <c r="G173" s="1"/>
  <c r="M173" s="1"/>
  <c r="K172"/>
  <c r="I172"/>
  <c r="F172"/>
  <c r="G172" s="1"/>
  <c r="M172" s="1"/>
  <c r="K171"/>
  <c r="I171"/>
  <c r="I170" s="1"/>
  <c r="F171"/>
  <c r="G171" s="1"/>
  <c r="K169"/>
  <c r="I169"/>
  <c r="G169"/>
  <c r="M169" s="1"/>
  <c r="F169"/>
  <c r="K168"/>
  <c r="I168"/>
  <c r="F168"/>
  <c r="G168" s="1"/>
  <c r="M168" s="1"/>
  <c r="K167"/>
  <c r="I167"/>
  <c r="F167"/>
  <c r="G167" s="1"/>
  <c r="M167" s="1"/>
  <c r="K166"/>
  <c r="I166"/>
  <c r="F166"/>
  <c r="G166" s="1"/>
  <c r="M166" s="1"/>
  <c r="K165"/>
  <c r="I165"/>
  <c r="F165"/>
  <c r="G165" s="1"/>
  <c r="M165" s="1"/>
  <c r="K164"/>
  <c r="I164"/>
  <c r="F164"/>
  <c r="G164" s="1"/>
  <c r="M164" s="1"/>
  <c r="K163"/>
  <c r="I163"/>
  <c r="F163"/>
  <c r="G163" s="1"/>
  <c r="M163" s="1"/>
  <c r="K162"/>
  <c r="I162"/>
  <c r="G162"/>
  <c r="M162" s="1"/>
  <c r="F162"/>
  <c r="K161"/>
  <c r="I161"/>
  <c r="F161"/>
  <c r="G161" s="1"/>
  <c r="M161" s="1"/>
  <c r="K160"/>
  <c r="I160"/>
  <c r="F160"/>
  <c r="G160" s="1"/>
  <c r="M160" s="1"/>
  <c r="K159"/>
  <c r="I159"/>
  <c r="F159"/>
  <c r="G159" s="1"/>
  <c r="M159" s="1"/>
  <c r="K158"/>
  <c r="I158"/>
  <c r="F158"/>
  <c r="G158" s="1"/>
  <c r="M158" s="1"/>
  <c r="K157"/>
  <c r="I157"/>
  <c r="F157"/>
  <c r="G157" s="1"/>
  <c r="M157" s="1"/>
  <c r="K156"/>
  <c r="I156"/>
  <c r="F156"/>
  <c r="G156" s="1"/>
  <c r="M156" s="1"/>
  <c r="K155"/>
  <c r="I155"/>
  <c r="F155"/>
  <c r="G155" s="1"/>
  <c r="M155" s="1"/>
  <c r="K154"/>
  <c r="I154"/>
  <c r="G154"/>
  <c r="M154" s="1"/>
  <c r="F154"/>
  <c r="K153"/>
  <c r="I153"/>
  <c r="G153"/>
  <c r="M153" s="1"/>
  <c r="F153"/>
  <c r="K152"/>
  <c r="I152"/>
  <c r="F152"/>
  <c r="G152" s="1"/>
  <c r="M152" s="1"/>
  <c r="K151"/>
  <c r="I151"/>
  <c r="F151"/>
  <c r="G151" s="1"/>
  <c r="M151" s="1"/>
  <c r="K150"/>
  <c r="I150"/>
  <c r="F150"/>
  <c r="G150" s="1"/>
  <c r="M150" s="1"/>
  <c r="K149"/>
  <c r="I149"/>
  <c r="F149"/>
  <c r="G149" s="1"/>
  <c r="M149" s="1"/>
  <c r="K148"/>
  <c r="I148"/>
  <c r="F148"/>
  <c r="G148" s="1"/>
  <c r="M148" s="1"/>
  <c r="K147"/>
  <c r="I147"/>
  <c r="F147"/>
  <c r="G147" s="1"/>
  <c r="M147" s="1"/>
  <c r="K146"/>
  <c r="I146"/>
  <c r="F146"/>
  <c r="G146" s="1"/>
  <c r="M146" s="1"/>
  <c r="K144"/>
  <c r="I144"/>
  <c r="F144"/>
  <c r="G144" s="1"/>
  <c r="M144" s="1"/>
  <c r="K143"/>
  <c r="I143"/>
  <c r="F143"/>
  <c r="G143" s="1"/>
  <c r="M143" s="1"/>
  <c r="K142"/>
  <c r="I142"/>
  <c r="F142"/>
  <c r="G142" s="1"/>
  <c r="M142" s="1"/>
  <c r="K141"/>
  <c r="I141"/>
  <c r="F141"/>
  <c r="G141" s="1"/>
  <c r="M141" s="1"/>
  <c r="K140"/>
  <c r="I140"/>
  <c r="F140"/>
  <c r="G140" s="1"/>
  <c r="M140" s="1"/>
  <c r="K139"/>
  <c r="I139"/>
  <c r="F139"/>
  <c r="G139" s="1"/>
  <c r="M139" s="1"/>
  <c r="K138"/>
  <c r="I138"/>
  <c r="F138"/>
  <c r="G138" s="1"/>
  <c r="M138" s="1"/>
  <c r="K137"/>
  <c r="I137"/>
  <c r="F137"/>
  <c r="G137" s="1"/>
  <c r="M137" s="1"/>
  <c r="K136"/>
  <c r="I136"/>
  <c r="G136"/>
  <c r="M136" s="1"/>
  <c r="F136"/>
  <c r="K135"/>
  <c r="I135"/>
  <c r="F135"/>
  <c r="G135" s="1"/>
  <c r="M135" s="1"/>
  <c r="K134"/>
  <c r="I134"/>
  <c r="F134"/>
  <c r="G134" s="1"/>
  <c r="M134" s="1"/>
  <c r="K133"/>
  <c r="I133"/>
  <c r="G133"/>
  <c r="M133" s="1"/>
  <c r="F133"/>
  <c r="K132"/>
  <c r="I132"/>
  <c r="G132"/>
  <c r="M132" s="1"/>
  <c r="F132"/>
  <c r="K131"/>
  <c r="I131"/>
  <c r="F131"/>
  <c r="G131" s="1"/>
  <c r="M131" s="1"/>
  <c r="K130"/>
  <c r="I130"/>
  <c r="F130"/>
  <c r="G130" s="1"/>
  <c r="M130" s="1"/>
  <c r="K129"/>
  <c r="I129"/>
  <c r="F129"/>
  <c r="G129" s="1"/>
  <c r="M129" s="1"/>
  <c r="K128"/>
  <c r="I128"/>
  <c r="F128"/>
  <c r="G128" s="1"/>
  <c r="M128" s="1"/>
  <c r="K127"/>
  <c r="I127"/>
  <c r="F127"/>
  <c r="G127" s="1"/>
  <c r="M127" s="1"/>
  <c r="K126"/>
  <c r="I126"/>
  <c r="F126"/>
  <c r="G126" s="1"/>
  <c r="M126" s="1"/>
  <c r="K125"/>
  <c r="I125"/>
  <c r="F125"/>
  <c r="G125" s="1"/>
  <c r="M125" s="1"/>
  <c r="K124"/>
  <c r="I124"/>
  <c r="F124"/>
  <c r="G124" s="1"/>
  <c r="M124" s="1"/>
  <c r="K123"/>
  <c r="I123"/>
  <c r="F123"/>
  <c r="G123" s="1"/>
  <c r="K121"/>
  <c r="I121"/>
  <c r="F121"/>
  <c r="G121" s="1"/>
  <c r="M121" s="1"/>
  <c r="K120"/>
  <c r="I120"/>
  <c r="F120"/>
  <c r="G120" s="1"/>
  <c r="M120" s="1"/>
  <c r="K119"/>
  <c r="I119"/>
  <c r="F119"/>
  <c r="G119" s="1"/>
  <c r="M119" s="1"/>
  <c r="K118"/>
  <c r="I118"/>
  <c r="F118"/>
  <c r="G118" s="1"/>
  <c r="M118" s="1"/>
  <c r="K117"/>
  <c r="I117"/>
  <c r="F117"/>
  <c r="G117" s="1"/>
  <c r="M117" s="1"/>
  <c r="K116"/>
  <c r="I116"/>
  <c r="F116"/>
  <c r="G116" s="1"/>
  <c r="M116" s="1"/>
  <c r="K115"/>
  <c r="I115"/>
  <c r="F115"/>
  <c r="G115" s="1"/>
  <c r="M115" s="1"/>
  <c r="K114"/>
  <c r="I114"/>
  <c r="F114"/>
  <c r="G114" s="1"/>
  <c r="M114" s="1"/>
  <c r="K113"/>
  <c r="I113"/>
  <c r="F113"/>
  <c r="G113" s="1"/>
  <c r="M113" s="1"/>
  <c r="K112"/>
  <c r="I112"/>
  <c r="G112"/>
  <c r="M112" s="1"/>
  <c r="F112"/>
  <c r="K111"/>
  <c r="I111"/>
  <c r="G111"/>
  <c r="M111" s="1"/>
  <c r="F111"/>
  <c r="K110"/>
  <c r="I110"/>
  <c r="F110"/>
  <c r="G110" s="1"/>
  <c r="M110" s="1"/>
  <c r="K109"/>
  <c r="I109"/>
  <c r="F109"/>
  <c r="G109" s="1"/>
  <c r="M109" s="1"/>
  <c r="K108"/>
  <c r="I108"/>
  <c r="F108"/>
  <c r="G108" s="1"/>
  <c r="M108" s="1"/>
  <c r="K107"/>
  <c r="I107"/>
  <c r="F107"/>
  <c r="G107" s="1"/>
  <c r="M107" s="1"/>
  <c r="K106"/>
  <c r="I106"/>
  <c r="F106"/>
  <c r="G106" s="1"/>
  <c r="M106" s="1"/>
  <c r="K105"/>
  <c r="I105"/>
  <c r="F105"/>
  <c r="G105" s="1"/>
  <c r="M105" s="1"/>
  <c r="K104"/>
  <c r="I104"/>
  <c r="F104"/>
  <c r="G104" s="1"/>
  <c r="M104" s="1"/>
  <c r="K103"/>
  <c r="I103"/>
  <c r="F103"/>
  <c r="G103" s="1"/>
  <c r="M103" s="1"/>
  <c r="K102"/>
  <c r="I102"/>
  <c r="F102"/>
  <c r="G102" s="1"/>
  <c r="M102" s="1"/>
  <c r="K101"/>
  <c r="I101"/>
  <c r="F101"/>
  <c r="G101" s="1"/>
  <c r="M101" s="1"/>
  <c r="K100"/>
  <c r="I100"/>
  <c r="F100"/>
  <c r="G100" s="1"/>
  <c r="M100" s="1"/>
  <c r="K99"/>
  <c r="I99"/>
  <c r="G99"/>
  <c r="M99" s="1"/>
  <c r="F99"/>
  <c r="K98"/>
  <c r="I98"/>
  <c r="F98"/>
  <c r="G98" s="1"/>
  <c r="M98" s="1"/>
  <c r="K97"/>
  <c r="I97"/>
  <c r="F97"/>
  <c r="G97" s="1"/>
  <c r="M97" s="1"/>
  <c r="K96"/>
  <c r="I96"/>
  <c r="F96"/>
  <c r="G96" s="1"/>
  <c r="M96" s="1"/>
  <c r="K95"/>
  <c r="I95"/>
  <c r="G95"/>
  <c r="M95" s="1"/>
  <c r="F95"/>
  <c r="K94"/>
  <c r="I94"/>
  <c r="F94"/>
  <c r="G94" s="1"/>
  <c r="M94" s="1"/>
  <c r="K93"/>
  <c r="I93"/>
  <c r="F93"/>
  <c r="G93" s="1"/>
  <c r="M93" s="1"/>
  <c r="K92"/>
  <c r="I92"/>
  <c r="F92"/>
  <c r="G92" s="1"/>
  <c r="M92" s="1"/>
  <c r="K91"/>
  <c r="I91"/>
  <c r="F91"/>
  <c r="G91" s="1"/>
  <c r="M91" s="1"/>
  <c r="K90"/>
  <c r="I90"/>
  <c r="F90"/>
  <c r="G90" s="1"/>
  <c r="M90" s="1"/>
  <c r="K89"/>
  <c r="I89"/>
  <c r="F89"/>
  <c r="G89" s="1"/>
  <c r="M89" s="1"/>
  <c r="K88"/>
  <c r="I88"/>
  <c r="F88"/>
  <c r="G88" s="1"/>
  <c r="M88" s="1"/>
  <c r="K87"/>
  <c r="I87"/>
  <c r="F87"/>
  <c r="G87" s="1"/>
  <c r="M87" s="1"/>
  <c r="K86"/>
  <c r="I86"/>
  <c r="F86"/>
  <c r="G86" s="1"/>
  <c r="M86" s="1"/>
  <c r="K85"/>
  <c r="I85"/>
  <c r="F85"/>
  <c r="G85" s="1"/>
  <c r="M85" s="1"/>
  <c r="K84"/>
  <c r="I84"/>
  <c r="F84"/>
  <c r="G84" s="1"/>
  <c r="M84" s="1"/>
  <c r="K83"/>
  <c r="I83"/>
  <c r="G83"/>
  <c r="M83" s="1"/>
  <c r="F83"/>
  <c r="K82"/>
  <c r="I82"/>
  <c r="F82"/>
  <c r="G82" s="1"/>
  <c r="M82" s="1"/>
  <c r="K81"/>
  <c r="I81"/>
  <c r="F81"/>
  <c r="G81" s="1"/>
  <c r="M81" s="1"/>
  <c r="K80"/>
  <c r="I80"/>
  <c r="F80"/>
  <c r="G80" s="1"/>
  <c r="M80" s="1"/>
  <c r="K79"/>
  <c r="I79"/>
  <c r="F79"/>
  <c r="G79" s="1"/>
  <c r="M79" s="1"/>
  <c r="K78"/>
  <c r="I78"/>
  <c r="F78"/>
  <c r="G78" s="1"/>
  <c r="M78" s="1"/>
  <c r="K77"/>
  <c r="I77"/>
  <c r="F77"/>
  <c r="G77" s="1"/>
  <c r="M77" s="1"/>
  <c r="K76"/>
  <c r="I76"/>
  <c r="F76"/>
  <c r="G76" s="1"/>
  <c r="M76" s="1"/>
  <c r="K75"/>
  <c r="I75"/>
  <c r="F75"/>
  <c r="G75" s="1"/>
  <c r="M75" s="1"/>
  <c r="K74"/>
  <c r="I74"/>
  <c r="F74"/>
  <c r="G74" s="1"/>
  <c r="M74" s="1"/>
  <c r="K73"/>
  <c r="I73"/>
  <c r="F73"/>
  <c r="G73" s="1"/>
  <c r="M73" s="1"/>
  <c r="K72"/>
  <c r="I72"/>
  <c r="F72"/>
  <c r="G72" s="1"/>
  <c r="M72" s="1"/>
  <c r="K71"/>
  <c r="I71"/>
  <c r="F71"/>
  <c r="G71" s="1"/>
  <c r="M71" s="1"/>
  <c r="K70"/>
  <c r="I70"/>
  <c r="F70"/>
  <c r="G70" s="1"/>
  <c r="M70" s="1"/>
  <c r="K69"/>
  <c r="I69"/>
  <c r="F69"/>
  <c r="G69" s="1"/>
  <c r="M69" s="1"/>
  <c r="K68"/>
  <c r="I68"/>
  <c r="F68"/>
  <c r="G68" s="1"/>
  <c r="M68" s="1"/>
  <c r="K67"/>
  <c r="I67"/>
  <c r="F67"/>
  <c r="G67" s="1"/>
  <c r="M67" s="1"/>
  <c r="K66"/>
  <c r="I66"/>
  <c r="F66"/>
  <c r="G66" s="1"/>
  <c r="M66" s="1"/>
  <c r="K65"/>
  <c r="I65"/>
  <c r="F65"/>
  <c r="G65" s="1"/>
  <c r="M65" s="1"/>
  <c r="K64"/>
  <c r="I64"/>
  <c r="G64"/>
  <c r="M64" s="1"/>
  <c r="F64"/>
  <c r="K63"/>
  <c r="I63"/>
  <c r="G63"/>
  <c r="M63" s="1"/>
  <c r="F63"/>
  <c r="K62"/>
  <c r="I62"/>
  <c r="F62"/>
  <c r="G62" s="1"/>
  <c r="M62" s="1"/>
  <c r="K61"/>
  <c r="I61"/>
  <c r="F61"/>
  <c r="G61" s="1"/>
  <c r="M61" s="1"/>
  <c r="K60"/>
  <c r="I60"/>
  <c r="F60"/>
  <c r="G60" s="1"/>
  <c r="M60" s="1"/>
  <c r="K59"/>
  <c r="I59"/>
  <c r="F59"/>
  <c r="G59" s="1"/>
  <c r="M59" s="1"/>
  <c r="K58"/>
  <c r="I58"/>
  <c r="F58"/>
  <c r="G58" s="1"/>
  <c r="M58" s="1"/>
  <c r="K57"/>
  <c r="I57"/>
  <c r="F57"/>
  <c r="G57" s="1"/>
  <c r="M57" s="1"/>
  <c r="K56"/>
  <c r="I56"/>
  <c r="F56"/>
  <c r="G56" s="1"/>
  <c r="M56" s="1"/>
  <c r="K55"/>
  <c r="I55"/>
  <c r="F55"/>
  <c r="G55" s="1"/>
  <c r="M55" s="1"/>
  <c r="K54"/>
  <c r="I54"/>
  <c r="F54"/>
  <c r="G54" s="1"/>
  <c r="M54" s="1"/>
  <c r="K53"/>
  <c r="I53"/>
  <c r="F53"/>
  <c r="G53" s="1"/>
  <c r="M53" s="1"/>
  <c r="K52"/>
  <c r="I52"/>
  <c r="F52"/>
  <c r="G52" s="1"/>
  <c r="M52" s="1"/>
  <c r="K51"/>
  <c r="I51"/>
  <c r="F51"/>
  <c r="G51" s="1"/>
  <c r="M51" s="1"/>
  <c r="K50"/>
  <c r="I50"/>
  <c r="F50"/>
  <c r="G50" s="1"/>
  <c r="M50" s="1"/>
  <c r="K49"/>
  <c r="I49"/>
  <c r="F49"/>
  <c r="G49" s="1"/>
  <c r="M49" s="1"/>
  <c r="K48"/>
  <c r="I48"/>
  <c r="G48"/>
  <c r="M48" s="1"/>
  <c r="F48"/>
  <c r="K47"/>
  <c r="I47"/>
  <c r="G47"/>
  <c r="M47" s="1"/>
  <c r="F47"/>
  <c r="K46"/>
  <c r="I46"/>
  <c r="F46"/>
  <c r="G46" s="1"/>
  <c r="M46" s="1"/>
  <c r="K45"/>
  <c r="I45"/>
  <c r="F45"/>
  <c r="G45" s="1"/>
  <c r="M45" s="1"/>
  <c r="K44"/>
  <c r="I44"/>
  <c r="F44"/>
  <c r="G44" s="1"/>
  <c r="M44" s="1"/>
  <c r="K43"/>
  <c r="I43"/>
  <c r="F43"/>
  <c r="G43" s="1"/>
  <c r="M43" s="1"/>
  <c r="K42"/>
  <c r="I42"/>
  <c r="F42"/>
  <c r="G42" s="1"/>
  <c r="M42" s="1"/>
  <c r="K41"/>
  <c r="I41"/>
  <c r="F41"/>
  <c r="G41" s="1"/>
  <c r="M41" s="1"/>
  <c r="K40"/>
  <c r="I40"/>
  <c r="F40"/>
  <c r="G40" s="1"/>
  <c r="M40" s="1"/>
  <c r="K39"/>
  <c r="I39"/>
  <c r="F39"/>
  <c r="G39" s="1"/>
  <c r="M39" s="1"/>
  <c r="K38"/>
  <c r="I38"/>
  <c r="F38"/>
  <c r="G38" s="1"/>
  <c r="M38" s="1"/>
  <c r="K37"/>
  <c r="I37"/>
  <c r="F37"/>
  <c r="G37" s="1"/>
  <c r="M37" s="1"/>
  <c r="K36"/>
  <c r="I36"/>
  <c r="F36"/>
  <c r="G36" s="1"/>
  <c r="M36" s="1"/>
  <c r="K35"/>
  <c r="I35"/>
  <c r="G35"/>
  <c r="M35" s="1"/>
  <c r="F35"/>
  <c r="K34"/>
  <c r="I34"/>
  <c r="F34"/>
  <c r="G34" s="1"/>
  <c r="M34" s="1"/>
  <c r="K33"/>
  <c r="I33"/>
  <c r="F33"/>
  <c r="G33" s="1"/>
  <c r="M33" s="1"/>
  <c r="K32"/>
  <c r="I32"/>
  <c r="G32"/>
  <c r="M32" s="1"/>
  <c r="F32"/>
  <c r="K31"/>
  <c r="I31"/>
  <c r="F31"/>
  <c r="G31" s="1"/>
  <c r="M31" s="1"/>
  <c r="K30"/>
  <c r="I30"/>
  <c r="F30"/>
  <c r="G30" s="1"/>
  <c r="M30" s="1"/>
  <c r="K29"/>
  <c r="I29"/>
  <c r="F29"/>
  <c r="G29" s="1"/>
  <c r="M29" s="1"/>
  <c r="K28"/>
  <c r="I28"/>
  <c r="F28"/>
  <c r="G28" s="1"/>
  <c r="M28" s="1"/>
  <c r="K27"/>
  <c r="I27"/>
  <c r="F27"/>
  <c r="G27" s="1"/>
  <c r="M27" s="1"/>
  <c r="K26"/>
  <c r="I26"/>
  <c r="F26"/>
  <c r="G26" s="1"/>
  <c r="M26" s="1"/>
  <c r="K25"/>
  <c r="I25"/>
  <c r="F25"/>
  <c r="G25" s="1"/>
  <c r="M25" s="1"/>
  <c r="K24"/>
  <c r="I24"/>
  <c r="F24"/>
  <c r="G24" s="1"/>
  <c r="M24" s="1"/>
  <c r="K23"/>
  <c r="I23"/>
  <c r="F23"/>
  <c r="G23" s="1"/>
  <c r="M23" s="1"/>
  <c r="K22"/>
  <c r="I22"/>
  <c r="F22"/>
  <c r="G22" s="1"/>
  <c r="M22" s="1"/>
  <c r="K21"/>
  <c r="I21"/>
  <c r="F21"/>
  <c r="G21" s="1"/>
  <c r="M21" s="1"/>
  <c r="K20"/>
  <c r="I20"/>
  <c r="F20"/>
  <c r="G20" s="1"/>
  <c r="M20" s="1"/>
  <c r="K19"/>
  <c r="I19"/>
  <c r="G19"/>
  <c r="M19" s="1"/>
  <c r="F19"/>
  <c r="K18"/>
  <c r="I18"/>
  <c r="F18"/>
  <c r="G18" s="1"/>
  <c r="M18" s="1"/>
  <c r="K17"/>
  <c r="I17"/>
  <c r="F17"/>
  <c r="G17" s="1"/>
  <c r="M17" s="1"/>
  <c r="K16"/>
  <c r="I16"/>
  <c r="F16"/>
  <c r="G16" s="1"/>
  <c r="M16" s="1"/>
  <c r="K15"/>
  <c r="I15"/>
  <c r="F15"/>
  <c r="G15" s="1"/>
  <c r="M15" s="1"/>
  <c r="K14"/>
  <c r="I14"/>
  <c r="F14"/>
  <c r="G14" s="1"/>
  <c r="M14" s="1"/>
  <c r="K13"/>
  <c r="I13"/>
  <c r="F13"/>
  <c r="G13" s="1"/>
  <c r="M13" s="1"/>
  <c r="K12"/>
  <c r="I12"/>
  <c r="F12"/>
  <c r="G12" s="1"/>
  <c r="M12" s="1"/>
  <c r="K11"/>
  <c r="I11"/>
  <c r="F11"/>
  <c r="G11" s="1"/>
  <c r="M11" s="1"/>
  <c r="K10"/>
  <c r="I10"/>
  <c r="F10"/>
  <c r="G10" s="1"/>
  <c r="M10" s="1"/>
  <c r="K9"/>
  <c r="K8" s="1"/>
  <c r="I9"/>
  <c r="F9"/>
  <c r="G9" s="1"/>
  <c r="C4"/>
  <c r="B4"/>
  <c r="C3"/>
  <c r="B3"/>
  <c r="C2"/>
  <c r="B2"/>
  <c r="I388" i="11"/>
  <c r="I380"/>
  <c r="I378"/>
  <c r="H378"/>
  <c r="I377"/>
  <c r="H377"/>
  <c r="I376"/>
  <c r="H376"/>
  <c r="I375"/>
  <c r="H375"/>
  <c r="I374"/>
  <c r="H374"/>
  <c r="I373"/>
  <c r="H373"/>
  <c r="I372"/>
  <c r="H372"/>
  <c r="I371"/>
  <c r="H371"/>
  <c r="I370"/>
  <c r="H370"/>
  <c r="I369"/>
  <c r="H369"/>
  <c r="I368"/>
  <c r="H368"/>
  <c r="I367"/>
  <c r="H367"/>
  <c r="I366"/>
  <c r="H366"/>
  <c r="I365"/>
  <c r="H365"/>
  <c r="H364"/>
  <c r="I363"/>
  <c r="H363"/>
  <c r="H362"/>
  <c r="I361"/>
  <c r="H361"/>
  <c r="I360"/>
  <c r="H360"/>
  <c r="I359"/>
  <c r="H359"/>
  <c r="I358"/>
  <c r="H358"/>
  <c r="I357"/>
  <c r="H357"/>
  <c r="I356"/>
  <c r="H356"/>
  <c r="I355"/>
  <c r="H355"/>
  <c r="I354"/>
  <c r="H354"/>
  <c r="I353"/>
  <c r="H353"/>
  <c r="I352"/>
  <c r="H352"/>
  <c r="I351"/>
  <c r="H351"/>
  <c r="I350"/>
  <c r="H350"/>
  <c r="I349"/>
  <c r="H349"/>
  <c r="I348"/>
  <c r="H348"/>
  <c r="I347"/>
  <c r="H347"/>
  <c r="I346"/>
  <c r="H346"/>
  <c r="I345"/>
  <c r="H345"/>
  <c r="I344"/>
  <c r="H344"/>
  <c r="I343"/>
  <c r="H343"/>
  <c r="I339"/>
  <c r="H339"/>
  <c r="I338"/>
  <c r="H338"/>
  <c r="I337"/>
  <c r="H337"/>
  <c r="I336"/>
  <c r="H336"/>
  <c r="I335"/>
  <c r="H335"/>
  <c r="I334"/>
  <c r="H334"/>
  <c r="I333"/>
  <c r="H333"/>
  <c r="I332"/>
  <c r="H332"/>
  <c r="I331"/>
  <c r="H331"/>
  <c r="I330"/>
  <c r="H330"/>
  <c r="I329"/>
  <c r="H329"/>
  <c r="I328"/>
  <c r="H328"/>
  <c r="I327"/>
  <c r="H327"/>
  <c r="I326"/>
  <c r="H326"/>
  <c r="I325"/>
  <c r="H325"/>
  <c r="I324"/>
  <c r="H324"/>
  <c r="I323"/>
  <c r="H323"/>
  <c r="I322"/>
  <c r="H322"/>
  <c r="I321"/>
  <c r="H321"/>
  <c r="H320"/>
  <c r="I319"/>
  <c r="H319"/>
  <c r="I318"/>
  <c r="H318"/>
  <c r="I317"/>
  <c r="H317"/>
  <c r="I316"/>
  <c r="H316"/>
  <c r="I315"/>
  <c r="H315"/>
  <c r="H314"/>
  <c r="I313"/>
  <c r="H313"/>
  <c r="H312"/>
  <c r="I311"/>
  <c r="H311"/>
  <c r="I310"/>
  <c r="H310"/>
  <c r="I309"/>
  <c r="H309"/>
  <c r="I308"/>
  <c r="H308"/>
  <c r="I307"/>
  <c r="H307"/>
  <c r="I306"/>
  <c r="H306"/>
  <c r="I305"/>
  <c r="H305"/>
  <c r="I301"/>
  <c r="H301"/>
  <c r="I300"/>
  <c r="H300"/>
  <c r="I299"/>
  <c r="H299"/>
  <c r="I298"/>
  <c r="H298"/>
  <c r="I297"/>
  <c r="H297"/>
  <c r="I296"/>
  <c r="H296"/>
  <c r="I295"/>
  <c r="H295"/>
  <c r="I294"/>
  <c r="H294"/>
  <c r="I293"/>
  <c r="H293"/>
  <c r="I292"/>
  <c r="H292"/>
  <c r="I291"/>
  <c r="H291"/>
  <c r="I290"/>
  <c r="H290"/>
  <c r="I289"/>
  <c r="I288"/>
  <c r="H288"/>
  <c r="I287"/>
  <c r="H287"/>
  <c r="H286"/>
  <c r="I285"/>
  <c r="H285"/>
  <c r="H284"/>
  <c r="I283"/>
  <c r="H283"/>
  <c r="I282"/>
  <c r="H282"/>
  <c r="I281"/>
  <c r="H281"/>
  <c r="H280"/>
  <c r="I279"/>
  <c r="H279"/>
  <c r="H278"/>
  <c r="I277"/>
  <c r="H277"/>
  <c r="I276"/>
  <c r="H276"/>
  <c r="I275"/>
  <c r="H275"/>
  <c r="I274"/>
  <c r="H274"/>
  <c r="I273"/>
  <c r="H273"/>
  <c r="I272"/>
  <c r="H272"/>
  <c r="I271"/>
  <c r="H271"/>
  <c r="I270"/>
  <c r="H270"/>
  <c r="I269"/>
  <c r="H269"/>
  <c r="I268"/>
  <c r="H268"/>
  <c r="I267"/>
  <c r="H267"/>
  <c r="I266"/>
  <c r="H266"/>
  <c r="I265"/>
  <c r="H265"/>
  <c r="I264"/>
  <c r="H264"/>
  <c r="I263"/>
  <c r="H263"/>
  <c r="I259"/>
  <c r="H259"/>
  <c r="I258"/>
  <c r="H258"/>
  <c r="I257"/>
  <c r="H257"/>
  <c r="I256"/>
  <c r="H256"/>
  <c r="I255"/>
  <c r="H255"/>
  <c r="I254"/>
  <c r="H254"/>
  <c r="I253"/>
  <c r="H253"/>
  <c r="I252"/>
  <c r="H252"/>
  <c r="I251"/>
  <c r="H251"/>
  <c r="I250"/>
  <c r="H250"/>
  <c r="I249"/>
  <c r="H249"/>
  <c r="I248"/>
  <c r="H248"/>
  <c r="I247"/>
  <c r="H247"/>
  <c r="I246"/>
  <c r="H246"/>
  <c r="I245"/>
  <c r="H245"/>
  <c r="I244"/>
  <c r="H244"/>
  <c r="I243"/>
  <c r="H243"/>
  <c r="I242"/>
  <c r="H242"/>
  <c r="I241"/>
  <c r="H241"/>
  <c r="I240"/>
  <c r="H240"/>
  <c r="I239"/>
  <c r="H239"/>
  <c r="I238"/>
  <c r="H238"/>
  <c r="I237"/>
  <c r="H237"/>
  <c r="I236"/>
  <c r="H236"/>
  <c r="I235"/>
  <c r="H235"/>
  <c r="I234"/>
  <c r="H234"/>
  <c r="H233"/>
  <c r="I232"/>
  <c r="H232"/>
  <c r="H231"/>
  <c r="I230"/>
  <c r="H230"/>
  <c r="H229"/>
  <c r="I228"/>
  <c r="H228"/>
  <c r="I227"/>
  <c r="H227"/>
  <c r="I226"/>
  <c r="H226"/>
  <c r="I225"/>
  <c r="H225"/>
  <c r="I224"/>
  <c r="H224"/>
  <c r="I223"/>
  <c r="H223"/>
  <c r="H222"/>
  <c r="I221"/>
  <c r="H221"/>
  <c r="H220"/>
  <c r="I219"/>
  <c r="H219"/>
  <c r="I218"/>
  <c r="H218"/>
  <c r="I217"/>
  <c r="H217"/>
  <c r="I216"/>
  <c r="H216"/>
  <c r="I215"/>
  <c r="H215"/>
  <c r="I211"/>
  <c r="H211"/>
  <c r="I210"/>
  <c r="H210"/>
  <c r="I209"/>
  <c r="H209"/>
  <c r="I208"/>
  <c r="H208"/>
  <c r="I207"/>
  <c r="H207"/>
  <c r="I206"/>
  <c r="H206"/>
  <c r="I205"/>
  <c r="H205"/>
  <c r="I204"/>
  <c r="H204"/>
  <c r="I203"/>
  <c r="H203"/>
  <c r="I202"/>
  <c r="H202"/>
  <c r="I201"/>
  <c r="H201"/>
  <c r="I200"/>
  <c r="H200"/>
  <c r="I199"/>
  <c r="H199"/>
  <c r="I198"/>
  <c r="H198"/>
  <c r="I197"/>
  <c r="H197"/>
  <c r="I196"/>
  <c r="H196"/>
  <c r="H195"/>
  <c r="I194"/>
  <c r="H194"/>
  <c r="H193"/>
  <c r="I192"/>
  <c r="H192"/>
  <c r="H191"/>
  <c r="I190"/>
  <c r="H190"/>
  <c r="H189"/>
  <c r="I188"/>
  <c r="H188"/>
  <c r="I187"/>
  <c r="H187"/>
  <c r="I186"/>
  <c r="H186"/>
  <c r="H185"/>
  <c r="I184"/>
  <c r="H184"/>
  <c r="H183"/>
  <c r="I182"/>
  <c r="H182"/>
  <c r="I181"/>
  <c r="H181"/>
  <c r="I180"/>
  <c r="H180"/>
  <c r="I179"/>
  <c r="H179"/>
  <c r="I178"/>
  <c r="H178"/>
  <c r="I177"/>
  <c r="H177"/>
  <c r="I176"/>
  <c r="H176"/>
  <c r="I175"/>
  <c r="H175"/>
  <c r="I174"/>
  <c r="H174"/>
  <c r="I173"/>
  <c r="H173"/>
  <c r="I172"/>
  <c r="H172"/>
  <c r="I171"/>
  <c r="H171"/>
  <c r="I167"/>
  <c r="H167"/>
  <c r="I166"/>
  <c r="H166"/>
  <c r="I165"/>
  <c r="H165"/>
  <c r="I164"/>
  <c r="H164"/>
  <c r="I163"/>
  <c r="H163"/>
  <c r="I162"/>
  <c r="H162"/>
  <c r="I161"/>
  <c r="H161"/>
  <c r="I160"/>
  <c r="H160"/>
  <c r="I159"/>
  <c r="H159"/>
  <c r="I158"/>
  <c r="H158"/>
  <c r="I157"/>
  <c r="H157"/>
  <c r="I156"/>
  <c r="H156"/>
  <c r="I155"/>
  <c r="H155"/>
  <c r="I154"/>
  <c r="H154"/>
  <c r="I153"/>
  <c r="H153"/>
  <c r="I152"/>
  <c r="H152"/>
  <c r="H151"/>
  <c r="I150"/>
  <c r="H150"/>
  <c r="H149"/>
  <c r="I148"/>
  <c r="H148"/>
  <c r="H147"/>
  <c r="I146"/>
  <c r="H146"/>
  <c r="I145"/>
  <c r="H145"/>
  <c r="I144"/>
  <c r="H144"/>
  <c r="H143"/>
  <c r="I142"/>
  <c r="H142"/>
  <c r="H141"/>
  <c r="I140"/>
  <c r="H140"/>
  <c r="I138"/>
  <c r="H138"/>
  <c r="I137"/>
  <c r="H137"/>
  <c r="I136"/>
  <c r="H136"/>
  <c r="I135"/>
  <c r="H135"/>
  <c r="I131"/>
  <c r="H131"/>
  <c r="I130"/>
  <c r="H130"/>
  <c r="I129"/>
  <c r="H129"/>
  <c r="I128"/>
  <c r="H128"/>
  <c r="I127"/>
  <c r="H127"/>
  <c r="I126"/>
  <c r="H126"/>
  <c r="I125"/>
  <c r="H125"/>
  <c r="I124"/>
  <c r="H124"/>
  <c r="I123"/>
  <c r="H123"/>
  <c r="I122"/>
  <c r="H122"/>
  <c r="I121"/>
  <c r="H121"/>
  <c r="I120"/>
  <c r="H120"/>
  <c r="I119"/>
  <c r="H119"/>
  <c r="I118"/>
  <c r="H118"/>
  <c r="I117"/>
  <c r="H117"/>
  <c r="H116"/>
  <c r="I115"/>
  <c r="H115"/>
  <c r="I114"/>
  <c r="H114"/>
  <c r="I113"/>
  <c r="H113"/>
  <c r="H112"/>
  <c r="I111"/>
  <c r="H111"/>
  <c r="H110"/>
  <c r="I109"/>
  <c r="H109"/>
  <c r="I108"/>
  <c r="H108"/>
  <c r="I107"/>
  <c r="H107"/>
  <c r="I106"/>
  <c r="H106"/>
  <c r="I105"/>
  <c r="H105"/>
  <c r="I104"/>
  <c r="H104"/>
  <c r="I103"/>
  <c r="H103"/>
  <c r="I102"/>
  <c r="H102"/>
  <c r="I101"/>
  <c r="H101"/>
  <c r="I100"/>
  <c r="H100"/>
  <c r="I99"/>
  <c r="H99"/>
  <c r="I98"/>
  <c r="H98"/>
  <c r="I97"/>
  <c r="H97"/>
  <c r="H93"/>
  <c r="H92"/>
  <c r="H91"/>
  <c r="I90"/>
  <c r="H90"/>
  <c r="I89"/>
  <c r="H89"/>
  <c r="I88"/>
  <c r="H88"/>
  <c r="I87"/>
  <c r="H87"/>
  <c r="H86"/>
  <c r="I85"/>
  <c r="H85"/>
  <c r="I84"/>
  <c r="H84"/>
  <c r="I82"/>
  <c r="H82"/>
  <c r="I81"/>
  <c r="H81"/>
  <c r="I80"/>
  <c r="H80"/>
  <c r="I76"/>
  <c r="H76"/>
  <c r="H75"/>
  <c r="H74"/>
  <c r="I73"/>
  <c r="H73"/>
  <c r="I72"/>
  <c r="H72"/>
  <c r="I71"/>
  <c r="H71"/>
  <c r="I70"/>
  <c r="H70"/>
  <c r="H69"/>
  <c r="I68"/>
  <c r="H68"/>
  <c r="I67"/>
  <c r="H67"/>
  <c r="I66"/>
  <c r="H66"/>
  <c r="I65"/>
  <c r="H65"/>
  <c r="I64"/>
  <c r="H64"/>
  <c r="I63"/>
  <c r="H63"/>
  <c r="I62"/>
  <c r="H62"/>
  <c r="I61"/>
  <c r="H61"/>
  <c r="I60"/>
  <c r="H60"/>
  <c r="I59"/>
  <c r="H59"/>
  <c r="I58"/>
  <c r="H58"/>
  <c r="I57"/>
  <c r="H57"/>
  <c r="I56"/>
  <c r="H56"/>
  <c r="H52"/>
  <c r="H51"/>
  <c r="H50"/>
  <c r="I49"/>
  <c r="H49"/>
  <c r="I48"/>
  <c r="H48"/>
  <c r="I47"/>
  <c r="H47"/>
  <c r="I46"/>
  <c r="H46"/>
  <c r="I45"/>
  <c r="H45"/>
  <c r="I44"/>
  <c r="H44"/>
  <c r="H43"/>
  <c r="I42"/>
  <c r="H42"/>
  <c r="I41"/>
  <c r="H41"/>
  <c r="I40"/>
  <c r="H40"/>
  <c r="I39"/>
  <c r="H39"/>
  <c r="I37"/>
  <c r="H37"/>
  <c r="I36"/>
  <c r="H36"/>
  <c r="I35"/>
  <c r="H35"/>
  <c r="H31"/>
  <c r="H30"/>
  <c r="H29"/>
  <c r="H28"/>
  <c r="I27"/>
  <c r="H27"/>
  <c r="I26"/>
  <c r="H26"/>
  <c r="I25"/>
  <c r="H25"/>
  <c r="I24"/>
  <c r="H24"/>
  <c r="I23"/>
  <c r="H23"/>
  <c r="I22"/>
  <c r="H22"/>
  <c r="H21"/>
  <c r="I19"/>
  <c r="H19"/>
  <c r="I18"/>
  <c r="H18"/>
  <c r="I17"/>
  <c r="H17"/>
  <c r="I16"/>
  <c r="H16"/>
  <c r="I13"/>
  <c r="H13"/>
  <c r="I12"/>
  <c r="H12"/>
  <c r="I11"/>
  <c r="H11"/>
  <c r="I10"/>
  <c r="H10"/>
  <c r="I9"/>
  <c r="H9"/>
  <c r="I8"/>
  <c r="H8"/>
  <c r="I7"/>
  <c r="H7"/>
  <c r="I6"/>
  <c r="H6"/>
  <c r="I5"/>
  <c r="H5"/>
  <c r="I201" i="10"/>
  <c r="I195"/>
  <c r="H195"/>
  <c r="I194"/>
  <c r="H194"/>
  <c r="I193"/>
  <c r="H193"/>
  <c r="I192"/>
  <c r="H192"/>
  <c r="I191"/>
  <c r="H191"/>
  <c r="I190"/>
  <c r="H190"/>
  <c r="I189"/>
  <c r="H189"/>
  <c r="I188"/>
  <c r="H188"/>
  <c r="H187"/>
  <c r="H186"/>
  <c r="I185"/>
  <c r="I196" s="1"/>
  <c r="H185"/>
  <c r="H184"/>
  <c r="H183"/>
  <c r="H182"/>
  <c r="I178"/>
  <c r="H178"/>
  <c r="I177"/>
  <c r="H177"/>
  <c r="I176"/>
  <c r="H176"/>
  <c r="I175"/>
  <c r="H175"/>
  <c r="H174"/>
  <c r="H173"/>
  <c r="H172"/>
  <c r="H171"/>
  <c r="H170"/>
  <c r="H169"/>
  <c r="H168"/>
  <c r="H167"/>
  <c r="H166"/>
  <c r="H165"/>
  <c r="H164"/>
  <c r="I159"/>
  <c r="H159"/>
  <c r="I158"/>
  <c r="H158"/>
  <c r="H160" s="1"/>
  <c r="H157"/>
  <c r="H156"/>
  <c r="I152"/>
  <c r="H152"/>
  <c r="I151"/>
  <c r="I150"/>
  <c r="H150"/>
  <c r="H149"/>
  <c r="H148"/>
  <c r="H147"/>
  <c r="H146"/>
  <c r="H145"/>
  <c r="H144"/>
  <c r="H143"/>
  <c r="I139"/>
  <c r="H139"/>
  <c r="H138"/>
  <c r="I137"/>
  <c r="H137"/>
  <c r="I136"/>
  <c r="I140" s="1"/>
  <c r="H136"/>
  <c r="I135"/>
  <c r="H135"/>
  <c r="H134"/>
  <c r="H133"/>
  <c r="H132"/>
  <c r="H131"/>
  <c r="H130"/>
  <c r="H129"/>
  <c r="H128"/>
  <c r="H127"/>
  <c r="H126"/>
  <c r="H125"/>
  <c r="H124"/>
  <c r="H123"/>
  <c r="H122"/>
  <c r="H121"/>
  <c r="H120"/>
  <c r="H119"/>
  <c r="H118"/>
  <c r="H117"/>
  <c r="H116"/>
  <c r="H112"/>
  <c r="I111"/>
  <c r="H111"/>
  <c r="I110"/>
  <c r="I109"/>
  <c r="I108"/>
  <c r="H108"/>
  <c r="I107"/>
  <c r="I106"/>
  <c r="I113" s="1"/>
  <c r="H105"/>
  <c r="H104"/>
  <c r="H103"/>
  <c r="H102"/>
  <c r="H101"/>
  <c r="H100"/>
  <c r="H99"/>
  <c r="H98"/>
  <c r="H97"/>
  <c r="I93"/>
  <c r="H93"/>
  <c r="I92"/>
  <c r="H92"/>
  <c r="I91"/>
  <c r="I90"/>
  <c r="H90"/>
  <c r="I89"/>
  <c r="H89"/>
  <c r="I88"/>
  <c r="H88"/>
  <c r="I87"/>
  <c r="H87"/>
  <c r="I86"/>
  <c r="H86"/>
  <c r="I85"/>
  <c r="H85"/>
  <c r="I84"/>
  <c r="H84"/>
  <c r="I83"/>
  <c r="H83"/>
  <c r="I82"/>
  <c r="H82"/>
  <c r="I81"/>
  <c r="H81"/>
  <c r="I80"/>
  <c r="H80"/>
  <c r="I79"/>
  <c r="H79"/>
  <c r="I78"/>
  <c r="H78"/>
  <c r="H77"/>
  <c r="H76"/>
  <c r="I75"/>
  <c r="I74"/>
  <c r="H74"/>
  <c r="I73"/>
  <c r="H73"/>
  <c r="I72"/>
  <c r="H72"/>
  <c r="I71"/>
  <c r="H71"/>
  <c r="I70"/>
  <c r="H70"/>
  <c r="I69"/>
  <c r="H69"/>
  <c r="I68"/>
  <c r="H68"/>
  <c r="I67"/>
  <c r="H67"/>
  <c r="I66"/>
  <c r="I65"/>
  <c r="H64"/>
  <c r="H63"/>
  <c r="H62"/>
  <c r="H61"/>
  <c r="H60"/>
  <c r="H59"/>
  <c r="H58"/>
  <c r="H57"/>
  <c r="H56"/>
  <c r="H55"/>
  <c r="H54"/>
  <c r="H53"/>
  <c r="H52"/>
  <c r="H51"/>
  <c r="H50"/>
  <c r="H49"/>
  <c r="I45"/>
  <c r="H45"/>
  <c r="I44"/>
  <c r="H44"/>
  <c r="I43"/>
  <c r="H43"/>
  <c r="I42"/>
  <c r="H42"/>
  <c r="I41"/>
  <c r="H41"/>
  <c r="I40"/>
  <c r="H40"/>
  <c r="I39"/>
  <c r="H39"/>
  <c r="I38"/>
  <c r="H38"/>
  <c r="I37"/>
  <c r="H37"/>
  <c r="I36"/>
  <c r="H36"/>
  <c r="I35"/>
  <c r="H35"/>
  <c r="I34"/>
  <c r="H34"/>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6"/>
  <c r="H6"/>
  <c r="I5"/>
  <c r="H4"/>
  <c r="H46" s="1"/>
  <c r="J159" i="9"/>
  <c r="I159"/>
  <c r="G159"/>
  <c r="K159" s="1"/>
  <c r="J158"/>
  <c r="I158"/>
  <c r="G158"/>
  <c r="J157"/>
  <c r="I157"/>
  <c r="G157"/>
  <c r="J156"/>
  <c r="I156"/>
  <c r="G156"/>
  <c r="K156" s="1"/>
  <c r="J155"/>
  <c r="I155"/>
  <c r="G155"/>
  <c r="K155" s="1"/>
  <c r="J154"/>
  <c r="I154"/>
  <c r="G154"/>
  <c r="J153"/>
  <c r="I153"/>
  <c r="G153"/>
  <c r="J152"/>
  <c r="I152"/>
  <c r="G152"/>
  <c r="K152" s="1"/>
  <c r="J149"/>
  <c r="I149"/>
  <c r="G149"/>
  <c r="K149" s="1"/>
  <c r="J148"/>
  <c r="I148"/>
  <c r="G148"/>
  <c r="J147"/>
  <c r="I147"/>
  <c r="G147"/>
  <c r="J146"/>
  <c r="I146"/>
  <c r="G146"/>
  <c r="K146" s="1"/>
  <c r="J145"/>
  <c r="I145"/>
  <c r="G145"/>
  <c r="K145" s="1"/>
  <c r="J144"/>
  <c r="I144"/>
  <c r="G144"/>
  <c r="J143"/>
  <c r="I143"/>
  <c r="G143"/>
  <c r="J142"/>
  <c r="I142"/>
  <c r="G142"/>
  <c r="K142" s="1"/>
  <c r="J139"/>
  <c r="I139"/>
  <c r="G139"/>
  <c r="K139" s="1"/>
  <c r="K138"/>
  <c r="J138"/>
  <c r="I138"/>
  <c r="G138"/>
  <c r="J137"/>
  <c r="I137"/>
  <c r="G137"/>
  <c r="J136"/>
  <c r="I136"/>
  <c r="G136"/>
  <c r="J135"/>
  <c r="I135"/>
  <c r="G135"/>
  <c r="K135" s="1"/>
  <c r="J134"/>
  <c r="I134"/>
  <c r="K134" s="1"/>
  <c r="G134"/>
  <c r="J133"/>
  <c r="I133"/>
  <c r="G133"/>
  <c r="K133" s="1"/>
  <c r="J132"/>
  <c r="I132"/>
  <c r="G132"/>
  <c r="J131"/>
  <c r="I131"/>
  <c r="G131"/>
  <c r="J130"/>
  <c r="I130"/>
  <c r="K130" s="1"/>
  <c r="G130"/>
  <c r="J129"/>
  <c r="I129"/>
  <c r="G129"/>
  <c r="K129" s="1"/>
  <c r="J128"/>
  <c r="I128"/>
  <c r="G128"/>
  <c r="K128" s="1"/>
  <c r="J127"/>
  <c r="I127"/>
  <c r="G127"/>
  <c r="K126"/>
  <c r="J126"/>
  <c r="I126"/>
  <c r="G126"/>
  <c r="J125"/>
  <c r="I125"/>
  <c r="G125"/>
  <c r="J122"/>
  <c r="I122"/>
  <c r="G122"/>
  <c r="K122" s="1"/>
  <c r="J121"/>
  <c r="I121"/>
  <c r="G121"/>
  <c r="K121" s="1"/>
  <c r="J120"/>
  <c r="I120"/>
  <c r="G120"/>
  <c r="J119"/>
  <c r="I119"/>
  <c r="G119"/>
  <c r="J118"/>
  <c r="I118"/>
  <c r="G118"/>
  <c r="K118" s="1"/>
  <c r="J117"/>
  <c r="I117"/>
  <c r="G117"/>
  <c r="K117" s="1"/>
  <c r="J116"/>
  <c r="I116"/>
  <c r="G116"/>
  <c r="J115"/>
  <c r="I115"/>
  <c r="G115"/>
  <c r="J114"/>
  <c r="I114"/>
  <c r="G114"/>
  <c r="K114" s="1"/>
  <c r="J113"/>
  <c r="I113"/>
  <c r="G113"/>
  <c r="K113" s="1"/>
  <c r="J112"/>
  <c r="I112"/>
  <c r="G112"/>
  <c r="J111"/>
  <c r="I111"/>
  <c r="G111"/>
  <c r="J110"/>
  <c r="I110"/>
  <c r="G110"/>
  <c r="K110" s="1"/>
  <c r="J109"/>
  <c r="I109"/>
  <c r="G109"/>
  <c r="K109" s="1"/>
  <c r="J108"/>
  <c r="I108"/>
  <c r="G108"/>
  <c r="J107"/>
  <c r="I107"/>
  <c r="G107"/>
  <c r="J106"/>
  <c r="I106"/>
  <c r="G106"/>
  <c r="K106" s="1"/>
  <c r="J105"/>
  <c r="I105"/>
  <c r="G105"/>
  <c r="K105" s="1"/>
  <c r="J104"/>
  <c r="I104"/>
  <c r="G104"/>
  <c r="J103"/>
  <c r="I103"/>
  <c r="G103"/>
  <c r="J102"/>
  <c r="I102"/>
  <c r="G102"/>
  <c r="K102" s="1"/>
  <c r="J101"/>
  <c r="I101"/>
  <c r="G101"/>
  <c r="K101" s="1"/>
  <c r="J100"/>
  <c r="I100"/>
  <c r="G100"/>
  <c r="J99"/>
  <c r="I99"/>
  <c r="G99"/>
  <c r="J98"/>
  <c r="I98"/>
  <c r="G98"/>
  <c r="K98" s="1"/>
  <c r="J97"/>
  <c r="I97"/>
  <c r="G97"/>
  <c r="K97" s="1"/>
  <c r="J96"/>
  <c r="I96"/>
  <c r="G96"/>
  <c r="J95"/>
  <c r="I95"/>
  <c r="G95"/>
  <c r="J94"/>
  <c r="I94"/>
  <c r="G94"/>
  <c r="K94" s="1"/>
  <c r="J93"/>
  <c r="I93"/>
  <c r="G93"/>
  <c r="K93" s="1"/>
  <c r="J92"/>
  <c r="I92"/>
  <c r="G92"/>
  <c r="J91"/>
  <c r="I91"/>
  <c r="G91"/>
  <c r="J90"/>
  <c r="I90"/>
  <c r="G90"/>
  <c r="K90" s="1"/>
  <c r="J89"/>
  <c r="I89"/>
  <c r="G89"/>
  <c r="K89" s="1"/>
  <c r="J88"/>
  <c r="I88"/>
  <c r="G88"/>
  <c r="J87"/>
  <c r="I87"/>
  <c r="G87"/>
  <c r="J86"/>
  <c r="I86"/>
  <c r="G86"/>
  <c r="K86" s="1"/>
  <c r="J85"/>
  <c r="I85"/>
  <c r="G85"/>
  <c r="K85" s="1"/>
  <c r="J84"/>
  <c r="I84"/>
  <c r="G84"/>
  <c r="J83"/>
  <c r="I83"/>
  <c r="G83"/>
  <c r="J82"/>
  <c r="I82"/>
  <c r="G82"/>
  <c r="K82" s="1"/>
  <c r="J81"/>
  <c r="I81"/>
  <c r="G81"/>
  <c r="K81" s="1"/>
  <c r="J80"/>
  <c r="I80"/>
  <c r="G80"/>
  <c r="J79"/>
  <c r="I79"/>
  <c r="G79"/>
  <c r="J78"/>
  <c r="I78"/>
  <c r="G78"/>
  <c r="K78" s="1"/>
  <c r="J77"/>
  <c r="I77"/>
  <c r="G77"/>
  <c r="K77" s="1"/>
  <c r="J76"/>
  <c r="I76"/>
  <c r="G76"/>
  <c r="J75"/>
  <c r="I75"/>
  <c r="G75"/>
  <c r="J72"/>
  <c r="I72"/>
  <c r="G72"/>
  <c r="K72" s="1"/>
  <c r="J71"/>
  <c r="I71"/>
  <c r="G71"/>
  <c r="K71" s="1"/>
  <c r="J70"/>
  <c r="I70"/>
  <c r="G70"/>
  <c r="J69"/>
  <c r="I69"/>
  <c r="G69"/>
  <c r="J68"/>
  <c r="I68"/>
  <c r="G68"/>
  <c r="K68" s="1"/>
  <c r="J67"/>
  <c r="I67"/>
  <c r="G67"/>
  <c r="K67" s="1"/>
  <c r="J66"/>
  <c r="I66"/>
  <c r="G66"/>
  <c r="J65"/>
  <c r="I65"/>
  <c r="G65"/>
  <c r="J64"/>
  <c r="I64"/>
  <c r="G64"/>
  <c r="K64" s="1"/>
  <c r="J63"/>
  <c r="I63"/>
  <c r="G63"/>
  <c r="K63" s="1"/>
  <c r="J62"/>
  <c r="I62"/>
  <c r="G62"/>
  <c r="J61"/>
  <c r="I61"/>
  <c r="G61"/>
  <c r="J60"/>
  <c r="I60"/>
  <c r="G60"/>
  <c r="K60" s="1"/>
  <c r="J59"/>
  <c r="I59"/>
  <c r="G59"/>
  <c r="K59" s="1"/>
  <c r="J58"/>
  <c r="I58"/>
  <c r="G58"/>
  <c r="J57"/>
  <c r="I57"/>
  <c r="G57"/>
  <c r="J56"/>
  <c r="I56"/>
  <c r="G56"/>
  <c r="K56" s="1"/>
  <c r="J55"/>
  <c r="I55"/>
  <c r="G55"/>
  <c r="K55" s="1"/>
  <c r="J54"/>
  <c r="I54"/>
  <c r="G54"/>
  <c r="J53"/>
  <c r="I53"/>
  <c r="G53"/>
  <c r="J52"/>
  <c r="I52"/>
  <c r="G52"/>
  <c r="K52" s="1"/>
  <c r="J51"/>
  <c r="I51"/>
  <c r="G51"/>
  <c r="K51" s="1"/>
  <c r="J50"/>
  <c r="I50"/>
  <c r="G50"/>
  <c r="J49"/>
  <c r="I49"/>
  <c r="G49"/>
  <c r="J48"/>
  <c r="I48"/>
  <c r="G48"/>
  <c r="K48" s="1"/>
  <c r="J47"/>
  <c r="I47"/>
  <c r="G47"/>
  <c r="K47" s="1"/>
  <c r="I46"/>
  <c r="G46"/>
  <c r="I45"/>
  <c r="G45"/>
  <c r="K45" s="1"/>
  <c r="J44"/>
  <c r="I44"/>
  <c r="G44"/>
  <c r="J43"/>
  <c r="I43"/>
  <c r="G43"/>
  <c r="J42"/>
  <c r="I42"/>
  <c r="K42" s="1"/>
  <c r="G42"/>
  <c r="J41"/>
  <c r="I41"/>
  <c r="G41"/>
  <c r="J40"/>
  <c r="I40"/>
  <c r="G40"/>
  <c r="K40" s="1"/>
  <c r="J39"/>
  <c r="I39"/>
  <c r="G39"/>
  <c r="J36"/>
  <c r="I36"/>
  <c r="G36"/>
  <c r="J35"/>
  <c r="I35"/>
  <c r="G35"/>
  <c r="K35" s="1"/>
  <c r="J34"/>
  <c r="I34"/>
  <c r="G34"/>
  <c r="K34" s="1"/>
  <c r="J33"/>
  <c r="I33"/>
  <c r="G33"/>
  <c r="J32"/>
  <c r="I32"/>
  <c r="G32"/>
  <c r="J31"/>
  <c r="I31"/>
  <c r="G31"/>
  <c r="J30"/>
  <c r="I30"/>
  <c r="G30"/>
  <c r="K30" s="1"/>
  <c r="J29"/>
  <c r="I29"/>
  <c r="G29"/>
  <c r="J28"/>
  <c r="I28"/>
  <c r="G28"/>
  <c r="J27"/>
  <c r="I27"/>
  <c r="G27"/>
  <c r="K27" s="1"/>
  <c r="J26"/>
  <c r="I26"/>
  <c r="G26"/>
  <c r="K26" s="1"/>
  <c r="J25"/>
  <c r="I25"/>
  <c r="G25"/>
  <c r="J24"/>
  <c r="I24"/>
  <c r="G24"/>
  <c r="J23"/>
  <c r="I23"/>
  <c r="G23"/>
  <c r="J22"/>
  <c r="I22"/>
  <c r="G22"/>
  <c r="K22" s="1"/>
  <c r="J21"/>
  <c r="I21"/>
  <c r="G21"/>
  <c r="J20"/>
  <c r="I20"/>
  <c r="G20"/>
  <c r="K29" i="21" l="1"/>
  <c r="K39"/>
  <c r="K64"/>
  <c r="K72"/>
  <c r="K26"/>
  <c r="K36"/>
  <c r="L35" s="1"/>
  <c r="K44"/>
  <c r="K61"/>
  <c r="K69"/>
  <c r="K28"/>
  <c r="K38"/>
  <c r="K63"/>
  <c r="K71"/>
  <c r="K30"/>
  <c r="K40"/>
  <c r="K65"/>
  <c r="K73"/>
  <c r="K27"/>
  <c r="K37"/>
  <c r="K45"/>
  <c r="K62"/>
  <c r="K70"/>
  <c r="L47"/>
  <c r="K8" i="20"/>
  <c r="K30"/>
  <c r="K14"/>
  <c r="I8"/>
  <c r="I30"/>
  <c r="M30"/>
  <c r="K47" i="19"/>
  <c r="K55"/>
  <c r="K27"/>
  <c r="K37"/>
  <c r="K44"/>
  <c r="L41" s="1"/>
  <c r="K52"/>
  <c r="K60"/>
  <c r="K49"/>
  <c r="K57"/>
  <c r="K43"/>
  <c r="K51"/>
  <c r="K59"/>
  <c r="K48"/>
  <c r="K56"/>
  <c r="K26"/>
  <c r="K28"/>
  <c r="K32"/>
  <c r="K34"/>
  <c r="K38"/>
  <c r="K38" i="18"/>
  <c r="K53"/>
  <c r="K25"/>
  <c r="K33"/>
  <c r="K43"/>
  <c r="K40"/>
  <c r="K62"/>
  <c r="K42"/>
  <c r="K39"/>
  <c r="K49"/>
  <c r="L47" s="1"/>
  <c r="K61"/>
  <c r="K36"/>
  <c r="K44"/>
  <c r="K31"/>
  <c r="L22" s="1"/>
  <c r="K50"/>
  <c r="K27"/>
  <c r="K54"/>
  <c r="L60"/>
  <c r="G73" i="17"/>
  <c r="I2158" i="3" s="1"/>
  <c r="G58" i="17"/>
  <c r="I2156" i="3" s="1"/>
  <c r="G29" i="17"/>
  <c r="I2157" i="3" s="1"/>
  <c r="I105" i="16"/>
  <c r="I28" i="15"/>
  <c r="H18" i="13"/>
  <c r="I2151" i="3" s="1"/>
  <c r="K122" i="12"/>
  <c r="K170"/>
  <c r="K145"/>
  <c r="I205"/>
  <c r="I122"/>
  <c r="I230"/>
  <c r="I8"/>
  <c r="I145"/>
  <c r="H168" i="11"/>
  <c r="I340"/>
  <c r="I260"/>
  <c r="H32"/>
  <c r="I379"/>
  <c r="I132"/>
  <c r="H379"/>
  <c r="H383" s="1"/>
  <c r="H132"/>
  <c r="H260"/>
  <c r="I302"/>
  <c r="I212"/>
  <c r="H302"/>
  <c r="H77"/>
  <c r="I53"/>
  <c r="I94"/>
  <c r="H212"/>
  <c r="H53"/>
  <c r="I32"/>
  <c r="I77"/>
  <c r="H94"/>
  <c r="I168"/>
  <c r="H340"/>
  <c r="I153" i="10"/>
  <c r="I160"/>
  <c r="I179"/>
  <c r="I200" s="1"/>
  <c r="I203" s="1"/>
  <c r="H94"/>
  <c r="I94"/>
  <c r="H196"/>
  <c r="H199" s="1"/>
  <c r="H203" s="1"/>
  <c r="H113"/>
  <c r="H140"/>
  <c r="H153"/>
  <c r="I46"/>
  <c r="H179"/>
  <c r="K41" i="9"/>
  <c r="K20"/>
  <c r="K28"/>
  <c r="K36"/>
  <c r="K43"/>
  <c r="K46"/>
  <c r="K49"/>
  <c r="K65"/>
  <c r="K75"/>
  <c r="K83"/>
  <c r="K91"/>
  <c r="K99"/>
  <c r="K107"/>
  <c r="K115"/>
  <c r="K125"/>
  <c r="L124" s="1"/>
  <c r="K147"/>
  <c r="K157"/>
  <c r="K25"/>
  <c r="K33"/>
  <c r="K54"/>
  <c r="K62"/>
  <c r="K70"/>
  <c r="K80"/>
  <c r="K88"/>
  <c r="K96"/>
  <c r="K104"/>
  <c r="K112"/>
  <c r="K120"/>
  <c r="K127"/>
  <c r="K132"/>
  <c r="K137"/>
  <c r="K144"/>
  <c r="K154"/>
  <c r="K23"/>
  <c r="K24"/>
  <c r="K32"/>
  <c r="K53"/>
  <c r="K61"/>
  <c r="K69"/>
  <c r="K79"/>
  <c r="L74" s="1"/>
  <c r="K87"/>
  <c r="K95"/>
  <c r="K103"/>
  <c r="K111"/>
  <c r="K119"/>
  <c r="K131"/>
  <c r="K136"/>
  <c r="K143"/>
  <c r="L141" s="1"/>
  <c r="K153"/>
  <c r="K21"/>
  <c r="K29"/>
  <c r="K39"/>
  <c r="L38" s="1"/>
  <c r="K44"/>
  <c r="K50"/>
  <c r="K58"/>
  <c r="K66"/>
  <c r="K76"/>
  <c r="K84"/>
  <c r="K92"/>
  <c r="K100"/>
  <c r="K108"/>
  <c r="K116"/>
  <c r="K148"/>
  <c r="K158"/>
  <c r="K31"/>
  <c r="K57"/>
  <c r="L58" i="21"/>
  <c r="L22"/>
  <c r="J16" s="1"/>
  <c r="I147" i="8" s="1"/>
  <c r="M10" i="20"/>
  <c r="M8" s="1"/>
  <c r="G8"/>
  <c r="M15"/>
  <c r="M14" s="1"/>
  <c r="G14"/>
  <c r="M28"/>
  <c r="M26" s="1"/>
  <c r="G26"/>
  <c r="G30"/>
  <c r="L35" i="18"/>
  <c r="M123" i="12"/>
  <c r="M122" s="1"/>
  <c r="G122"/>
  <c r="M206"/>
  <c r="G205"/>
  <c r="M231"/>
  <c r="G230"/>
  <c r="M171"/>
  <c r="M170" s="1"/>
  <c r="G170"/>
  <c r="M145"/>
  <c r="M9"/>
  <c r="M8" s="1"/>
  <c r="G8"/>
  <c r="M249"/>
  <c r="M248" s="1"/>
  <c r="G248"/>
  <c r="M252"/>
  <c r="M251" s="1"/>
  <c r="G251"/>
  <c r="G145"/>
  <c r="I384" i="11"/>
  <c r="L151" i="9"/>
  <c r="J37" i="8"/>
  <c r="J36"/>
  <c r="AY101" i="1"/>
  <c r="J35" i="8"/>
  <c r="AX101" i="1"/>
  <c r="BI169" i="8"/>
  <c r="BH169"/>
  <c r="BG169"/>
  <c r="BF169"/>
  <c r="T169"/>
  <c r="T168" s="1"/>
  <c r="R169"/>
  <c r="R168" s="1"/>
  <c r="P169"/>
  <c r="P168" s="1"/>
  <c r="BI167"/>
  <c r="BH167"/>
  <c r="BG167"/>
  <c r="BF167"/>
  <c r="T167"/>
  <c r="T166" s="1"/>
  <c r="R167"/>
  <c r="R166" s="1"/>
  <c r="P167"/>
  <c r="P166" s="1"/>
  <c r="BI165"/>
  <c r="BH165"/>
  <c r="BG165"/>
  <c r="BF165"/>
  <c r="T165"/>
  <c r="T164" s="1"/>
  <c r="R165"/>
  <c r="R164" s="1"/>
  <c r="P165"/>
  <c r="P164" s="1"/>
  <c r="BI163"/>
  <c r="BH163"/>
  <c r="BG163"/>
  <c r="BF163"/>
  <c r="T163"/>
  <c r="T162"/>
  <c r="R163"/>
  <c r="R162" s="1"/>
  <c r="P163"/>
  <c r="P162"/>
  <c r="BI160"/>
  <c r="BH160"/>
  <c r="BG160"/>
  <c r="BF160"/>
  <c r="T160"/>
  <c r="T159" s="1"/>
  <c r="R160"/>
  <c r="R159" s="1"/>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s="1"/>
  <c r="R149"/>
  <c r="R148" s="1"/>
  <c r="P149"/>
  <c r="P148" s="1"/>
  <c r="BI147"/>
  <c r="BH147"/>
  <c r="BG147"/>
  <c r="BF147"/>
  <c r="T147"/>
  <c r="T146" s="1"/>
  <c r="R147"/>
  <c r="R146" s="1"/>
  <c r="P147"/>
  <c r="P146"/>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s="1"/>
  <c r="J17"/>
  <c r="J15"/>
  <c r="E15"/>
  <c r="F124" s="1"/>
  <c r="J14"/>
  <c r="J12"/>
  <c r="J89"/>
  <c r="E7"/>
  <c r="E118" s="1"/>
  <c r="J37" i="7"/>
  <c r="J36"/>
  <c r="AY100" i="1" s="1"/>
  <c r="J35" i="7"/>
  <c r="AX100" i="1"/>
  <c r="BI132" i="7"/>
  <c r="BH132"/>
  <c r="BG132"/>
  <c r="BF132"/>
  <c r="T132"/>
  <c r="T131" s="1"/>
  <c r="R132"/>
  <c r="R131" s="1"/>
  <c r="P132"/>
  <c r="P131" s="1"/>
  <c r="BI130"/>
  <c r="BH130"/>
  <c r="BG130"/>
  <c r="BF130"/>
  <c r="T130"/>
  <c r="T129" s="1"/>
  <c r="R130"/>
  <c r="R129" s="1"/>
  <c r="P130"/>
  <c r="P129" s="1"/>
  <c r="BI128"/>
  <c r="BH128"/>
  <c r="BG128"/>
  <c r="BF128"/>
  <c r="T128"/>
  <c r="T127" s="1"/>
  <c r="R128"/>
  <c r="R127" s="1"/>
  <c r="P128"/>
  <c r="P127" s="1"/>
  <c r="P126" s="1"/>
  <c r="BI125"/>
  <c r="BH125"/>
  <c r="BG125"/>
  <c r="BF125"/>
  <c r="T125"/>
  <c r="T124"/>
  <c r="T123"/>
  <c r="R125"/>
  <c r="R124" s="1"/>
  <c r="R123" s="1"/>
  <c r="P125"/>
  <c r="P124" s="1"/>
  <c r="P123" s="1"/>
  <c r="J119"/>
  <c r="J118"/>
  <c r="F116"/>
  <c r="E114"/>
  <c r="J92"/>
  <c r="J91"/>
  <c r="F89"/>
  <c r="E87"/>
  <c r="J18"/>
  <c r="E18"/>
  <c r="F92" s="1"/>
  <c r="J17"/>
  <c r="J15"/>
  <c r="E15"/>
  <c r="F91" s="1"/>
  <c r="J14"/>
  <c r="J12"/>
  <c r="J116" s="1"/>
  <c r="E7"/>
  <c r="E85"/>
  <c r="J37" i="6"/>
  <c r="J36"/>
  <c r="AY99" i="1" s="1"/>
  <c r="J35" i="6"/>
  <c r="AX99" i="1" s="1"/>
  <c r="BI169" i="6"/>
  <c r="BH169"/>
  <c r="BG169"/>
  <c r="BF169"/>
  <c r="T169"/>
  <c r="T168" s="1"/>
  <c r="R169"/>
  <c r="R168" s="1"/>
  <c r="P169"/>
  <c r="P168" s="1"/>
  <c r="BI167"/>
  <c r="BH167"/>
  <c r="BG167"/>
  <c r="BF167"/>
  <c r="T167"/>
  <c r="T166" s="1"/>
  <c r="R167"/>
  <c r="R166" s="1"/>
  <c r="P167"/>
  <c r="P166" s="1"/>
  <c r="BI165"/>
  <c r="BH165"/>
  <c r="BG165"/>
  <c r="BF165"/>
  <c r="T165"/>
  <c r="T164" s="1"/>
  <c r="R165"/>
  <c r="R164" s="1"/>
  <c r="P165"/>
  <c r="P164" s="1"/>
  <c r="BI163"/>
  <c r="BH163"/>
  <c r="BG163"/>
  <c r="BF163"/>
  <c r="T163"/>
  <c r="T162" s="1"/>
  <c r="R163"/>
  <c r="R162"/>
  <c r="P163"/>
  <c r="P162" s="1"/>
  <c r="BI160"/>
  <c r="BH160"/>
  <c r="BG160"/>
  <c r="BF160"/>
  <c r="T160"/>
  <c r="T159" s="1"/>
  <c r="R160"/>
  <c r="R159"/>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c r="R149"/>
  <c r="R148" s="1"/>
  <c r="P149"/>
  <c r="P148"/>
  <c r="BI147"/>
  <c r="BH147"/>
  <c r="BG147"/>
  <c r="BF147"/>
  <c r="T147"/>
  <c r="T146" s="1"/>
  <c r="R147"/>
  <c r="R146"/>
  <c r="P147"/>
  <c r="P146"/>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c r="J17"/>
  <c r="J15"/>
  <c r="E15"/>
  <c r="F124"/>
  <c r="J14"/>
  <c r="J12"/>
  <c r="J122" s="1"/>
  <c r="E7"/>
  <c r="E118" s="1"/>
  <c r="J37" i="5"/>
  <c r="J36"/>
  <c r="AY98" i="1"/>
  <c r="J35" i="5"/>
  <c r="AX98" i="1"/>
  <c r="BI167" i="5"/>
  <c r="BH167"/>
  <c r="BG167"/>
  <c r="BF167"/>
  <c r="T167"/>
  <c r="T166" s="1"/>
  <c r="R167"/>
  <c r="R166" s="1"/>
  <c r="P167"/>
  <c r="P166" s="1"/>
  <c r="BI165"/>
  <c r="BH165"/>
  <c r="BG165"/>
  <c r="BF165"/>
  <c r="T165"/>
  <c r="T164" s="1"/>
  <c r="R165"/>
  <c r="R164" s="1"/>
  <c r="P165"/>
  <c r="P164" s="1"/>
  <c r="BI163"/>
  <c r="BH163"/>
  <c r="BG163"/>
  <c r="BF163"/>
  <c r="T163"/>
  <c r="T162"/>
  <c r="R163"/>
  <c r="R162" s="1"/>
  <c r="P163"/>
  <c r="P162" s="1"/>
  <c r="BI161"/>
  <c r="BH161"/>
  <c r="BG161"/>
  <c r="BF161"/>
  <c r="T161"/>
  <c r="T160" s="1"/>
  <c r="R161"/>
  <c r="R160" s="1"/>
  <c r="P161"/>
  <c r="P160"/>
  <c r="BI158"/>
  <c r="BH158"/>
  <c r="BG158"/>
  <c r="BF158"/>
  <c r="T158"/>
  <c r="T157" s="1"/>
  <c r="R158"/>
  <c r="R157" s="1"/>
  <c r="P158"/>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T148" s="1"/>
  <c r="R149"/>
  <c r="R148" s="1"/>
  <c r="P149"/>
  <c r="P148" s="1"/>
  <c r="BI147"/>
  <c r="BH147"/>
  <c r="BG147"/>
  <c r="BF147"/>
  <c r="T147"/>
  <c r="T146" s="1"/>
  <c r="R147"/>
  <c r="R146" s="1"/>
  <c r="P147"/>
  <c r="P146"/>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125" s="1"/>
  <c r="J17"/>
  <c r="J15"/>
  <c r="E15"/>
  <c r="F124" s="1"/>
  <c r="J14"/>
  <c r="J12"/>
  <c r="J122"/>
  <c r="E7"/>
  <c r="E118"/>
  <c r="J37" i="4"/>
  <c r="J36"/>
  <c r="AY97" i="1" s="1"/>
  <c r="J35" i="4"/>
  <c r="AX97" i="1"/>
  <c r="BI433" i="4"/>
  <c r="BH433"/>
  <c r="BG433"/>
  <c r="BF433"/>
  <c r="T433"/>
  <c r="T432" s="1"/>
  <c r="R433"/>
  <c r="R432" s="1"/>
  <c r="P433"/>
  <c r="P432" s="1"/>
  <c r="BI431"/>
  <c r="BH431"/>
  <c r="BG431"/>
  <c r="BF431"/>
  <c r="T431"/>
  <c r="T430" s="1"/>
  <c r="R431"/>
  <c r="R430" s="1"/>
  <c r="P431"/>
  <c r="P430" s="1"/>
  <c r="BI429"/>
  <c r="BH429"/>
  <c r="BG429"/>
  <c r="BF429"/>
  <c r="T429"/>
  <c r="T428" s="1"/>
  <c r="R429"/>
  <c r="R428" s="1"/>
  <c r="P429"/>
  <c r="P428" s="1"/>
  <c r="BI427"/>
  <c r="BH427"/>
  <c r="BG427"/>
  <c r="BF427"/>
  <c r="T427"/>
  <c r="T426" s="1"/>
  <c r="R427"/>
  <c r="R426" s="1"/>
  <c r="P427"/>
  <c r="P426" s="1"/>
  <c r="P425" s="1"/>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6"/>
  <c r="BH406"/>
  <c r="BG406"/>
  <c r="BF406"/>
  <c r="T406"/>
  <c r="T405"/>
  <c r="R406"/>
  <c r="R405"/>
  <c r="P406"/>
  <c r="P405"/>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4"/>
  <c r="BH374"/>
  <c r="BG374"/>
  <c r="BF374"/>
  <c r="T374"/>
  <c r="R374"/>
  <c r="P374"/>
  <c r="BI372"/>
  <c r="BH372"/>
  <c r="BG372"/>
  <c r="BF372"/>
  <c r="T372"/>
  <c r="R372"/>
  <c r="P372"/>
  <c r="BI371"/>
  <c r="BH371"/>
  <c r="BG371"/>
  <c r="BF371"/>
  <c r="T371"/>
  <c r="R371"/>
  <c r="P371"/>
  <c r="BI370"/>
  <c r="BH370"/>
  <c r="BG370"/>
  <c r="BF370"/>
  <c r="T370"/>
  <c r="R370"/>
  <c r="P370"/>
  <c r="BI368"/>
  <c r="BH368"/>
  <c r="BG368"/>
  <c r="BF368"/>
  <c r="T368"/>
  <c r="R368"/>
  <c r="P368"/>
  <c r="BI366"/>
  <c r="BH366"/>
  <c r="BG366"/>
  <c r="BF366"/>
  <c r="T366"/>
  <c r="R366"/>
  <c r="P366"/>
  <c r="BI364"/>
  <c r="BH364"/>
  <c r="BG364"/>
  <c r="BF364"/>
  <c r="T364"/>
  <c r="R364"/>
  <c r="P364"/>
  <c r="BI358"/>
  <c r="BH358"/>
  <c r="BG358"/>
  <c r="BF358"/>
  <c r="T358"/>
  <c r="R358"/>
  <c r="P358"/>
  <c r="BI356"/>
  <c r="BH356"/>
  <c r="BG356"/>
  <c r="BF356"/>
  <c r="T356"/>
  <c r="R356"/>
  <c r="P356"/>
  <c r="BI350"/>
  <c r="BH350"/>
  <c r="BG350"/>
  <c r="BF350"/>
  <c r="T350"/>
  <c r="R350"/>
  <c r="P350"/>
  <c r="BI344"/>
  <c r="BH344"/>
  <c r="BG344"/>
  <c r="BF344"/>
  <c r="T344"/>
  <c r="R344"/>
  <c r="P344"/>
  <c r="BI338"/>
  <c r="BH338"/>
  <c r="BG338"/>
  <c r="BF338"/>
  <c r="T338"/>
  <c r="R338"/>
  <c r="P338"/>
  <c r="BI332"/>
  <c r="BH332"/>
  <c r="BG332"/>
  <c r="BF332"/>
  <c r="T332"/>
  <c r="R332"/>
  <c r="P332"/>
  <c r="BI326"/>
  <c r="BH326"/>
  <c r="BG326"/>
  <c r="BF326"/>
  <c r="T326"/>
  <c r="R326"/>
  <c r="P326"/>
  <c r="BI325"/>
  <c r="BH325"/>
  <c r="BG325"/>
  <c r="BF325"/>
  <c r="T325"/>
  <c r="R325"/>
  <c r="P325"/>
  <c r="BI318"/>
  <c r="BH318"/>
  <c r="BG318"/>
  <c r="BF318"/>
  <c r="T318"/>
  <c r="R318"/>
  <c r="P318"/>
  <c r="BI316"/>
  <c r="BH316"/>
  <c r="BG316"/>
  <c r="BF316"/>
  <c r="T316"/>
  <c r="R316"/>
  <c r="P316"/>
  <c r="BI309"/>
  <c r="BH309"/>
  <c r="BG309"/>
  <c r="BF309"/>
  <c r="T309"/>
  <c r="R309"/>
  <c r="P309"/>
  <c r="BI303"/>
  <c r="BH303"/>
  <c r="BG303"/>
  <c r="BF303"/>
  <c r="T303"/>
  <c r="R303"/>
  <c r="P303"/>
  <c r="BI302"/>
  <c r="BH302"/>
  <c r="BG302"/>
  <c r="BF302"/>
  <c r="T302"/>
  <c r="R302"/>
  <c r="P302"/>
  <c r="BI297"/>
  <c r="BH297"/>
  <c r="BG297"/>
  <c r="BF297"/>
  <c r="T297"/>
  <c r="R297"/>
  <c r="P297"/>
  <c r="BI290"/>
  <c r="BH290"/>
  <c r="BG290"/>
  <c r="BF290"/>
  <c r="T290"/>
  <c r="R290"/>
  <c r="P290"/>
  <c r="BI283"/>
  <c r="BH283"/>
  <c r="BG283"/>
  <c r="BF283"/>
  <c r="T283"/>
  <c r="R283"/>
  <c r="P283"/>
  <c r="BI278"/>
  <c r="BH278"/>
  <c r="BG278"/>
  <c r="BF278"/>
  <c r="T278"/>
  <c r="R278"/>
  <c r="P278"/>
  <c r="BI267"/>
  <c r="BH267"/>
  <c r="BG267"/>
  <c r="BF267"/>
  <c r="T267"/>
  <c r="R267"/>
  <c r="P267"/>
  <c r="BI256"/>
  <c r="BH256"/>
  <c r="BG256"/>
  <c r="BF256"/>
  <c r="T256"/>
  <c r="R256"/>
  <c r="P256"/>
  <c r="BI245"/>
  <c r="BH245"/>
  <c r="BG245"/>
  <c r="BF245"/>
  <c r="T245"/>
  <c r="R245"/>
  <c r="P245"/>
  <c r="BI243"/>
  <c r="BH243"/>
  <c r="BG243"/>
  <c r="BF243"/>
  <c r="T243"/>
  <c r="R243"/>
  <c r="P243"/>
  <c r="BI237"/>
  <c r="BH237"/>
  <c r="BG237"/>
  <c r="BF237"/>
  <c r="T237"/>
  <c r="R237"/>
  <c r="P237"/>
  <c r="BI232"/>
  <c r="BH232"/>
  <c r="BG232"/>
  <c r="BF232"/>
  <c r="T232"/>
  <c r="R232"/>
  <c r="P232"/>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192"/>
  <c r="BH192"/>
  <c r="BG192"/>
  <c r="BF192"/>
  <c r="T192"/>
  <c r="R192"/>
  <c r="P192"/>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77"/>
  <c r="BH177"/>
  <c r="BG177"/>
  <c r="BF177"/>
  <c r="T177"/>
  <c r="R177"/>
  <c r="P177"/>
  <c r="BI175"/>
  <c r="BH175"/>
  <c r="BG175"/>
  <c r="BF175"/>
  <c r="T175"/>
  <c r="R175"/>
  <c r="P175"/>
  <c r="BI173"/>
  <c r="BH173"/>
  <c r="BG173"/>
  <c r="BF173"/>
  <c r="T173"/>
  <c r="R173"/>
  <c r="P173"/>
  <c r="BI167"/>
  <c r="BH167"/>
  <c r="BG167"/>
  <c r="BF167"/>
  <c r="T167"/>
  <c r="R167"/>
  <c r="P167"/>
  <c r="BI161"/>
  <c r="BH161"/>
  <c r="BG161"/>
  <c r="BF161"/>
  <c r="T161"/>
  <c r="R161"/>
  <c r="P161"/>
  <c r="BI159"/>
  <c r="BH159"/>
  <c r="BG159"/>
  <c r="BF159"/>
  <c r="T159"/>
  <c r="R159"/>
  <c r="P159"/>
  <c r="BI157"/>
  <c r="BH157"/>
  <c r="BG157"/>
  <c r="BF157"/>
  <c r="T157"/>
  <c r="R157"/>
  <c r="P157"/>
  <c r="BI151"/>
  <c r="BH151"/>
  <c r="BG151"/>
  <c r="BF151"/>
  <c r="T151"/>
  <c r="R151"/>
  <c r="P151"/>
  <c r="BI147"/>
  <c r="BH147"/>
  <c r="BG147"/>
  <c r="BF147"/>
  <c r="T147"/>
  <c r="R147"/>
  <c r="P147"/>
  <c r="BI134"/>
  <c r="BH134"/>
  <c r="BG134"/>
  <c r="BF134"/>
  <c r="T134"/>
  <c r="R134"/>
  <c r="P134"/>
  <c r="J128"/>
  <c r="J127"/>
  <c r="F125"/>
  <c r="E123"/>
  <c r="J92"/>
  <c r="J91"/>
  <c r="F89"/>
  <c r="E87"/>
  <c r="J18"/>
  <c r="E18"/>
  <c r="F128"/>
  <c r="J17"/>
  <c r="J15"/>
  <c r="E15"/>
  <c r="F91"/>
  <c r="J14"/>
  <c r="J12"/>
  <c r="J89"/>
  <c r="E7"/>
  <c r="E121" s="1"/>
  <c r="J37" i="3"/>
  <c r="J36"/>
  <c r="AY96" i="1"/>
  <c r="J35" i="3"/>
  <c r="AX96" i="1"/>
  <c r="BI2808" i="3"/>
  <c r="BH2808"/>
  <c r="BG2808"/>
  <c r="BF2808"/>
  <c r="T2808"/>
  <c r="T2807" s="1"/>
  <c r="R2808"/>
  <c r="R2807"/>
  <c r="P2808"/>
  <c r="P2807" s="1"/>
  <c r="BI2806"/>
  <c r="BH2806"/>
  <c r="BG2806"/>
  <c r="BF2806"/>
  <c r="T2806"/>
  <c r="T2805"/>
  <c r="R2806"/>
  <c r="R2805" s="1"/>
  <c r="P2806"/>
  <c r="P2805"/>
  <c r="BI2804"/>
  <c r="BH2804"/>
  <c r="BG2804"/>
  <c r="BF2804"/>
  <c r="T2804"/>
  <c r="T2803" s="1"/>
  <c r="R2804"/>
  <c r="R2803"/>
  <c r="P2804"/>
  <c r="P2803" s="1"/>
  <c r="BI2802"/>
  <c r="BH2802"/>
  <c r="BG2802"/>
  <c r="BF2802"/>
  <c r="T2802"/>
  <c r="T2801"/>
  <c r="R2802"/>
  <c r="R2801" s="1"/>
  <c r="P2802"/>
  <c r="P2801"/>
  <c r="BI2799"/>
  <c r="BH2799"/>
  <c r="BG2799"/>
  <c r="BF2799"/>
  <c r="T2799"/>
  <c r="R2799"/>
  <c r="P2799"/>
  <c r="BI2798"/>
  <c r="BH2798"/>
  <c r="BG2798"/>
  <c r="BF2798"/>
  <c r="T2798"/>
  <c r="R2798"/>
  <c r="P2798"/>
  <c r="BI2795"/>
  <c r="BH2795"/>
  <c r="BG2795"/>
  <c r="BF2795"/>
  <c r="T2795"/>
  <c r="T2794" s="1"/>
  <c r="R2795"/>
  <c r="R2794"/>
  <c r="P2795"/>
  <c r="P2794" s="1"/>
  <c r="BI2793"/>
  <c r="BH2793"/>
  <c r="BG2793"/>
  <c r="BF2793"/>
  <c r="T2793"/>
  <c r="R2793"/>
  <c r="P2793"/>
  <c r="BI2792"/>
  <c r="BH2792"/>
  <c r="BG2792"/>
  <c r="BF2792"/>
  <c r="T2792"/>
  <c r="R2792"/>
  <c r="P2792"/>
  <c r="BI2791"/>
  <c r="BH2791"/>
  <c r="BG2791"/>
  <c r="BF2791"/>
  <c r="T2791"/>
  <c r="R2791"/>
  <c r="P2791"/>
  <c r="BI2790"/>
  <c r="BH2790"/>
  <c r="BG2790"/>
  <c r="BF2790"/>
  <c r="T2790"/>
  <c r="R2790"/>
  <c r="P2790"/>
  <c r="BI2789"/>
  <c r="BH2789"/>
  <c r="BG2789"/>
  <c r="BF2789"/>
  <c r="T2789"/>
  <c r="R2789"/>
  <c r="P2789"/>
  <c r="BI2788"/>
  <c r="BH2788"/>
  <c r="BG2788"/>
  <c r="BF2788"/>
  <c r="T2788"/>
  <c r="R2788"/>
  <c r="P2788"/>
  <c r="BI2787"/>
  <c r="BH2787"/>
  <c r="BG2787"/>
  <c r="BF2787"/>
  <c r="T2787"/>
  <c r="R2787"/>
  <c r="P2787"/>
  <c r="BI2786"/>
  <c r="BH2786"/>
  <c r="BG2786"/>
  <c r="BF2786"/>
  <c r="T2786"/>
  <c r="R2786"/>
  <c r="P2786"/>
  <c r="BI2785"/>
  <c r="BH2785"/>
  <c r="BG2785"/>
  <c r="BF2785"/>
  <c r="T2785"/>
  <c r="R2785"/>
  <c r="P2785"/>
  <c r="BI2784"/>
  <c r="BH2784"/>
  <c r="BG2784"/>
  <c r="BF2784"/>
  <c r="T2784"/>
  <c r="R2784"/>
  <c r="P2784"/>
  <c r="BI2783"/>
  <c r="BH2783"/>
  <c r="BG2783"/>
  <c r="BF2783"/>
  <c r="T2783"/>
  <c r="R2783"/>
  <c r="P2783"/>
  <c r="BI2782"/>
  <c r="BH2782"/>
  <c r="BG2782"/>
  <c r="BF2782"/>
  <c r="T2782"/>
  <c r="R2782"/>
  <c r="P2782"/>
  <c r="BI2781"/>
  <c r="BH2781"/>
  <c r="BG2781"/>
  <c r="BF2781"/>
  <c r="T2781"/>
  <c r="R2781"/>
  <c r="P2781"/>
  <c r="BI2780"/>
  <c r="BH2780"/>
  <c r="BG2780"/>
  <c r="BF2780"/>
  <c r="T2780"/>
  <c r="R2780"/>
  <c r="P2780"/>
  <c r="BI2779"/>
  <c r="BH2779"/>
  <c r="BG2779"/>
  <c r="BF2779"/>
  <c r="T2779"/>
  <c r="R2779"/>
  <c r="P2779"/>
  <c r="BI2778"/>
  <c r="BH2778"/>
  <c r="BG2778"/>
  <c r="BF2778"/>
  <c r="T2778"/>
  <c r="R2778"/>
  <c r="P2778"/>
  <c r="BI2777"/>
  <c r="BH2777"/>
  <c r="BG2777"/>
  <c r="BF2777"/>
  <c r="T2777"/>
  <c r="R2777"/>
  <c r="P2777"/>
  <c r="BI2776"/>
  <c r="BH2776"/>
  <c r="BG2776"/>
  <c r="BF2776"/>
  <c r="T2776"/>
  <c r="R2776"/>
  <c r="P2776"/>
  <c r="BI2775"/>
  <c r="BH2775"/>
  <c r="BG2775"/>
  <c r="BF2775"/>
  <c r="T2775"/>
  <c r="R2775"/>
  <c r="P2775"/>
  <c r="BI2774"/>
  <c r="BH2774"/>
  <c r="BG2774"/>
  <c r="BF2774"/>
  <c r="T2774"/>
  <c r="R2774"/>
  <c r="P2774"/>
  <c r="BI2773"/>
  <c r="BH2773"/>
  <c r="BG2773"/>
  <c r="BF2773"/>
  <c r="T2773"/>
  <c r="R2773"/>
  <c r="P2773"/>
  <c r="BI2772"/>
  <c r="BH2772"/>
  <c r="BG2772"/>
  <c r="BF2772"/>
  <c r="T2772"/>
  <c r="R2772"/>
  <c r="P2772"/>
  <c r="BI2771"/>
  <c r="BH2771"/>
  <c r="BG2771"/>
  <c r="BF2771"/>
  <c r="T2771"/>
  <c r="R2771"/>
  <c r="P2771"/>
  <c r="BI2770"/>
  <c r="BH2770"/>
  <c r="BG2770"/>
  <c r="BF2770"/>
  <c r="T2770"/>
  <c r="R2770"/>
  <c r="P2770"/>
  <c r="BI2769"/>
  <c r="BH2769"/>
  <c r="BG2769"/>
  <c r="BF2769"/>
  <c r="T2769"/>
  <c r="R2769"/>
  <c r="P2769"/>
  <c r="BI2768"/>
  <c r="BH2768"/>
  <c r="BG2768"/>
  <c r="BF2768"/>
  <c r="T2768"/>
  <c r="R2768"/>
  <c r="P2768"/>
  <c r="BI2767"/>
  <c r="BH2767"/>
  <c r="BG2767"/>
  <c r="BF2767"/>
  <c r="T2767"/>
  <c r="R2767"/>
  <c r="P2767"/>
  <c r="BI2766"/>
  <c r="BH2766"/>
  <c r="BG2766"/>
  <c r="BF2766"/>
  <c r="T2766"/>
  <c r="R2766"/>
  <c r="P2766"/>
  <c r="BI2765"/>
  <c r="BH2765"/>
  <c r="BG2765"/>
  <c r="BF2765"/>
  <c r="T2765"/>
  <c r="R2765"/>
  <c r="P2765"/>
  <c r="BI2764"/>
  <c r="BH2764"/>
  <c r="BG2764"/>
  <c r="BF2764"/>
  <c r="T2764"/>
  <c r="R2764"/>
  <c r="P2764"/>
  <c r="BI2763"/>
  <c r="BH2763"/>
  <c r="BG2763"/>
  <c r="BF2763"/>
  <c r="T2763"/>
  <c r="R2763"/>
  <c r="P2763"/>
  <c r="BI2762"/>
  <c r="BH2762"/>
  <c r="BG2762"/>
  <c r="BF2762"/>
  <c r="T2762"/>
  <c r="R2762"/>
  <c r="P2762"/>
  <c r="BI2761"/>
  <c r="BH2761"/>
  <c r="BG2761"/>
  <c r="BF2761"/>
  <c r="T2761"/>
  <c r="R2761"/>
  <c r="P2761"/>
  <c r="BI2760"/>
  <c r="BH2760"/>
  <c r="BG2760"/>
  <c r="BF2760"/>
  <c r="T2760"/>
  <c r="R2760"/>
  <c r="P2760"/>
  <c r="BI2759"/>
  <c r="BH2759"/>
  <c r="BG2759"/>
  <c r="BF2759"/>
  <c r="T2759"/>
  <c r="R2759"/>
  <c r="P2759"/>
  <c r="BI2758"/>
  <c r="BH2758"/>
  <c r="BG2758"/>
  <c r="BF2758"/>
  <c r="T2758"/>
  <c r="R2758"/>
  <c r="P2758"/>
  <c r="BI2755"/>
  <c r="BH2755"/>
  <c r="BG2755"/>
  <c r="BF2755"/>
  <c r="T2755"/>
  <c r="R2755"/>
  <c r="P2755"/>
  <c r="BI2753"/>
  <c r="BH2753"/>
  <c r="BG2753"/>
  <c r="BF2753"/>
  <c r="T2753"/>
  <c r="R2753"/>
  <c r="P2753"/>
  <c r="BI2746"/>
  <c r="BH2746"/>
  <c r="BG2746"/>
  <c r="BF2746"/>
  <c r="T2746"/>
  <c r="R2746"/>
  <c r="P2746"/>
  <c r="BI2744"/>
  <c r="BH2744"/>
  <c r="BG2744"/>
  <c r="BF2744"/>
  <c r="T2744"/>
  <c r="R2744"/>
  <c r="P2744"/>
  <c r="BI2737"/>
  <c r="BH2737"/>
  <c r="BG2737"/>
  <c r="BF2737"/>
  <c r="T2737"/>
  <c r="R2737"/>
  <c r="P2737"/>
  <c r="BI2734"/>
  <c r="BH2734"/>
  <c r="BG2734"/>
  <c r="BF2734"/>
  <c r="T2734"/>
  <c r="R2734"/>
  <c r="P2734"/>
  <c r="BI2722"/>
  <c r="BH2722"/>
  <c r="BG2722"/>
  <c r="BF2722"/>
  <c r="T2722"/>
  <c r="R2722"/>
  <c r="P2722"/>
  <c r="BI2716"/>
  <c r="BH2716"/>
  <c r="BG2716"/>
  <c r="BF2716"/>
  <c r="T2716"/>
  <c r="R2716"/>
  <c r="P2716"/>
  <c r="BI2710"/>
  <c r="BH2710"/>
  <c r="BG2710"/>
  <c r="BF2710"/>
  <c r="T2710"/>
  <c r="R2710"/>
  <c r="P2710"/>
  <c r="BI2704"/>
  <c r="BH2704"/>
  <c r="BG2704"/>
  <c r="BF2704"/>
  <c r="T2704"/>
  <c r="R2704"/>
  <c r="P2704"/>
  <c r="BI2703"/>
  <c r="BH2703"/>
  <c r="BG2703"/>
  <c r="BF2703"/>
  <c r="T2703"/>
  <c r="R2703"/>
  <c r="P2703"/>
  <c r="BI2701"/>
  <c r="BH2701"/>
  <c r="BG2701"/>
  <c r="BF2701"/>
  <c r="T2701"/>
  <c r="R2701"/>
  <c r="P2701"/>
  <c r="BI2699"/>
  <c r="BH2699"/>
  <c r="BG2699"/>
  <c r="BF2699"/>
  <c r="T2699"/>
  <c r="R2699"/>
  <c r="P2699"/>
  <c r="BI2698"/>
  <c r="BH2698"/>
  <c r="BG2698"/>
  <c r="BF2698"/>
  <c r="T2698"/>
  <c r="R2698"/>
  <c r="P2698"/>
  <c r="BI2696"/>
  <c r="BH2696"/>
  <c r="BG2696"/>
  <c r="BF2696"/>
  <c r="T2696"/>
  <c r="R2696"/>
  <c r="P2696"/>
  <c r="BI2687"/>
  <c r="BH2687"/>
  <c r="BG2687"/>
  <c r="BF2687"/>
  <c r="T2687"/>
  <c r="R2687"/>
  <c r="P2687"/>
  <c r="BI2681"/>
  <c r="BH2681"/>
  <c r="BG2681"/>
  <c r="BF2681"/>
  <c r="T2681"/>
  <c r="R2681"/>
  <c r="P2681"/>
  <c r="BI2563"/>
  <c r="BH2563"/>
  <c r="BG2563"/>
  <c r="BF2563"/>
  <c r="T2563"/>
  <c r="R2563"/>
  <c r="P2563"/>
  <c r="BI2561"/>
  <c r="BH2561"/>
  <c r="BG2561"/>
  <c r="BF2561"/>
  <c r="T2561"/>
  <c r="R2561"/>
  <c r="P2561"/>
  <c r="BI2559"/>
  <c r="BH2559"/>
  <c r="BG2559"/>
  <c r="BF2559"/>
  <c r="T2559"/>
  <c r="R2559"/>
  <c r="P2559"/>
  <c r="BI2557"/>
  <c r="BH2557"/>
  <c r="BG2557"/>
  <c r="BF2557"/>
  <c r="T2557"/>
  <c r="R2557"/>
  <c r="P2557"/>
  <c r="BI2553"/>
  <c r="BH2553"/>
  <c r="BG2553"/>
  <c r="BF2553"/>
  <c r="T2553"/>
  <c r="R2553"/>
  <c r="P2553"/>
  <c r="BI2551"/>
  <c r="BH2551"/>
  <c r="BG2551"/>
  <c r="BF2551"/>
  <c r="T2551"/>
  <c r="R2551"/>
  <c r="P2551"/>
  <c r="BI2547"/>
  <c r="BH2547"/>
  <c r="BG2547"/>
  <c r="BF2547"/>
  <c r="T2547"/>
  <c r="R2547"/>
  <c r="P2547"/>
  <c r="BI2545"/>
  <c r="BH2545"/>
  <c r="BG2545"/>
  <c r="BF2545"/>
  <c r="T2545"/>
  <c r="R2545"/>
  <c r="P2545"/>
  <c r="BI2543"/>
  <c r="BH2543"/>
  <c r="BG2543"/>
  <c r="BF2543"/>
  <c r="T2543"/>
  <c r="R2543"/>
  <c r="P2543"/>
  <c r="BI2537"/>
  <c r="BH2537"/>
  <c r="BG2537"/>
  <c r="BF2537"/>
  <c r="T2537"/>
  <c r="R2537"/>
  <c r="P2537"/>
  <c r="BI2535"/>
  <c r="BH2535"/>
  <c r="BG2535"/>
  <c r="BF2535"/>
  <c r="T2535"/>
  <c r="R2535"/>
  <c r="P2535"/>
  <c r="BI2533"/>
  <c r="BH2533"/>
  <c r="BG2533"/>
  <c r="BF2533"/>
  <c r="T2533"/>
  <c r="R2533"/>
  <c r="P2533"/>
  <c r="BI2531"/>
  <c r="BH2531"/>
  <c r="BG2531"/>
  <c r="BF2531"/>
  <c r="T2531"/>
  <c r="R2531"/>
  <c r="P2531"/>
  <c r="BI2529"/>
  <c r="BH2529"/>
  <c r="BG2529"/>
  <c r="BF2529"/>
  <c r="T2529"/>
  <c r="R2529"/>
  <c r="P2529"/>
  <c r="BI2520"/>
  <c r="BH2520"/>
  <c r="BG2520"/>
  <c r="BF2520"/>
  <c r="T2520"/>
  <c r="R2520"/>
  <c r="P2520"/>
  <c r="BI2518"/>
  <c r="BH2518"/>
  <c r="BG2518"/>
  <c r="BF2518"/>
  <c r="T2518"/>
  <c r="R2518"/>
  <c r="P2518"/>
  <c r="BI2510"/>
  <c r="BH2510"/>
  <c r="BG2510"/>
  <c r="BF2510"/>
  <c r="T2510"/>
  <c r="R2510"/>
  <c r="P2510"/>
  <c r="BI2508"/>
  <c r="BH2508"/>
  <c r="BG2508"/>
  <c r="BF2508"/>
  <c r="T2508"/>
  <c r="R2508"/>
  <c r="P2508"/>
  <c r="BI2475"/>
  <c r="BH2475"/>
  <c r="BG2475"/>
  <c r="BF2475"/>
  <c r="T2475"/>
  <c r="R2475"/>
  <c r="P2475"/>
  <c r="BI2466"/>
  <c r="BH2466"/>
  <c r="BG2466"/>
  <c r="BF2466"/>
  <c r="T2466"/>
  <c r="R2466"/>
  <c r="P2466"/>
  <c r="BI2464"/>
  <c r="BH2464"/>
  <c r="BG2464"/>
  <c r="BF2464"/>
  <c r="T2464"/>
  <c r="R2464"/>
  <c r="P2464"/>
  <c r="BI2462"/>
  <c r="BH2462"/>
  <c r="BG2462"/>
  <c r="BF2462"/>
  <c r="T2462"/>
  <c r="R2462"/>
  <c r="P2462"/>
  <c r="BI2459"/>
  <c r="BH2459"/>
  <c r="BG2459"/>
  <c r="BF2459"/>
  <c r="T2459"/>
  <c r="R2459"/>
  <c r="P2459"/>
  <c r="BI2451"/>
  <c r="BH2451"/>
  <c r="BG2451"/>
  <c r="BF2451"/>
  <c r="T2451"/>
  <c r="R2451"/>
  <c r="P2451"/>
  <c r="BI2449"/>
  <c r="BH2449"/>
  <c r="BG2449"/>
  <c r="BF2449"/>
  <c r="T2449"/>
  <c r="R2449"/>
  <c r="P2449"/>
  <c r="BI2447"/>
  <c r="BH2447"/>
  <c r="BG2447"/>
  <c r="BF2447"/>
  <c r="T2447"/>
  <c r="R2447"/>
  <c r="P2447"/>
  <c r="BI2440"/>
  <c r="BH2440"/>
  <c r="BG2440"/>
  <c r="BF2440"/>
  <c r="T2440"/>
  <c r="R2440"/>
  <c r="P2440"/>
  <c r="BI2433"/>
  <c r="BH2433"/>
  <c r="BG2433"/>
  <c r="BF2433"/>
  <c r="T2433"/>
  <c r="R2433"/>
  <c r="P2433"/>
  <c r="BI2431"/>
  <c r="BH2431"/>
  <c r="BG2431"/>
  <c r="BF2431"/>
  <c r="T2431"/>
  <c r="R2431"/>
  <c r="P2431"/>
  <c r="BI2429"/>
  <c r="BH2429"/>
  <c r="BG2429"/>
  <c r="BF2429"/>
  <c r="T2429"/>
  <c r="R2429"/>
  <c r="P2429"/>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8"/>
  <c r="BH2378"/>
  <c r="BG2378"/>
  <c r="BF2378"/>
  <c r="T2378"/>
  <c r="R2378"/>
  <c r="P2378"/>
  <c r="BI2377"/>
  <c r="BH2377"/>
  <c r="BG2377"/>
  <c r="BF2377"/>
  <c r="T2377"/>
  <c r="R2377"/>
  <c r="P2377"/>
  <c r="BI2376"/>
  <c r="BH2376"/>
  <c r="BG2376"/>
  <c r="BF2376"/>
  <c r="T2376"/>
  <c r="R2376"/>
  <c r="P2376"/>
  <c r="BI2375"/>
  <c r="BH2375"/>
  <c r="BG2375"/>
  <c r="BF2375"/>
  <c r="T2375"/>
  <c r="R2375"/>
  <c r="P2375"/>
  <c r="BI2374"/>
  <c r="BH2374"/>
  <c r="BG2374"/>
  <c r="BF2374"/>
  <c r="T2374"/>
  <c r="R2374"/>
  <c r="P2374"/>
  <c r="BI2373"/>
  <c r="BH2373"/>
  <c r="BG2373"/>
  <c r="BF2373"/>
  <c r="T2373"/>
  <c r="R2373"/>
  <c r="P2373"/>
  <c r="BI2372"/>
  <c r="BH2372"/>
  <c r="BG2372"/>
  <c r="BF2372"/>
  <c r="T2372"/>
  <c r="R2372"/>
  <c r="P2372"/>
  <c r="BI2371"/>
  <c r="BH2371"/>
  <c r="BG2371"/>
  <c r="BF2371"/>
  <c r="T2371"/>
  <c r="R2371"/>
  <c r="P2371"/>
  <c r="BI2370"/>
  <c r="BH2370"/>
  <c r="BG2370"/>
  <c r="BF2370"/>
  <c r="T2370"/>
  <c r="R2370"/>
  <c r="P2370"/>
  <c r="BI2369"/>
  <c r="BH2369"/>
  <c r="BG2369"/>
  <c r="BF2369"/>
  <c r="T2369"/>
  <c r="R2369"/>
  <c r="P2369"/>
  <c r="BI2368"/>
  <c r="BH2368"/>
  <c r="BG2368"/>
  <c r="BF2368"/>
  <c r="T2368"/>
  <c r="R2368"/>
  <c r="P2368"/>
  <c r="BI2367"/>
  <c r="BH2367"/>
  <c r="BG2367"/>
  <c r="BF2367"/>
  <c r="T2367"/>
  <c r="R2367"/>
  <c r="P2367"/>
  <c r="BI2366"/>
  <c r="BH2366"/>
  <c r="BG2366"/>
  <c r="BF2366"/>
  <c r="T2366"/>
  <c r="R2366"/>
  <c r="P2366"/>
  <c r="BI2365"/>
  <c r="BH2365"/>
  <c r="BG2365"/>
  <c r="BF2365"/>
  <c r="T2365"/>
  <c r="R2365"/>
  <c r="P2365"/>
  <c r="BI2363"/>
  <c r="BH2363"/>
  <c r="BG2363"/>
  <c r="BF2363"/>
  <c r="T2363"/>
  <c r="R2363"/>
  <c r="P2363"/>
  <c r="BI2362"/>
  <c r="BH2362"/>
  <c r="BG2362"/>
  <c r="BF2362"/>
  <c r="T2362"/>
  <c r="R2362"/>
  <c r="P2362"/>
  <c r="BI2360"/>
  <c r="BH2360"/>
  <c r="BG2360"/>
  <c r="BF2360"/>
  <c r="T2360"/>
  <c r="R2360"/>
  <c r="P2360"/>
  <c r="BI2359"/>
  <c r="BH2359"/>
  <c r="BG2359"/>
  <c r="BF2359"/>
  <c r="T2359"/>
  <c r="R2359"/>
  <c r="P2359"/>
  <c r="BI2357"/>
  <c r="BH2357"/>
  <c r="BG2357"/>
  <c r="BF2357"/>
  <c r="T2357"/>
  <c r="R2357"/>
  <c r="P2357"/>
  <c r="BI2356"/>
  <c r="BH2356"/>
  <c r="BG2356"/>
  <c r="BF2356"/>
  <c r="T2356"/>
  <c r="R2356"/>
  <c r="P2356"/>
  <c r="BI2355"/>
  <c r="BH2355"/>
  <c r="BG2355"/>
  <c r="BF2355"/>
  <c r="T2355"/>
  <c r="R2355"/>
  <c r="P2355"/>
  <c r="BI2354"/>
  <c r="BH2354"/>
  <c r="BG2354"/>
  <c r="BF2354"/>
  <c r="T2354"/>
  <c r="R2354"/>
  <c r="P2354"/>
  <c r="BI2352"/>
  <c r="BH2352"/>
  <c r="BG2352"/>
  <c r="BF2352"/>
  <c r="T2352"/>
  <c r="R2352"/>
  <c r="P2352"/>
  <c r="BI2350"/>
  <c r="BH2350"/>
  <c r="BG2350"/>
  <c r="BF2350"/>
  <c r="T2350"/>
  <c r="R2350"/>
  <c r="P2350"/>
  <c r="BI2348"/>
  <c r="BH2348"/>
  <c r="BG2348"/>
  <c r="BF2348"/>
  <c r="T2348"/>
  <c r="R2348"/>
  <c r="P2348"/>
  <c r="BI2346"/>
  <c r="BH2346"/>
  <c r="BG2346"/>
  <c r="BF2346"/>
  <c r="T2346"/>
  <c r="R2346"/>
  <c r="P2346"/>
  <c r="BI2344"/>
  <c r="BH2344"/>
  <c r="BG2344"/>
  <c r="BF2344"/>
  <c r="T2344"/>
  <c r="R2344"/>
  <c r="P2344"/>
  <c r="BI2342"/>
  <c r="BH2342"/>
  <c r="BG2342"/>
  <c r="BF2342"/>
  <c r="T2342"/>
  <c r="R2342"/>
  <c r="P2342"/>
  <c r="BI2340"/>
  <c r="BH2340"/>
  <c r="BG2340"/>
  <c r="BF2340"/>
  <c r="T2340"/>
  <c r="R2340"/>
  <c r="P2340"/>
  <c r="BI2338"/>
  <c r="BH2338"/>
  <c r="BG2338"/>
  <c r="BF2338"/>
  <c r="T2338"/>
  <c r="R2338"/>
  <c r="P2338"/>
  <c r="BI2336"/>
  <c r="BH2336"/>
  <c r="BG2336"/>
  <c r="BF2336"/>
  <c r="T2336"/>
  <c r="R2336"/>
  <c r="P2336"/>
  <c r="BI2335"/>
  <c r="BH2335"/>
  <c r="BG2335"/>
  <c r="BF2335"/>
  <c r="T2335"/>
  <c r="R2335"/>
  <c r="P2335"/>
  <c r="BI2334"/>
  <c r="BH2334"/>
  <c r="BG2334"/>
  <c r="BF2334"/>
  <c r="T2334"/>
  <c r="R2334"/>
  <c r="P2334"/>
  <c r="BI2333"/>
  <c r="BH2333"/>
  <c r="BG2333"/>
  <c r="BF2333"/>
  <c r="T2333"/>
  <c r="R2333"/>
  <c r="P2333"/>
  <c r="BI2332"/>
  <c r="BH2332"/>
  <c r="BG2332"/>
  <c r="BF2332"/>
  <c r="T2332"/>
  <c r="R2332"/>
  <c r="P2332"/>
  <c r="BI2331"/>
  <c r="BH2331"/>
  <c r="BG2331"/>
  <c r="BF2331"/>
  <c r="T2331"/>
  <c r="R2331"/>
  <c r="P2331"/>
  <c r="BI2330"/>
  <c r="BH2330"/>
  <c r="BG2330"/>
  <c r="BF2330"/>
  <c r="T2330"/>
  <c r="R2330"/>
  <c r="P2330"/>
  <c r="BI2329"/>
  <c r="BH2329"/>
  <c r="BG2329"/>
  <c r="BF2329"/>
  <c r="T2329"/>
  <c r="R2329"/>
  <c r="P2329"/>
  <c r="BI2327"/>
  <c r="BH2327"/>
  <c r="BG2327"/>
  <c r="BF2327"/>
  <c r="T2327"/>
  <c r="R2327"/>
  <c r="P2327"/>
  <c r="BI2325"/>
  <c r="BH2325"/>
  <c r="BG2325"/>
  <c r="BF2325"/>
  <c r="T2325"/>
  <c r="R2325"/>
  <c r="P2325"/>
  <c r="BI2323"/>
  <c r="BH2323"/>
  <c r="BG2323"/>
  <c r="BF2323"/>
  <c r="T2323"/>
  <c r="R2323"/>
  <c r="P2323"/>
  <c r="BI2322"/>
  <c r="BH2322"/>
  <c r="BG2322"/>
  <c r="BF2322"/>
  <c r="T2322"/>
  <c r="R2322"/>
  <c r="P2322"/>
  <c r="BI2321"/>
  <c r="BH2321"/>
  <c r="BG2321"/>
  <c r="BF2321"/>
  <c r="T2321"/>
  <c r="R2321"/>
  <c r="P2321"/>
  <c r="BI2319"/>
  <c r="BH2319"/>
  <c r="BG2319"/>
  <c r="BF2319"/>
  <c r="T2319"/>
  <c r="R2319"/>
  <c r="P2319"/>
  <c r="BI2317"/>
  <c r="BH2317"/>
  <c r="BG2317"/>
  <c r="BF2317"/>
  <c r="T2317"/>
  <c r="R2317"/>
  <c r="P2317"/>
  <c r="BI2315"/>
  <c r="BH2315"/>
  <c r="BG2315"/>
  <c r="BF2315"/>
  <c r="T2315"/>
  <c r="R2315"/>
  <c r="P2315"/>
  <c r="BI2313"/>
  <c r="BH2313"/>
  <c r="BG2313"/>
  <c r="BF2313"/>
  <c r="T2313"/>
  <c r="R2313"/>
  <c r="P2313"/>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1"/>
  <c r="BH2301"/>
  <c r="BG2301"/>
  <c r="BF2301"/>
  <c r="T2301"/>
  <c r="R2301"/>
  <c r="P2301"/>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4"/>
  <c r="BH2294"/>
  <c r="BG2294"/>
  <c r="BF2294"/>
  <c r="T2294"/>
  <c r="R2294"/>
  <c r="P2294"/>
  <c r="BI2293"/>
  <c r="BH2293"/>
  <c r="BG2293"/>
  <c r="BF2293"/>
  <c r="T2293"/>
  <c r="R2293"/>
  <c r="P2293"/>
  <c r="BI2292"/>
  <c r="BH2292"/>
  <c r="BG2292"/>
  <c r="BF2292"/>
  <c r="T2292"/>
  <c r="R2292"/>
  <c r="P2292"/>
  <c r="BI2291"/>
  <c r="BH2291"/>
  <c r="BG2291"/>
  <c r="BF2291"/>
  <c r="T2291"/>
  <c r="R2291"/>
  <c r="P2291"/>
  <c r="BI2290"/>
  <c r="BH2290"/>
  <c r="BG2290"/>
  <c r="BF2290"/>
  <c r="T2290"/>
  <c r="R2290"/>
  <c r="P2290"/>
  <c r="BI2289"/>
  <c r="BH2289"/>
  <c r="BG2289"/>
  <c r="BF2289"/>
  <c r="T2289"/>
  <c r="R2289"/>
  <c r="P2289"/>
  <c r="BI2287"/>
  <c r="BH2287"/>
  <c r="BG2287"/>
  <c r="BF2287"/>
  <c r="T2287"/>
  <c r="R2287"/>
  <c r="P2287"/>
  <c r="BI2286"/>
  <c r="BH2286"/>
  <c r="BG2286"/>
  <c r="BF2286"/>
  <c r="T2286"/>
  <c r="R2286"/>
  <c r="P2286"/>
  <c r="BI2285"/>
  <c r="BH2285"/>
  <c r="BG2285"/>
  <c r="BF2285"/>
  <c r="T2285"/>
  <c r="R2285"/>
  <c r="P2285"/>
  <c r="BI2284"/>
  <c r="BH2284"/>
  <c r="BG2284"/>
  <c r="BF2284"/>
  <c r="T2284"/>
  <c r="R2284"/>
  <c r="P2284"/>
  <c r="BI2283"/>
  <c r="BH2283"/>
  <c r="BG2283"/>
  <c r="BF2283"/>
  <c r="T2283"/>
  <c r="R2283"/>
  <c r="P2283"/>
  <c r="BI2282"/>
  <c r="BH2282"/>
  <c r="BG2282"/>
  <c r="BF2282"/>
  <c r="T2282"/>
  <c r="R2282"/>
  <c r="P2282"/>
  <c r="BI2281"/>
  <c r="BH2281"/>
  <c r="BG2281"/>
  <c r="BF2281"/>
  <c r="T2281"/>
  <c r="R2281"/>
  <c r="P2281"/>
  <c r="BI2280"/>
  <c r="BH2280"/>
  <c r="BG2280"/>
  <c r="BF2280"/>
  <c r="T2280"/>
  <c r="R2280"/>
  <c r="P2280"/>
  <c r="BI2279"/>
  <c r="BH2279"/>
  <c r="BG2279"/>
  <c r="BF2279"/>
  <c r="T2279"/>
  <c r="R2279"/>
  <c r="P2279"/>
  <c r="BI2268"/>
  <c r="BH2268"/>
  <c r="BG2268"/>
  <c r="BF2268"/>
  <c r="T2268"/>
  <c r="R2268"/>
  <c r="P2268"/>
  <c r="BI2264"/>
  <c r="BH2264"/>
  <c r="BG2264"/>
  <c r="BF2264"/>
  <c r="T2264"/>
  <c r="R2264"/>
  <c r="P2264"/>
  <c r="BI2257"/>
  <c r="BH2257"/>
  <c r="BG2257"/>
  <c r="BF2257"/>
  <c r="T2257"/>
  <c r="R2257"/>
  <c r="P2257"/>
  <c r="BI2256"/>
  <c r="BH2256"/>
  <c r="BG2256"/>
  <c r="BF2256"/>
  <c r="T2256"/>
  <c r="R2256"/>
  <c r="P2256"/>
  <c r="BI2255"/>
  <c r="BH2255"/>
  <c r="BG2255"/>
  <c r="BF2255"/>
  <c r="T2255"/>
  <c r="R2255"/>
  <c r="P2255"/>
  <c r="BI2254"/>
  <c r="BH2254"/>
  <c r="BG2254"/>
  <c r="BF2254"/>
  <c r="T2254"/>
  <c r="R2254"/>
  <c r="P2254"/>
  <c r="BI2253"/>
  <c r="BH2253"/>
  <c r="BG2253"/>
  <c r="BF2253"/>
  <c r="T2253"/>
  <c r="R2253"/>
  <c r="P2253"/>
  <c r="BI2252"/>
  <c r="BH2252"/>
  <c r="BG2252"/>
  <c r="BF2252"/>
  <c r="T2252"/>
  <c r="R2252"/>
  <c r="P2252"/>
  <c r="BI2251"/>
  <c r="BH2251"/>
  <c r="BG2251"/>
  <c r="BF2251"/>
  <c r="T2251"/>
  <c r="R2251"/>
  <c r="P2251"/>
  <c r="BI2250"/>
  <c r="BH2250"/>
  <c r="BG2250"/>
  <c r="BF2250"/>
  <c r="T2250"/>
  <c r="R2250"/>
  <c r="P2250"/>
  <c r="BI2249"/>
  <c r="BH2249"/>
  <c r="BG2249"/>
  <c r="BF2249"/>
  <c r="T2249"/>
  <c r="R2249"/>
  <c r="P2249"/>
  <c r="BI2248"/>
  <c r="BH2248"/>
  <c r="BG2248"/>
  <c r="BF2248"/>
  <c r="T2248"/>
  <c r="R2248"/>
  <c r="P2248"/>
  <c r="BI2247"/>
  <c r="BH2247"/>
  <c r="BG2247"/>
  <c r="BF2247"/>
  <c r="T2247"/>
  <c r="R2247"/>
  <c r="P2247"/>
  <c r="BI2245"/>
  <c r="BH2245"/>
  <c r="BG2245"/>
  <c r="BF2245"/>
  <c r="T2245"/>
  <c r="R2245"/>
  <c r="P2245"/>
  <c r="BI2243"/>
  <c r="BH2243"/>
  <c r="BG2243"/>
  <c r="BF2243"/>
  <c r="T2243"/>
  <c r="R2243"/>
  <c r="P2243"/>
  <c r="BI2241"/>
  <c r="BH2241"/>
  <c r="BG2241"/>
  <c r="BF2241"/>
  <c r="T2241"/>
  <c r="R2241"/>
  <c r="P2241"/>
  <c r="BI2239"/>
  <c r="BH2239"/>
  <c r="BG2239"/>
  <c r="BF2239"/>
  <c r="T2239"/>
  <c r="R2239"/>
  <c r="P2239"/>
  <c r="BI2237"/>
  <c r="BH2237"/>
  <c r="BG2237"/>
  <c r="BF2237"/>
  <c r="T2237"/>
  <c r="R2237"/>
  <c r="P2237"/>
  <c r="BI2233"/>
  <c r="BH2233"/>
  <c r="BG2233"/>
  <c r="BF2233"/>
  <c r="T2233"/>
  <c r="R2233"/>
  <c r="P2233"/>
  <c r="BI2231"/>
  <c r="BH2231"/>
  <c r="BG2231"/>
  <c r="BF2231"/>
  <c r="T2231"/>
  <c r="R2231"/>
  <c r="P2231"/>
  <c r="BI2229"/>
  <c r="BH2229"/>
  <c r="BG2229"/>
  <c r="BF2229"/>
  <c r="T2229"/>
  <c r="R2229"/>
  <c r="P2229"/>
  <c r="BI2228"/>
  <c r="BH2228"/>
  <c r="BG2228"/>
  <c r="BF2228"/>
  <c r="T2228"/>
  <c r="R2228"/>
  <c r="P2228"/>
  <c r="BI2227"/>
  <c r="BH2227"/>
  <c r="BG2227"/>
  <c r="BF2227"/>
  <c r="T2227"/>
  <c r="R2227"/>
  <c r="P2227"/>
  <c r="BI2221"/>
  <c r="BH2221"/>
  <c r="BG2221"/>
  <c r="BF2221"/>
  <c r="T2221"/>
  <c r="R2221"/>
  <c r="P2221"/>
  <c r="BI2218"/>
  <c r="BH2218"/>
  <c r="BG2218"/>
  <c r="BF2218"/>
  <c r="T2218"/>
  <c r="R2218"/>
  <c r="P2218"/>
  <c r="BI2212"/>
  <c r="BH2212"/>
  <c r="BG2212"/>
  <c r="BF2212"/>
  <c r="T2212"/>
  <c r="R2212"/>
  <c r="P2212"/>
  <c r="BI2209"/>
  <c r="BH2209"/>
  <c r="BG2209"/>
  <c r="BF2209"/>
  <c r="T2209"/>
  <c r="R2209"/>
  <c r="P2209"/>
  <c r="BI2208"/>
  <c r="BH2208"/>
  <c r="BG2208"/>
  <c r="BF2208"/>
  <c r="T2208"/>
  <c r="R2208"/>
  <c r="P2208"/>
  <c r="BI2207"/>
  <c r="BH2207"/>
  <c r="BG2207"/>
  <c r="BF2207"/>
  <c r="T2207"/>
  <c r="R2207"/>
  <c r="P2207"/>
  <c r="BI2205"/>
  <c r="BH2205"/>
  <c r="BG2205"/>
  <c r="BF2205"/>
  <c r="T2205"/>
  <c r="R2205"/>
  <c r="P2205"/>
  <c r="BI2200"/>
  <c r="BH2200"/>
  <c r="BG2200"/>
  <c r="BF2200"/>
  <c r="T2200"/>
  <c r="R2200"/>
  <c r="P2200"/>
  <c r="BI2198"/>
  <c r="BH2198"/>
  <c r="BG2198"/>
  <c r="BF2198"/>
  <c r="T2198"/>
  <c r="R2198"/>
  <c r="P2198"/>
  <c r="BI2163"/>
  <c r="BH2163"/>
  <c r="BG2163"/>
  <c r="BF2163"/>
  <c r="T2163"/>
  <c r="R2163"/>
  <c r="P2163"/>
  <c r="BI2161"/>
  <c r="BH2161"/>
  <c r="BG2161"/>
  <c r="BF2161"/>
  <c r="T2161"/>
  <c r="T2160"/>
  <c r="R2161"/>
  <c r="R2160" s="1"/>
  <c r="P2161"/>
  <c r="P2160"/>
  <c r="BI2159"/>
  <c r="BH2159"/>
  <c r="BG2159"/>
  <c r="BF2159"/>
  <c r="T2159"/>
  <c r="R2159"/>
  <c r="P2159"/>
  <c r="BI2158"/>
  <c r="BH2158"/>
  <c r="BG2158"/>
  <c r="BF2158"/>
  <c r="T2158"/>
  <c r="R2158"/>
  <c r="P2158"/>
  <c r="BI2157"/>
  <c r="BH2157"/>
  <c r="BG2157"/>
  <c r="BF2157"/>
  <c r="T2157"/>
  <c r="R2157"/>
  <c r="P2157"/>
  <c r="BI2156"/>
  <c r="BH2156"/>
  <c r="BG2156"/>
  <c r="BF2156"/>
  <c r="T2156"/>
  <c r="R2156"/>
  <c r="P2156"/>
  <c r="BI2154"/>
  <c r="BH2154"/>
  <c r="BG2154"/>
  <c r="BF2154"/>
  <c r="T2154"/>
  <c r="R2154"/>
  <c r="P2154"/>
  <c r="BI2153"/>
  <c r="BH2153"/>
  <c r="BG2153"/>
  <c r="BF2153"/>
  <c r="T2153"/>
  <c r="R2153"/>
  <c r="P2153"/>
  <c r="BI2151"/>
  <c r="BH2151"/>
  <c r="BG2151"/>
  <c r="BF2151"/>
  <c r="T2151"/>
  <c r="T2150"/>
  <c r="R2151"/>
  <c r="R2150"/>
  <c r="P2151"/>
  <c r="P2150"/>
  <c r="BI2149"/>
  <c r="BH2149"/>
  <c r="BG2149"/>
  <c r="BF2149"/>
  <c r="T2149"/>
  <c r="T2148"/>
  <c r="R2149"/>
  <c r="R2148"/>
  <c r="P2149"/>
  <c r="P2148" s="1"/>
  <c r="BI2147"/>
  <c r="BH2147"/>
  <c r="BG2147"/>
  <c r="BF2147"/>
  <c r="T2147"/>
  <c r="T2146"/>
  <c r="R2147"/>
  <c r="R2146" s="1"/>
  <c r="P2147"/>
  <c r="P2146"/>
  <c r="BI2145"/>
  <c r="BH2145"/>
  <c r="BG2145"/>
  <c r="BF2145"/>
  <c r="T2145"/>
  <c r="R2145"/>
  <c r="P2145"/>
  <c r="BI2130"/>
  <c r="BH2130"/>
  <c r="BG2130"/>
  <c r="BF2130"/>
  <c r="T2130"/>
  <c r="R2130"/>
  <c r="P2130"/>
  <c r="BI2116"/>
  <c r="BH2116"/>
  <c r="BG2116"/>
  <c r="BF2116"/>
  <c r="T2116"/>
  <c r="R2116"/>
  <c r="P2116"/>
  <c r="BI2111"/>
  <c r="BH2111"/>
  <c r="BG2111"/>
  <c r="BF2111"/>
  <c r="T2111"/>
  <c r="R2111"/>
  <c r="P2111"/>
  <c r="BI2107"/>
  <c r="BH2107"/>
  <c r="BG2107"/>
  <c r="BF2107"/>
  <c r="T2107"/>
  <c r="R2107"/>
  <c r="P2107"/>
  <c r="BI2103"/>
  <c r="BH2103"/>
  <c r="BG2103"/>
  <c r="BF2103"/>
  <c r="T2103"/>
  <c r="R2103"/>
  <c r="P2103"/>
  <c r="BI2101"/>
  <c r="BH2101"/>
  <c r="BG2101"/>
  <c r="BF2101"/>
  <c r="T2101"/>
  <c r="R2101"/>
  <c r="P2101"/>
  <c r="BI2097"/>
  <c r="BH2097"/>
  <c r="BG2097"/>
  <c r="BF2097"/>
  <c r="T2097"/>
  <c r="R2097"/>
  <c r="P2097"/>
  <c r="BI2093"/>
  <c r="BH2093"/>
  <c r="BG2093"/>
  <c r="BF2093"/>
  <c r="T2093"/>
  <c r="R2093"/>
  <c r="P2093"/>
  <c r="BI2091"/>
  <c r="BH2091"/>
  <c r="BG2091"/>
  <c r="BF2091"/>
  <c r="T2091"/>
  <c r="R2091"/>
  <c r="P2091"/>
  <c r="BI2086"/>
  <c r="BH2086"/>
  <c r="BG2086"/>
  <c r="BF2086"/>
  <c r="T2086"/>
  <c r="R2086"/>
  <c r="P2086"/>
  <c r="BI2067"/>
  <c r="BH2067"/>
  <c r="BG2067"/>
  <c r="BF2067"/>
  <c r="T2067"/>
  <c r="R2067"/>
  <c r="P2067"/>
  <c r="BI2062"/>
  <c r="BH2062"/>
  <c r="BG2062"/>
  <c r="BF2062"/>
  <c r="T2062"/>
  <c r="R2062"/>
  <c r="P2062"/>
  <c r="BI2056"/>
  <c r="BH2056"/>
  <c r="BG2056"/>
  <c r="BF2056"/>
  <c r="T2056"/>
  <c r="R2056"/>
  <c r="P2056"/>
  <c r="BI2050"/>
  <c r="BH2050"/>
  <c r="BG2050"/>
  <c r="BF2050"/>
  <c r="T2050"/>
  <c r="R2050"/>
  <c r="P2050"/>
  <c r="BI2043"/>
  <c r="BH2043"/>
  <c r="BG2043"/>
  <c r="BF2043"/>
  <c r="T2043"/>
  <c r="R2043"/>
  <c r="P2043"/>
  <c r="BI2041"/>
  <c r="BH2041"/>
  <c r="BG2041"/>
  <c r="BF2041"/>
  <c r="T2041"/>
  <c r="R2041"/>
  <c r="P2041"/>
  <c r="BI2037"/>
  <c r="BH2037"/>
  <c r="BG2037"/>
  <c r="BF2037"/>
  <c r="T2037"/>
  <c r="R2037"/>
  <c r="P2037"/>
  <c r="BI2019"/>
  <c r="BH2019"/>
  <c r="BG2019"/>
  <c r="BF2019"/>
  <c r="T2019"/>
  <c r="R2019"/>
  <c r="P2019"/>
  <c r="BI2017"/>
  <c r="BH2017"/>
  <c r="BG2017"/>
  <c r="BF2017"/>
  <c r="T2017"/>
  <c r="R2017"/>
  <c r="P2017"/>
  <c r="BI2015"/>
  <c r="BH2015"/>
  <c r="BG2015"/>
  <c r="BF2015"/>
  <c r="T2015"/>
  <c r="R2015"/>
  <c r="P2015"/>
  <c r="BI2002"/>
  <c r="BH2002"/>
  <c r="BG2002"/>
  <c r="BF2002"/>
  <c r="T2002"/>
  <c r="R2002"/>
  <c r="P2002"/>
  <c r="BI2000"/>
  <c r="BH2000"/>
  <c r="BG2000"/>
  <c r="BF2000"/>
  <c r="T2000"/>
  <c r="R2000"/>
  <c r="P2000"/>
  <c r="BI1995"/>
  <c r="BH1995"/>
  <c r="BG1995"/>
  <c r="BF1995"/>
  <c r="T1995"/>
  <c r="R1995"/>
  <c r="P1995"/>
  <c r="BI1993"/>
  <c r="BH1993"/>
  <c r="BG1993"/>
  <c r="BF1993"/>
  <c r="T1993"/>
  <c r="R1993"/>
  <c r="P1993"/>
  <c r="BI1982"/>
  <c r="BH1982"/>
  <c r="BG1982"/>
  <c r="BF1982"/>
  <c r="T1982"/>
  <c r="R1982"/>
  <c r="P1982"/>
  <c r="BI1980"/>
  <c r="BH1980"/>
  <c r="BG1980"/>
  <c r="BF1980"/>
  <c r="T1980"/>
  <c r="R1980"/>
  <c r="P1980"/>
  <c r="BI1978"/>
  <c r="BH1978"/>
  <c r="BG1978"/>
  <c r="BF1978"/>
  <c r="T1978"/>
  <c r="R1978"/>
  <c r="P1978"/>
  <c r="BI1925"/>
  <c r="BH1925"/>
  <c r="BG1925"/>
  <c r="BF1925"/>
  <c r="T1925"/>
  <c r="R1925"/>
  <c r="P1925"/>
  <c r="BI1923"/>
  <c r="BH1923"/>
  <c r="BG1923"/>
  <c r="BF1923"/>
  <c r="T1923"/>
  <c r="R1923"/>
  <c r="P1923"/>
  <c r="BI1883"/>
  <c r="BH1883"/>
  <c r="BG1883"/>
  <c r="BF1883"/>
  <c r="T1883"/>
  <c r="R1883"/>
  <c r="P1883"/>
  <c r="BI1881"/>
  <c r="BH1881"/>
  <c r="BG1881"/>
  <c r="BF1881"/>
  <c r="T1881"/>
  <c r="R1881"/>
  <c r="P1881"/>
  <c r="BI1850"/>
  <c r="BH1850"/>
  <c r="BG1850"/>
  <c r="BF1850"/>
  <c r="T1850"/>
  <c r="R1850"/>
  <c r="P1850"/>
  <c r="BI1848"/>
  <c r="BH1848"/>
  <c r="BG1848"/>
  <c r="BF1848"/>
  <c r="T1848"/>
  <c r="R1848"/>
  <c r="P1848"/>
  <c r="BI1817"/>
  <c r="BH1817"/>
  <c r="BG1817"/>
  <c r="BF1817"/>
  <c r="T1817"/>
  <c r="R1817"/>
  <c r="P1817"/>
  <c r="BI1815"/>
  <c r="BH1815"/>
  <c r="BG1815"/>
  <c r="BF1815"/>
  <c r="T1815"/>
  <c r="R1815"/>
  <c r="P1815"/>
  <c r="BI1813"/>
  <c r="BH1813"/>
  <c r="BG1813"/>
  <c r="BF1813"/>
  <c r="T1813"/>
  <c r="R1813"/>
  <c r="P1813"/>
  <c r="BI1805"/>
  <c r="BH1805"/>
  <c r="BG1805"/>
  <c r="BF1805"/>
  <c r="T1805"/>
  <c r="R1805"/>
  <c r="P1805"/>
  <c r="BI1801"/>
  <c r="BH1801"/>
  <c r="BG1801"/>
  <c r="BF1801"/>
  <c r="T1801"/>
  <c r="R1801"/>
  <c r="P1801"/>
  <c r="BI1779"/>
  <c r="BH1779"/>
  <c r="BG1779"/>
  <c r="BF1779"/>
  <c r="T1779"/>
  <c r="R1779"/>
  <c r="P1779"/>
  <c r="BI1762"/>
  <c r="BH1762"/>
  <c r="BG1762"/>
  <c r="BF1762"/>
  <c r="T1762"/>
  <c r="R1762"/>
  <c r="P1762"/>
  <c r="BI1760"/>
  <c r="BH1760"/>
  <c r="BG1760"/>
  <c r="BF1760"/>
  <c r="T1760"/>
  <c r="R1760"/>
  <c r="P1760"/>
  <c r="BI1748"/>
  <c r="BH1748"/>
  <c r="BG1748"/>
  <c r="BF1748"/>
  <c r="T1748"/>
  <c r="R1748"/>
  <c r="P1748"/>
  <c r="BI1746"/>
  <c r="BH1746"/>
  <c r="BG1746"/>
  <c r="BF1746"/>
  <c r="T1746"/>
  <c r="R1746"/>
  <c r="P1746"/>
  <c r="BI1740"/>
  <c r="BH1740"/>
  <c r="BG1740"/>
  <c r="BF1740"/>
  <c r="T1740"/>
  <c r="R1740"/>
  <c r="P1740"/>
  <c r="BI1727"/>
  <c r="BH1727"/>
  <c r="BG1727"/>
  <c r="BF1727"/>
  <c r="T1727"/>
  <c r="R1727"/>
  <c r="P1727"/>
  <c r="BI1701"/>
  <c r="BH1701"/>
  <c r="BG1701"/>
  <c r="BF1701"/>
  <c r="T1701"/>
  <c r="R1701"/>
  <c r="P1701"/>
  <c r="BI1689"/>
  <c r="BH1689"/>
  <c r="BG1689"/>
  <c r="BF1689"/>
  <c r="T1689"/>
  <c r="R1689"/>
  <c r="P1689"/>
  <c r="BI1677"/>
  <c r="BH1677"/>
  <c r="BG1677"/>
  <c r="BF1677"/>
  <c r="T1677"/>
  <c r="R1677"/>
  <c r="P1677"/>
  <c r="BI1675"/>
  <c r="BH1675"/>
  <c r="BG1675"/>
  <c r="BF1675"/>
  <c r="T1675"/>
  <c r="R1675"/>
  <c r="P1675"/>
  <c r="BI1666"/>
  <c r="BH1666"/>
  <c r="BG1666"/>
  <c r="BF1666"/>
  <c r="T1666"/>
  <c r="R1666"/>
  <c r="P1666"/>
  <c r="BI1664"/>
  <c r="BH1664"/>
  <c r="BG1664"/>
  <c r="BF1664"/>
  <c r="T1664"/>
  <c r="R1664"/>
  <c r="P1664"/>
  <c r="BI1655"/>
  <c r="BH1655"/>
  <c r="BG1655"/>
  <c r="BF1655"/>
  <c r="T1655"/>
  <c r="R1655"/>
  <c r="P1655"/>
  <c r="BI1651"/>
  <c r="BH1651"/>
  <c r="BG1651"/>
  <c r="BF1651"/>
  <c r="T1651"/>
  <c r="R1651"/>
  <c r="P1651"/>
  <c r="BI1647"/>
  <c r="BH1647"/>
  <c r="BG1647"/>
  <c r="BF1647"/>
  <c r="T1647"/>
  <c r="R1647"/>
  <c r="P1647"/>
  <c r="BI1638"/>
  <c r="BH1638"/>
  <c r="BG1638"/>
  <c r="BF1638"/>
  <c r="T1638"/>
  <c r="R1638"/>
  <c r="P1638"/>
  <c r="BI1635"/>
  <c r="BH1635"/>
  <c r="BG1635"/>
  <c r="BF1635"/>
  <c r="T1635"/>
  <c r="T1634" s="1"/>
  <c r="R1635"/>
  <c r="R1634"/>
  <c r="P1635"/>
  <c r="P1634"/>
  <c r="BI1632"/>
  <c r="BH1632"/>
  <c r="BG1632"/>
  <c r="BF1632"/>
  <c r="T1632"/>
  <c r="R1632"/>
  <c r="P1632"/>
  <c r="BI1630"/>
  <c r="BH1630"/>
  <c r="BG1630"/>
  <c r="BF1630"/>
  <c r="T1630"/>
  <c r="R1630"/>
  <c r="P1630"/>
  <c r="BI1628"/>
  <c r="BH1628"/>
  <c r="BG1628"/>
  <c r="BF1628"/>
  <c r="T1628"/>
  <c r="R1628"/>
  <c r="P1628"/>
  <c r="BI1627"/>
  <c r="BH1627"/>
  <c r="BG1627"/>
  <c r="BF1627"/>
  <c r="T1627"/>
  <c r="R1627"/>
  <c r="P1627"/>
  <c r="BI1626"/>
  <c r="BH1626"/>
  <c r="BG1626"/>
  <c r="BF1626"/>
  <c r="T1626"/>
  <c r="R1626"/>
  <c r="P1626"/>
  <c r="BI1625"/>
  <c r="BH1625"/>
  <c r="BG1625"/>
  <c r="BF1625"/>
  <c r="T1625"/>
  <c r="R1625"/>
  <c r="P1625"/>
  <c r="BI1623"/>
  <c r="BH1623"/>
  <c r="BG1623"/>
  <c r="BF1623"/>
  <c r="T1623"/>
  <c r="R1623"/>
  <c r="P1623"/>
  <c r="BI1622"/>
  <c r="BH1622"/>
  <c r="BG1622"/>
  <c r="BF1622"/>
  <c r="T1622"/>
  <c r="R1622"/>
  <c r="P1622"/>
  <c r="BI1620"/>
  <c r="BH1620"/>
  <c r="BG1620"/>
  <c r="BF1620"/>
  <c r="T1620"/>
  <c r="R1620"/>
  <c r="P1620"/>
  <c r="BI1617"/>
  <c r="BH1617"/>
  <c r="BG1617"/>
  <c r="BF1617"/>
  <c r="T1617"/>
  <c r="R1617"/>
  <c r="P1617"/>
  <c r="BI1599"/>
  <c r="BH1599"/>
  <c r="BG1599"/>
  <c r="BF1599"/>
  <c r="T1599"/>
  <c r="R1599"/>
  <c r="P1599"/>
  <c r="BI1598"/>
  <c r="BH1598"/>
  <c r="BG1598"/>
  <c r="BF1598"/>
  <c r="T1598"/>
  <c r="R1598"/>
  <c r="P1598"/>
  <c r="BI1596"/>
  <c r="BH1596"/>
  <c r="BG1596"/>
  <c r="BF1596"/>
  <c r="T1596"/>
  <c r="R1596"/>
  <c r="P1596"/>
  <c r="BI1595"/>
  <c r="BH1595"/>
  <c r="BG1595"/>
  <c r="BF1595"/>
  <c r="T1595"/>
  <c r="R1595"/>
  <c r="P1595"/>
  <c r="BI1594"/>
  <c r="BH1594"/>
  <c r="BG1594"/>
  <c r="BF1594"/>
  <c r="T1594"/>
  <c r="R1594"/>
  <c r="P1594"/>
  <c r="BI1592"/>
  <c r="BH1592"/>
  <c r="BG1592"/>
  <c r="BF1592"/>
  <c r="T1592"/>
  <c r="R1592"/>
  <c r="P1592"/>
  <c r="BI1591"/>
  <c r="BH1591"/>
  <c r="BG1591"/>
  <c r="BF1591"/>
  <c r="T1591"/>
  <c r="R1591"/>
  <c r="P1591"/>
  <c r="BI1590"/>
  <c r="BH1590"/>
  <c r="BG1590"/>
  <c r="BF1590"/>
  <c r="T1590"/>
  <c r="R1590"/>
  <c r="P1590"/>
  <c r="BI1588"/>
  <c r="BH1588"/>
  <c r="BG1588"/>
  <c r="BF1588"/>
  <c r="T1588"/>
  <c r="R1588"/>
  <c r="P1588"/>
  <c r="BI1587"/>
  <c r="BH1587"/>
  <c r="BG1587"/>
  <c r="BF1587"/>
  <c r="T1587"/>
  <c r="R1587"/>
  <c r="P1587"/>
  <c r="BI1586"/>
  <c r="BH1586"/>
  <c r="BG1586"/>
  <c r="BF1586"/>
  <c r="T1586"/>
  <c r="R1586"/>
  <c r="P1586"/>
  <c r="BI1584"/>
  <c r="BH1584"/>
  <c r="BG1584"/>
  <c r="BF1584"/>
  <c r="T1584"/>
  <c r="R1584"/>
  <c r="P1584"/>
  <c r="BI1579"/>
  <c r="BH1579"/>
  <c r="BG1579"/>
  <c r="BF1579"/>
  <c r="T1579"/>
  <c r="R1579"/>
  <c r="P1579"/>
  <c r="BI1578"/>
  <c r="BH1578"/>
  <c r="BG1578"/>
  <c r="BF1578"/>
  <c r="T1578"/>
  <c r="R1578"/>
  <c r="P1578"/>
  <c r="BI1576"/>
  <c r="BH1576"/>
  <c r="BG1576"/>
  <c r="BF1576"/>
  <c r="T1576"/>
  <c r="R1576"/>
  <c r="P1576"/>
  <c r="BI1530"/>
  <c r="BH1530"/>
  <c r="BG1530"/>
  <c r="BF1530"/>
  <c r="T1530"/>
  <c r="R1530"/>
  <c r="P1530"/>
  <c r="BI1522"/>
  <c r="BH1522"/>
  <c r="BG1522"/>
  <c r="BF1522"/>
  <c r="T1522"/>
  <c r="R1522"/>
  <c r="P1522"/>
  <c r="BI1520"/>
  <c r="BH1520"/>
  <c r="BG1520"/>
  <c r="BF1520"/>
  <c r="T1520"/>
  <c r="R1520"/>
  <c r="P1520"/>
  <c r="BI1518"/>
  <c r="BH1518"/>
  <c r="BG1518"/>
  <c r="BF1518"/>
  <c r="T1518"/>
  <c r="R1518"/>
  <c r="P1518"/>
  <c r="BI1517"/>
  <c r="BH1517"/>
  <c r="BG1517"/>
  <c r="BF1517"/>
  <c r="T1517"/>
  <c r="R1517"/>
  <c r="P1517"/>
  <c r="BI1510"/>
  <c r="BH1510"/>
  <c r="BG1510"/>
  <c r="BF1510"/>
  <c r="T1510"/>
  <c r="R1510"/>
  <c r="P1510"/>
  <c r="BI1505"/>
  <c r="BH1505"/>
  <c r="BG1505"/>
  <c r="BF1505"/>
  <c r="T1505"/>
  <c r="R1505"/>
  <c r="P1505"/>
  <c r="BI1493"/>
  <c r="BH1493"/>
  <c r="BG1493"/>
  <c r="BF1493"/>
  <c r="T1493"/>
  <c r="R1493"/>
  <c r="P1493"/>
  <c r="BI1485"/>
  <c r="BH1485"/>
  <c r="BG1485"/>
  <c r="BF1485"/>
  <c r="T1485"/>
  <c r="R1485"/>
  <c r="P1485"/>
  <c r="BI1473"/>
  <c r="BH1473"/>
  <c r="BG1473"/>
  <c r="BF1473"/>
  <c r="T1473"/>
  <c r="R1473"/>
  <c r="P1473"/>
  <c r="BI1471"/>
  <c r="BH1471"/>
  <c r="BG1471"/>
  <c r="BF1471"/>
  <c r="T1471"/>
  <c r="R1471"/>
  <c r="P1471"/>
  <c r="BI1470"/>
  <c r="BH1470"/>
  <c r="BG1470"/>
  <c r="BF1470"/>
  <c r="T1470"/>
  <c r="R1470"/>
  <c r="P1470"/>
  <c r="BI1469"/>
  <c r="BH1469"/>
  <c r="BG1469"/>
  <c r="BF1469"/>
  <c r="T1469"/>
  <c r="R1469"/>
  <c r="P1469"/>
  <c r="BI1468"/>
  <c r="BH1468"/>
  <c r="BG1468"/>
  <c r="BF1468"/>
  <c r="T1468"/>
  <c r="R1468"/>
  <c r="P1468"/>
  <c r="BI1467"/>
  <c r="BH1467"/>
  <c r="BG1467"/>
  <c r="BF1467"/>
  <c r="T1467"/>
  <c r="R1467"/>
  <c r="P1467"/>
  <c r="BI1466"/>
  <c r="BH1466"/>
  <c r="BG1466"/>
  <c r="BF1466"/>
  <c r="T1466"/>
  <c r="R1466"/>
  <c r="P1466"/>
  <c r="BI1465"/>
  <c r="BH1465"/>
  <c r="BG1465"/>
  <c r="BF1465"/>
  <c r="T1465"/>
  <c r="R1465"/>
  <c r="P1465"/>
  <c r="BI1464"/>
  <c r="BH1464"/>
  <c r="BG1464"/>
  <c r="BF1464"/>
  <c r="T1464"/>
  <c r="R1464"/>
  <c r="P1464"/>
  <c r="BI1458"/>
  <c r="BH1458"/>
  <c r="BG1458"/>
  <c r="BF1458"/>
  <c r="T1458"/>
  <c r="R1458"/>
  <c r="P1458"/>
  <c r="BI1456"/>
  <c r="BH1456"/>
  <c r="BG1456"/>
  <c r="BF1456"/>
  <c r="T1456"/>
  <c r="R1456"/>
  <c r="P1456"/>
  <c r="BI1452"/>
  <c r="BH1452"/>
  <c r="BG1452"/>
  <c r="BF1452"/>
  <c r="T1452"/>
  <c r="R1452"/>
  <c r="P1452"/>
  <c r="BI1448"/>
  <c r="BH1448"/>
  <c r="BG1448"/>
  <c r="BF1448"/>
  <c r="T1448"/>
  <c r="R1448"/>
  <c r="P1448"/>
  <c r="BI1437"/>
  <c r="BH1437"/>
  <c r="BG1437"/>
  <c r="BF1437"/>
  <c r="T1437"/>
  <c r="R1437"/>
  <c r="P1437"/>
  <c r="BI1426"/>
  <c r="BH1426"/>
  <c r="BG1426"/>
  <c r="BF1426"/>
  <c r="T1426"/>
  <c r="R1426"/>
  <c r="P1426"/>
  <c r="BI1423"/>
  <c r="BH1423"/>
  <c r="BG1423"/>
  <c r="BF1423"/>
  <c r="T1423"/>
  <c r="R1423"/>
  <c r="P1423"/>
  <c r="BI1407"/>
  <c r="BH1407"/>
  <c r="BG1407"/>
  <c r="BF1407"/>
  <c r="T1407"/>
  <c r="R1407"/>
  <c r="P1407"/>
  <c r="BI1387"/>
  <c r="BH1387"/>
  <c r="BG1387"/>
  <c r="BF1387"/>
  <c r="T1387"/>
  <c r="R1387"/>
  <c r="P1387"/>
  <c r="BI1379"/>
  <c r="BH1379"/>
  <c r="BG1379"/>
  <c r="BF1379"/>
  <c r="T1379"/>
  <c r="R1379"/>
  <c r="P1379"/>
  <c r="BI1377"/>
  <c r="BH1377"/>
  <c r="BG1377"/>
  <c r="BF1377"/>
  <c r="T1377"/>
  <c r="R1377"/>
  <c r="P1377"/>
  <c r="BI1375"/>
  <c r="BH1375"/>
  <c r="BG1375"/>
  <c r="BF1375"/>
  <c r="T1375"/>
  <c r="R1375"/>
  <c r="P1375"/>
  <c r="BI1371"/>
  <c r="BH1371"/>
  <c r="BG1371"/>
  <c r="BF1371"/>
  <c r="T1371"/>
  <c r="R1371"/>
  <c r="P1371"/>
  <c r="BI1367"/>
  <c r="BH1367"/>
  <c r="BG1367"/>
  <c r="BF1367"/>
  <c r="T1367"/>
  <c r="R1367"/>
  <c r="P1367"/>
  <c r="BI1360"/>
  <c r="BH1360"/>
  <c r="BG1360"/>
  <c r="BF1360"/>
  <c r="T1360"/>
  <c r="R1360"/>
  <c r="P1360"/>
  <c r="BI1348"/>
  <c r="BH1348"/>
  <c r="BG1348"/>
  <c r="BF1348"/>
  <c r="T1348"/>
  <c r="R1348"/>
  <c r="P1348"/>
  <c r="BI1342"/>
  <c r="BH1342"/>
  <c r="BG1342"/>
  <c r="BF1342"/>
  <c r="T1342"/>
  <c r="R1342"/>
  <c r="P1342"/>
  <c r="BI1337"/>
  <c r="BH1337"/>
  <c r="BG1337"/>
  <c r="BF1337"/>
  <c r="T1337"/>
  <c r="R1337"/>
  <c r="P1337"/>
  <c r="BI1325"/>
  <c r="BH1325"/>
  <c r="BG1325"/>
  <c r="BF1325"/>
  <c r="T1325"/>
  <c r="R1325"/>
  <c r="P1325"/>
  <c r="BI1321"/>
  <c r="BH1321"/>
  <c r="BG1321"/>
  <c r="BF1321"/>
  <c r="T1321"/>
  <c r="R1321"/>
  <c r="P1321"/>
  <c r="BI1317"/>
  <c r="BH1317"/>
  <c r="BG1317"/>
  <c r="BF1317"/>
  <c r="T1317"/>
  <c r="R1317"/>
  <c r="P1317"/>
  <c r="BI1310"/>
  <c r="BH1310"/>
  <c r="BG1310"/>
  <c r="BF1310"/>
  <c r="T1310"/>
  <c r="R1310"/>
  <c r="P1310"/>
  <c r="BI1307"/>
  <c r="BH1307"/>
  <c r="BG1307"/>
  <c r="BF1307"/>
  <c r="T1307"/>
  <c r="R1307"/>
  <c r="P1307"/>
  <c r="BI1295"/>
  <c r="BH1295"/>
  <c r="BG1295"/>
  <c r="BF1295"/>
  <c r="T1295"/>
  <c r="R1295"/>
  <c r="P1295"/>
  <c r="BI1281"/>
  <c r="BH1281"/>
  <c r="BG1281"/>
  <c r="BF1281"/>
  <c r="T1281"/>
  <c r="R1281"/>
  <c r="P1281"/>
  <c r="BI1255"/>
  <c r="BH1255"/>
  <c r="BG1255"/>
  <c r="BF1255"/>
  <c r="T1255"/>
  <c r="R1255"/>
  <c r="P1255"/>
  <c r="BI1249"/>
  <c r="BH1249"/>
  <c r="BG1249"/>
  <c r="BF1249"/>
  <c r="T1249"/>
  <c r="R1249"/>
  <c r="P1249"/>
  <c r="BI1247"/>
  <c r="BH1247"/>
  <c r="BG1247"/>
  <c r="BF1247"/>
  <c r="T1247"/>
  <c r="R1247"/>
  <c r="P1247"/>
  <c r="BI1245"/>
  <c r="BH1245"/>
  <c r="BG1245"/>
  <c r="BF1245"/>
  <c r="T1245"/>
  <c r="R1245"/>
  <c r="P1245"/>
  <c r="BI1243"/>
  <c r="BH1243"/>
  <c r="BG1243"/>
  <c r="BF1243"/>
  <c r="T1243"/>
  <c r="R1243"/>
  <c r="P1243"/>
  <c r="BI1241"/>
  <c r="BH1241"/>
  <c r="BG1241"/>
  <c r="BF1241"/>
  <c r="T1241"/>
  <c r="R1241"/>
  <c r="P1241"/>
  <c r="BI1212"/>
  <c r="BH1212"/>
  <c r="BG1212"/>
  <c r="BF1212"/>
  <c r="T1212"/>
  <c r="R1212"/>
  <c r="P1212"/>
  <c r="BI1210"/>
  <c r="BH1210"/>
  <c r="BG1210"/>
  <c r="BF1210"/>
  <c r="T1210"/>
  <c r="R1210"/>
  <c r="P1210"/>
  <c r="BI1208"/>
  <c r="BH1208"/>
  <c r="BG1208"/>
  <c r="BF1208"/>
  <c r="T1208"/>
  <c r="R1208"/>
  <c r="P1208"/>
  <c r="BI1192"/>
  <c r="BH1192"/>
  <c r="BG1192"/>
  <c r="BF1192"/>
  <c r="T1192"/>
  <c r="R1192"/>
  <c r="P1192"/>
  <c r="BI1190"/>
  <c r="BH1190"/>
  <c r="BG1190"/>
  <c r="BF1190"/>
  <c r="T1190"/>
  <c r="R1190"/>
  <c r="P1190"/>
  <c r="BI1185"/>
  <c r="BH1185"/>
  <c r="BG1185"/>
  <c r="BF1185"/>
  <c r="T1185"/>
  <c r="R1185"/>
  <c r="P1185"/>
  <c r="BI1144"/>
  <c r="BH1144"/>
  <c r="BG1144"/>
  <c r="BF1144"/>
  <c r="T1144"/>
  <c r="R1144"/>
  <c r="P1144"/>
  <c r="BI1107"/>
  <c r="BH1107"/>
  <c r="BG1107"/>
  <c r="BF1107"/>
  <c r="T1107"/>
  <c r="R1107"/>
  <c r="P1107"/>
  <c r="BI1105"/>
  <c r="BH1105"/>
  <c r="BG1105"/>
  <c r="BF1105"/>
  <c r="T1105"/>
  <c r="R1105"/>
  <c r="P1105"/>
  <c r="BI1103"/>
  <c r="BH1103"/>
  <c r="BG1103"/>
  <c r="BF1103"/>
  <c r="T1103"/>
  <c r="R1103"/>
  <c r="P1103"/>
  <c r="BI1101"/>
  <c r="BH1101"/>
  <c r="BG1101"/>
  <c r="BF1101"/>
  <c r="T1101"/>
  <c r="R1101"/>
  <c r="P1101"/>
  <c r="BI1099"/>
  <c r="BH1099"/>
  <c r="BG1099"/>
  <c r="BF1099"/>
  <c r="T1099"/>
  <c r="R1099"/>
  <c r="P1099"/>
  <c r="BI1085"/>
  <c r="BH1085"/>
  <c r="BG1085"/>
  <c r="BF1085"/>
  <c r="T1085"/>
  <c r="R1085"/>
  <c r="P1085"/>
  <c r="BI1083"/>
  <c r="BH1083"/>
  <c r="BG1083"/>
  <c r="BF1083"/>
  <c r="T1083"/>
  <c r="R1083"/>
  <c r="P1083"/>
  <c r="BI1081"/>
  <c r="BH1081"/>
  <c r="BG1081"/>
  <c r="BF1081"/>
  <c r="T1081"/>
  <c r="R1081"/>
  <c r="P1081"/>
  <c r="BI1068"/>
  <c r="BH1068"/>
  <c r="BG1068"/>
  <c r="BF1068"/>
  <c r="T1068"/>
  <c r="R1068"/>
  <c r="P1068"/>
  <c r="BI1066"/>
  <c r="BH1066"/>
  <c r="BG1066"/>
  <c r="BF1066"/>
  <c r="T1066"/>
  <c r="R1066"/>
  <c r="P1066"/>
  <c r="BI1064"/>
  <c r="BH1064"/>
  <c r="BG1064"/>
  <c r="BF1064"/>
  <c r="T1064"/>
  <c r="R1064"/>
  <c r="P1064"/>
  <c r="BI1062"/>
  <c r="BH1062"/>
  <c r="BG1062"/>
  <c r="BF1062"/>
  <c r="T1062"/>
  <c r="R1062"/>
  <c r="P1062"/>
  <c r="BI1052"/>
  <c r="BH1052"/>
  <c r="BG1052"/>
  <c r="BF1052"/>
  <c r="T1052"/>
  <c r="R1052"/>
  <c r="P1052"/>
  <c r="BI1038"/>
  <c r="BH1038"/>
  <c r="BG1038"/>
  <c r="BF1038"/>
  <c r="T1038"/>
  <c r="R1038"/>
  <c r="P1038"/>
  <c r="BI1036"/>
  <c r="BH1036"/>
  <c r="BG1036"/>
  <c r="BF1036"/>
  <c r="T1036"/>
  <c r="R1036"/>
  <c r="P1036"/>
  <c r="BI1031"/>
  <c r="BH1031"/>
  <c r="BG1031"/>
  <c r="BF1031"/>
  <c r="T1031"/>
  <c r="R1031"/>
  <c r="P1031"/>
  <c r="BI1029"/>
  <c r="BH1029"/>
  <c r="BG1029"/>
  <c r="BF1029"/>
  <c r="T1029"/>
  <c r="R1029"/>
  <c r="P1029"/>
  <c r="BI1026"/>
  <c r="BH1026"/>
  <c r="BG1026"/>
  <c r="BF1026"/>
  <c r="T1026"/>
  <c r="R1026"/>
  <c r="P1026"/>
  <c r="BI1023"/>
  <c r="BH1023"/>
  <c r="BG1023"/>
  <c r="BF1023"/>
  <c r="T1023"/>
  <c r="R1023"/>
  <c r="P1023"/>
  <c r="BI1021"/>
  <c r="BH1021"/>
  <c r="BG1021"/>
  <c r="BF1021"/>
  <c r="T1021"/>
  <c r="R1021"/>
  <c r="P1021"/>
  <c r="BI1018"/>
  <c r="BH1018"/>
  <c r="BG1018"/>
  <c r="BF1018"/>
  <c r="T1018"/>
  <c r="R1018"/>
  <c r="P1018"/>
  <c r="BI1016"/>
  <c r="BH1016"/>
  <c r="BG1016"/>
  <c r="BF1016"/>
  <c r="T1016"/>
  <c r="R1016"/>
  <c r="P1016"/>
  <c r="BI1014"/>
  <c r="BH1014"/>
  <c r="BG1014"/>
  <c r="BF1014"/>
  <c r="T1014"/>
  <c r="R1014"/>
  <c r="P1014"/>
  <c r="BI880"/>
  <c r="BH880"/>
  <c r="BG880"/>
  <c r="BF880"/>
  <c r="T880"/>
  <c r="R880"/>
  <c r="P880"/>
  <c r="BI877"/>
  <c r="BH877"/>
  <c r="BG877"/>
  <c r="BF877"/>
  <c r="T877"/>
  <c r="R877"/>
  <c r="P877"/>
  <c r="BI743"/>
  <c r="BH743"/>
  <c r="BG743"/>
  <c r="BF743"/>
  <c r="T743"/>
  <c r="R743"/>
  <c r="P743"/>
  <c r="BI610"/>
  <c r="BH610"/>
  <c r="BG610"/>
  <c r="BF610"/>
  <c r="T610"/>
  <c r="R610"/>
  <c r="P610"/>
  <c r="BI476"/>
  <c r="BH476"/>
  <c r="BG476"/>
  <c r="BF476"/>
  <c r="T476"/>
  <c r="R476"/>
  <c r="P476"/>
  <c r="BI470"/>
  <c r="BH470"/>
  <c r="BG470"/>
  <c r="BF470"/>
  <c r="T470"/>
  <c r="R470"/>
  <c r="P470"/>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7"/>
  <c r="BH447"/>
  <c r="BG447"/>
  <c r="BF447"/>
  <c r="T447"/>
  <c r="R447"/>
  <c r="P447"/>
  <c r="BI444"/>
  <c r="BH444"/>
  <c r="BG444"/>
  <c r="BF444"/>
  <c r="T444"/>
  <c r="R444"/>
  <c r="P444"/>
  <c r="BI440"/>
  <c r="BH440"/>
  <c r="BG440"/>
  <c r="BF440"/>
  <c r="T440"/>
  <c r="R440"/>
  <c r="P440"/>
  <c r="BI439"/>
  <c r="BH439"/>
  <c r="BG439"/>
  <c r="BF439"/>
  <c r="T439"/>
  <c r="R439"/>
  <c r="P439"/>
  <c r="BI434"/>
  <c r="BH434"/>
  <c r="BG434"/>
  <c r="BF434"/>
  <c r="T434"/>
  <c r="R434"/>
  <c r="P434"/>
  <c r="BI429"/>
  <c r="BH429"/>
  <c r="BG429"/>
  <c r="BF429"/>
  <c r="T429"/>
  <c r="R429"/>
  <c r="P429"/>
  <c r="BI417"/>
  <c r="BH417"/>
  <c r="BG417"/>
  <c r="BF417"/>
  <c r="T417"/>
  <c r="R417"/>
  <c r="P417"/>
  <c r="BI415"/>
  <c r="BH415"/>
  <c r="BG415"/>
  <c r="BF415"/>
  <c r="T415"/>
  <c r="R415"/>
  <c r="P415"/>
  <c r="BI393"/>
  <c r="BH393"/>
  <c r="BG393"/>
  <c r="BF393"/>
  <c r="T393"/>
  <c r="R393"/>
  <c r="P393"/>
  <c r="BI387"/>
  <c r="BH387"/>
  <c r="BG387"/>
  <c r="BF387"/>
  <c r="T387"/>
  <c r="R387"/>
  <c r="P387"/>
  <c r="BI373"/>
  <c r="BH373"/>
  <c r="BG373"/>
  <c r="BF373"/>
  <c r="T373"/>
  <c r="R373"/>
  <c r="P373"/>
  <c r="BI369"/>
  <c r="BH369"/>
  <c r="BG369"/>
  <c r="BF369"/>
  <c r="T369"/>
  <c r="R369"/>
  <c r="P369"/>
  <c r="BI324"/>
  <c r="BH324"/>
  <c r="BG324"/>
  <c r="BF324"/>
  <c r="T324"/>
  <c r="R324"/>
  <c r="P324"/>
  <c r="BI310"/>
  <c r="BH310"/>
  <c r="BG310"/>
  <c r="BF310"/>
  <c r="T310"/>
  <c r="R310"/>
  <c r="P310"/>
  <c r="BI309"/>
  <c r="BH309"/>
  <c r="BG309"/>
  <c r="BF309"/>
  <c r="T309"/>
  <c r="R309"/>
  <c r="P309"/>
  <c r="BI307"/>
  <c r="BH307"/>
  <c r="BG307"/>
  <c r="BF307"/>
  <c r="T307"/>
  <c r="R307"/>
  <c r="P307"/>
  <c r="BI306"/>
  <c r="BH306"/>
  <c r="BG306"/>
  <c r="BF306"/>
  <c r="T306"/>
  <c r="R306"/>
  <c r="P306"/>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6"/>
  <c r="BH296"/>
  <c r="BG296"/>
  <c r="BF296"/>
  <c r="T296"/>
  <c r="R296"/>
  <c r="P296"/>
  <c r="BI282"/>
  <c r="BH282"/>
  <c r="BG282"/>
  <c r="BF282"/>
  <c r="T282"/>
  <c r="R282"/>
  <c r="P282"/>
  <c r="BI274"/>
  <c r="BH274"/>
  <c r="BG274"/>
  <c r="BF274"/>
  <c r="T274"/>
  <c r="R274"/>
  <c r="P274"/>
  <c r="BI271"/>
  <c r="BH271"/>
  <c r="BG271"/>
  <c r="BF271"/>
  <c r="T271"/>
  <c r="R271"/>
  <c r="P271"/>
  <c r="BI268"/>
  <c r="BH268"/>
  <c r="BG268"/>
  <c r="BF268"/>
  <c r="T268"/>
  <c r="R268"/>
  <c r="P268"/>
  <c r="BI267"/>
  <c r="BH267"/>
  <c r="BG267"/>
  <c r="BF267"/>
  <c r="T267"/>
  <c r="R267"/>
  <c r="P267"/>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2"/>
  <c r="BH252"/>
  <c r="BG252"/>
  <c r="BF252"/>
  <c r="T252"/>
  <c r="R252"/>
  <c r="P252"/>
  <c r="BI247"/>
  <c r="BH247"/>
  <c r="BG247"/>
  <c r="BF247"/>
  <c r="T247"/>
  <c r="R247"/>
  <c r="P247"/>
  <c r="BI244"/>
  <c r="BH244"/>
  <c r="BG244"/>
  <c r="BF244"/>
  <c r="T244"/>
  <c r="R244"/>
  <c r="P244"/>
  <c r="BI243"/>
  <c r="BH243"/>
  <c r="BG243"/>
  <c r="BF243"/>
  <c r="T243"/>
  <c r="R243"/>
  <c r="P243"/>
  <c r="BI239"/>
  <c r="BH239"/>
  <c r="BG239"/>
  <c r="BF239"/>
  <c r="T239"/>
  <c r="R239"/>
  <c r="P239"/>
  <c r="BI232"/>
  <c r="BH232"/>
  <c r="BG232"/>
  <c r="BF232"/>
  <c r="T232"/>
  <c r="R232"/>
  <c r="P232"/>
  <c r="BI230"/>
  <c r="BH230"/>
  <c r="BG230"/>
  <c r="BF230"/>
  <c r="T230"/>
  <c r="R230"/>
  <c r="P230"/>
  <c r="BI225"/>
  <c r="BH225"/>
  <c r="BG225"/>
  <c r="BF225"/>
  <c r="T225"/>
  <c r="R225"/>
  <c r="P225"/>
  <c r="BI217"/>
  <c r="BH217"/>
  <c r="BG217"/>
  <c r="BF217"/>
  <c r="T217"/>
  <c r="R217"/>
  <c r="P217"/>
  <c r="BI209"/>
  <c r="BH209"/>
  <c r="BG209"/>
  <c r="BF209"/>
  <c r="T209"/>
  <c r="R209"/>
  <c r="P209"/>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0"/>
  <c r="BH190"/>
  <c r="BG190"/>
  <c r="BF190"/>
  <c r="T190"/>
  <c r="R190"/>
  <c r="P190"/>
  <c r="BI178"/>
  <c r="BH178"/>
  <c r="BG178"/>
  <c r="BF178"/>
  <c r="T178"/>
  <c r="R178"/>
  <c r="P178"/>
  <c r="BI174"/>
  <c r="BH174"/>
  <c r="BG174"/>
  <c r="BF174"/>
  <c r="T174"/>
  <c r="R174"/>
  <c r="P174"/>
  <c r="BI170"/>
  <c r="BH170"/>
  <c r="BG170"/>
  <c r="BF170"/>
  <c r="T170"/>
  <c r="R170"/>
  <c r="P170"/>
  <c r="BI168"/>
  <c r="BH168"/>
  <c r="BG168"/>
  <c r="BF168"/>
  <c r="T168"/>
  <c r="R168"/>
  <c r="P168"/>
  <c r="BI166"/>
  <c r="BH166"/>
  <c r="BG166"/>
  <c r="BF166"/>
  <c r="T166"/>
  <c r="R166"/>
  <c r="P166"/>
  <c r="BI162"/>
  <c r="BH162"/>
  <c r="BG162"/>
  <c r="BF162"/>
  <c r="T162"/>
  <c r="R162"/>
  <c r="P162"/>
  <c r="BI160"/>
  <c r="BH160"/>
  <c r="BG160"/>
  <c r="BF160"/>
  <c r="T160"/>
  <c r="R160"/>
  <c r="P160"/>
  <c r="BI158"/>
  <c r="BH158"/>
  <c r="BG158"/>
  <c r="BF158"/>
  <c r="T158"/>
  <c r="R158"/>
  <c r="P158"/>
  <c r="J152"/>
  <c r="J151"/>
  <c r="F149"/>
  <c r="E147"/>
  <c r="J92"/>
  <c r="J91"/>
  <c r="F89"/>
  <c r="E87"/>
  <c r="J18"/>
  <c r="E18"/>
  <c r="F92"/>
  <c r="J17"/>
  <c r="J15"/>
  <c r="E15"/>
  <c r="F151"/>
  <c r="J14"/>
  <c r="J12"/>
  <c r="J149" s="1"/>
  <c r="E7"/>
  <c r="E145"/>
  <c r="J37" i="2"/>
  <c r="J36"/>
  <c r="AY95" i="1"/>
  <c r="J35" i="2"/>
  <c r="AX95" i="1"/>
  <c r="BI243" i="2"/>
  <c r="BH243"/>
  <c r="BG243"/>
  <c r="BF243"/>
  <c r="T243"/>
  <c r="T242" s="1"/>
  <c r="R243"/>
  <c r="R242" s="1"/>
  <c r="P243"/>
  <c r="P242" s="1"/>
  <c r="BI241"/>
  <c r="BH241"/>
  <c r="BG241"/>
  <c r="BF241"/>
  <c r="T241"/>
  <c r="T240" s="1"/>
  <c r="R241"/>
  <c r="R240" s="1"/>
  <c r="P241"/>
  <c r="P240" s="1"/>
  <c r="BI239"/>
  <c r="BH239"/>
  <c r="BG239"/>
  <c r="BF239"/>
  <c r="T239"/>
  <c r="T238"/>
  <c r="R239"/>
  <c r="R238" s="1"/>
  <c r="P239"/>
  <c r="P238" s="1"/>
  <c r="P235" s="1"/>
  <c r="BI237"/>
  <c r="BH237"/>
  <c r="BG237"/>
  <c r="BF237"/>
  <c r="T237"/>
  <c r="T236" s="1"/>
  <c r="R237"/>
  <c r="R236" s="1"/>
  <c r="P237"/>
  <c r="P236"/>
  <c r="BI234"/>
  <c r="BH234"/>
  <c r="BG234"/>
  <c r="BF234"/>
  <c r="T234"/>
  <c r="T233" s="1"/>
  <c r="R234"/>
  <c r="R233"/>
  <c r="P234"/>
  <c r="P233" s="1"/>
  <c r="BI230"/>
  <c r="BH230"/>
  <c r="BG230"/>
  <c r="BF230"/>
  <c r="T230"/>
  <c r="R230"/>
  <c r="P230"/>
  <c r="BI229"/>
  <c r="BH229"/>
  <c r="BG229"/>
  <c r="BF229"/>
  <c r="T229"/>
  <c r="R229"/>
  <c r="P229"/>
  <c r="BI227"/>
  <c r="BH227"/>
  <c r="BG227"/>
  <c r="BF227"/>
  <c r="T227"/>
  <c r="R227"/>
  <c r="P227"/>
  <c r="BI226"/>
  <c r="BH226"/>
  <c r="BG226"/>
  <c r="BF226"/>
  <c r="T226"/>
  <c r="R226"/>
  <c r="P226"/>
  <c r="BI222"/>
  <c r="BH222"/>
  <c r="BG222"/>
  <c r="BF222"/>
  <c r="T222"/>
  <c r="R222"/>
  <c r="P222"/>
  <c r="BI220"/>
  <c r="BH220"/>
  <c r="BG220"/>
  <c r="BF220"/>
  <c r="T220"/>
  <c r="R220"/>
  <c r="P220"/>
  <c r="BI218"/>
  <c r="BH218"/>
  <c r="BG218"/>
  <c r="BF218"/>
  <c r="T218"/>
  <c r="R218"/>
  <c r="P218"/>
  <c r="BI216"/>
  <c r="BH216"/>
  <c r="BG216"/>
  <c r="BF216"/>
  <c r="T216"/>
  <c r="R216"/>
  <c r="P216"/>
  <c r="BI215"/>
  <c r="BH215"/>
  <c r="BG215"/>
  <c r="BF215"/>
  <c r="T215"/>
  <c r="R215"/>
  <c r="P215"/>
  <c r="BI214"/>
  <c r="BH214"/>
  <c r="BG214"/>
  <c r="BF214"/>
  <c r="T214"/>
  <c r="R214"/>
  <c r="P214"/>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6"/>
  <c r="BH196"/>
  <c r="BG196"/>
  <c r="BF196"/>
  <c r="T196"/>
  <c r="R196"/>
  <c r="P196"/>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6"/>
  <c r="BH176"/>
  <c r="BG176"/>
  <c r="BF176"/>
  <c r="T176"/>
  <c r="R176"/>
  <c r="P176"/>
  <c r="BI175"/>
  <c r="BH175"/>
  <c r="BG175"/>
  <c r="BF175"/>
  <c r="T175"/>
  <c r="R175"/>
  <c r="P175"/>
  <c r="BI167"/>
  <c r="BH167"/>
  <c r="BG167"/>
  <c r="BF167"/>
  <c r="T167"/>
  <c r="R167"/>
  <c r="P167"/>
  <c r="BI166"/>
  <c r="BH166"/>
  <c r="BG166"/>
  <c r="BF166"/>
  <c r="T166"/>
  <c r="R166"/>
  <c r="P166"/>
  <c r="BI164"/>
  <c r="BH164"/>
  <c r="BG164"/>
  <c r="BF164"/>
  <c r="T164"/>
  <c r="R164"/>
  <c r="P164"/>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J34" s="1"/>
  <c r="T137"/>
  <c r="R137"/>
  <c r="P137"/>
  <c r="BI136"/>
  <c r="BH136"/>
  <c r="BG136"/>
  <c r="BF136"/>
  <c r="T136"/>
  <c r="R136"/>
  <c r="P136"/>
  <c r="BI135"/>
  <c r="BH135"/>
  <c r="BG135"/>
  <c r="BF135"/>
  <c r="T135"/>
  <c r="R135"/>
  <c r="P135"/>
  <c r="BI133"/>
  <c r="BH133"/>
  <c r="BG133"/>
  <c r="BF133"/>
  <c r="T133"/>
  <c r="R133"/>
  <c r="P133"/>
  <c r="BI131"/>
  <c r="F37" s="1"/>
  <c r="BH131"/>
  <c r="BG131"/>
  <c r="BF131"/>
  <c r="F34" s="1"/>
  <c r="T131"/>
  <c r="R131"/>
  <c r="P131"/>
  <c r="J125"/>
  <c r="J124"/>
  <c r="F122"/>
  <c r="E120"/>
  <c r="J92"/>
  <c r="J91"/>
  <c r="F89"/>
  <c r="E87"/>
  <c r="J18"/>
  <c r="E18"/>
  <c r="F125" s="1"/>
  <c r="J17"/>
  <c r="J15"/>
  <c r="E15"/>
  <c r="F124" s="1"/>
  <c r="J14"/>
  <c r="J12"/>
  <c r="J122" s="1"/>
  <c r="E7"/>
  <c r="E118"/>
  <c r="L90" i="1"/>
  <c r="AM90"/>
  <c r="AM89"/>
  <c r="L89"/>
  <c r="AM87"/>
  <c r="L87"/>
  <c r="L85"/>
  <c r="L84"/>
  <c r="J243" i="2"/>
  <c r="J239"/>
  <c r="J230"/>
  <c r="BK226"/>
  <c r="J220"/>
  <c r="J216"/>
  <c r="BK209"/>
  <c r="BK204"/>
  <c r="BK194"/>
  <c r="J188"/>
  <c r="BK182"/>
  <c r="J177"/>
  <c r="BK167"/>
  <c r="J156"/>
  <c r="J147"/>
  <c r="J139"/>
  <c r="J135"/>
  <c r="AS94" i="1"/>
  <c r="BK2545" i="3"/>
  <c r="J2466"/>
  <c r="BK2419"/>
  <c r="BK2394"/>
  <c r="BK2378"/>
  <c r="J2362"/>
  <c r="BK2350"/>
  <c r="J2333"/>
  <c r="BK2319"/>
  <c r="BK2299"/>
  <c r="BK2279"/>
  <c r="J2241"/>
  <c r="J2111"/>
  <c r="J1883"/>
  <c r="BK1666"/>
  <c r="J1471"/>
  <c r="BK1281"/>
  <c r="BK369"/>
  <c r="BK271"/>
  <c r="BK2755"/>
  <c r="BK2553"/>
  <c r="BK2414"/>
  <c r="J2385"/>
  <c r="J2370"/>
  <c r="J2340"/>
  <c r="J2300"/>
  <c r="J2257"/>
  <c r="J2208"/>
  <c r="J2151"/>
  <c r="J2056"/>
  <c r="BK1762"/>
  <c r="BK1592"/>
  <c r="BK1448"/>
  <c r="BK1360"/>
  <c r="BK1245"/>
  <c r="J1083"/>
  <c r="BK470"/>
  <c r="BK310"/>
  <c r="J258"/>
  <c r="BK170"/>
  <c r="J2687"/>
  <c r="BK2464"/>
  <c r="J2395"/>
  <c r="J2378"/>
  <c r="BK2362"/>
  <c r="BK2300"/>
  <c r="BK2255"/>
  <c r="BK2154"/>
  <c r="BK1630"/>
  <c r="J1584"/>
  <c r="J1470"/>
  <c r="J1241"/>
  <c r="J1029"/>
  <c r="J373"/>
  <c r="BK197"/>
  <c r="BK2561"/>
  <c r="BK2462"/>
  <c r="BK2425"/>
  <c r="BK2408"/>
  <c r="BK2387"/>
  <c r="J2355"/>
  <c r="BK2296"/>
  <c r="J2243"/>
  <c r="J2067"/>
  <c r="J1815"/>
  <c r="J1666"/>
  <c r="BK1620"/>
  <c r="BK1471"/>
  <c r="BK1371"/>
  <c r="J476"/>
  <c r="BK373"/>
  <c r="BK247"/>
  <c r="J2563"/>
  <c r="J2510"/>
  <c r="J2423"/>
  <c r="BK2368"/>
  <c r="J2331"/>
  <c r="J2297"/>
  <c r="BK2253"/>
  <c r="J2101"/>
  <c r="BK1635"/>
  <c r="BK1377"/>
  <c r="J1317"/>
  <c r="BK1068"/>
  <c r="BK434"/>
  <c r="J303"/>
  <c r="J190"/>
  <c r="J2415"/>
  <c r="J2401"/>
  <c r="BK2380"/>
  <c r="J2335"/>
  <c r="BK2286"/>
  <c r="BK2233"/>
  <c r="J2017"/>
  <c r="J1689"/>
  <c r="BK1590"/>
  <c r="BK1470"/>
  <c r="J1325"/>
  <c r="BK1029"/>
  <c r="J444"/>
  <c r="BK232"/>
  <c r="J168"/>
  <c r="J2557"/>
  <c r="BK2418"/>
  <c r="J2375"/>
  <c r="BK2335"/>
  <c r="J2303"/>
  <c r="BK2158"/>
  <c r="J2002"/>
  <c r="J1813"/>
  <c r="BK1626"/>
  <c r="BK1467"/>
  <c r="J1243"/>
  <c r="J1038"/>
  <c r="J470"/>
  <c r="J262"/>
  <c r="J2806"/>
  <c r="BK2798"/>
  <c r="BK2792"/>
  <c r="BK2789"/>
  <c r="J2785"/>
  <c r="J2782"/>
  <c r="J2779"/>
  <c r="J2776"/>
  <c r="BK2771"/>
  <c r="BK2768"/>
  <c r="BK2763"/>
  <c r="BK2698"/>
  <c r="J2451"/>
  <c r="J2399"/>
  <c r="BK2348"/>
  <c r="J2309"/>
  <c r="J2286"/>
  <c r="J2250"/>
  <c r="BK2151"/>
  <c r="J2041"/>
  <c r="J1748"/>
  <c r="J1638"/>
  <c r="BK1584"/>
  <c r="BK1437"/>
  <c r="BK1085"/>
  <c r="J462"/>
  <c r="J232"/>
  <c r="BK378" i="4"/>
  <c r="BK283"/>
  <c r="J192"/>
  <c r="BK381"/>
  <c r="BK245"/>
  <c r="BK173"/>
  <c r="J395"/>
  <c r="J256"/>
  <c r="J217"/>
  <c r="BK175"/>
  <c r="J344"/>
  <c r="J226"/>
  <c r="J159"/>
  <c r="BK416"/>
  <c r="J382"/>
  <c r="BK344"/>
  <c r="BK222"/>
  <c r="BK157"/>
  <c r="J418"/>
  <c r="BK358"/>
  <c r="BK267"/>
  <c r="J415"/>
  <c r="J385"/>
  <c r="J338"/>
  <c r="BK228"/>
  <c r="J433"/>
  <c r="BK422"/>
  <c r="J379"/>
  <c r="BK256"/>
  <c r="BK189"/>
  <c r="BK161" i="5"/>
  <c r="BK144"/>
  <c r="J155"/>
  <c r="BK143"/>
  <c r="J134"/>
  <c r="BK165" i="6"/>
  <c r="BK153"/>
  <c r="J153"/>
  <c r="J134"/>
  <c r="J140"/>
  <c r="BK138"/>
  <c r="J144" i="8"/>
  <c r="BK169"/>
  <c r="BK153"/>
  <c r="BK157"/>
  <c r="F36" i="2"/>
  <c r="J164"/>
  <c r="BK149"/>
  <c r="BK141"/>
  <c r="BK136"/>
  <c r="BK133"/>
  <c r="BK2295" i="3"/>
  <c r="BK2245"/>
  <c r="BK2209"/>
  <c r="J2097"/>
  <c r="J1779"/>
  <c r="BK1622"/>
  <c r="BK1465"/>
  <c r="BK1208"/>
  <c r="J460"/>
  <c r="BK262"/>
  <c r="BK166"/>
  <c r="J2431"/>
  <c r="J2387"/>
  <c r="J2372"/>
  <c r="J2334"/>
  <c r="BK2285"/>
  <c r="BK2239"/>
  <c r="J2157"/>
  <c r="J2103"/>
  <c r="J1925"/>
  <c r="J1626"/>
  <c r="J1578"/>
  <c r="J1452"/>
  <c r="BK1367"/>
  <c r="BK1249"/>
  <c r="BK1021"/>
  <c r="BK415"/>
  <c r="J252"/>
  <c r="BK2760"/>
  <c r="J2531"/>
  <c r="BK2417"/>
  <c r="J2394"/>
  <c r="BK2374"/>
  <c r="BK2352"/>
  <c r="BK2293"/>
  <c r="J2233"/>
  <c r="J1848"/>
  <c r="BK1588"/>
  <c r="J1473"/>
  <c r="BK1247"/>
  <c r="BK1083"/>
  <c r="BK1018"/>
  <c r="BK447"/>
  <c r="J217"/>
  <c r="J2746"/>
  <c r="J2464"/>
  <c r="J2416"/>
  <c r="BK2400"/>
  <c r="J2371"/>
  <c r="BK2336"/>
  <c r="J2281"/>
  <c r="BK2229"/>
  <c r="J2145"/>
  <c r="BK1883"/>
  <c r="J1762"/>
  <c r="J1628"/>
  <c r="J1591"/>
  <c r="BK1321"/>
  <c r="BK1036"/>
  <c r="BK450"/>
  <c r="BK296"/>
  <c r="J2704"/>
  <c r="BK2533"/>
  <c r="BK2433"/>
  <c r="J2389"/>
  <c r="BK2346"/>
  <c r="BK2311"/>
  <c r="J2289"/>
  <c r="J2205"/>
  <c r="J1982"/>
  <c r="BK1595"/>
  <c r="J1456"/>
  <c r="J1321"/>
  <c r="J1105"/>
  <c r="BK440"/>
  <c r="BK307"/>
  <c r="J199"/>
  <c r="BK2716"/>
  <c r="BK2416"/>
  <c r="BK2402"/>
  <c r="BK2381"/>
  <c r="J2350"/>
  <c r="BK2287"/>
  <c r="J2252"/>
  <c r="J2062"/>
  <c r="BK1740"/>
  <c r="J1599"/>
  <c r="J1465"/>
  <c r="J1295"/>
  <c r="BK1052"/>
  <c r="J440"/>
  <c r="BK209"/>
  <c r="J2561"/>
  <c r="J2508"/>
  <c r="J2414"/>
  <c r="J2398"/>
  <c r="J2366"/>
  <c r="BK2329"/>
  <c r="BK2282"/>
  <c r="BK2157"/>
  <c r="J1978"/>
  <c r="BK1628"/>
  <c r="BK1458"/>
  <c r="BK1210"/>
  <c r="BK1031"/>
  <c r="BK274"/>
  <c r="BK2808"/>
  <c r="J2804"/>
  <c r="J2798"/>
  <c r="BK2790"/>
  <c r="BK2786"/>
  <c r="BK2784"/>
  <c r="J2781"/>
  <c r="J2778"/>
  <c r="J2774"/>
  <c r="BK2770"/>
  <c r="J2767"/>
  <c r="J2765"/>
  <c r="BK2761"/>
  <c r="BK2537"/>
  <c r="BK2423"/>
  <c r="BK2398"/>
  <c r="BK2355"/>
  <c r="J2308"/>
  <c r="J2294"/>
  <c r="BK2156"/>
  <c r="BK2097"/>
  <c r="BK1993"/>
  <c r="BK1655"/>
  <c r="J1587"/>
  <c r="J1510"/>
  <c r="BK1325"/>
  <c r="BK1081"/>
  <c r="J1014"/>
  <c r="J387"/>
  <c r="J239"/>
  <c r="BK418" i="4"/>
  <c r="BK309"/>
  <c r="J208"/>
  <c r="BK413"/>
  <c r="BK356"/>
  <c r="J189"/>
  <c r="J399"/>
  <c r="BK332"/>
  <c r="J219"/>
  <c r="BK182"/>
  <c r="J411"/>
  <c r="BK338"/>
  <c r="J290"/>
  <c r="J161"/>
  <c r="BK412"/>
  <c r="J378"/>
  <c r="J316"/>
  <c r="J134"/>
  <c r="J388"/>
  <c r="BK297"/>
  <c r="BK219"/>
  <c r="J410"/>
  <c r="BK376"/>
  <c r="J214"/>
  <c r="BK161"/>
  <c r="BK429"/>
  <c r="J416"/>
  <c r="J376"/>
  <c r="J232"/>
  <c r="J173"/>
  <c r="J167" i="5"/>
  <c r="J151"/>
  <c r="J163"/>
  <c r="J156"/>
  <c r="J143"/>
  <c r="J138"/>
  <c r="J169" i="6"/>
  <c r="BK169"/>
  <c r="J131"/>
  <c r="J163"/>
  <c r="J132"/>
  <c r="BK130" i="7"/>
  <c r="BK128"/>
  <c r="BK132"/>
  <c r="J128"/>
  <c r="BK167" i="8"/>
  <c r="BK149"/>
  <c r="BK142"/>
  <c r="J131"/>
  <c r="BK163"/>
  <c r="J149"/>
  <c r="BK144"/>
  <c r="J167"/>
  <c r="J165"/>
  <c r="BK239" i="2"/>
  <c r="J234"/>
  <c r="BK227"/>
  <c r="J222"/>
  <c r="BK216"/>
  <c r="J214"/>
  <c r="BK207"/>
  <c r="J202"/>
  <c r="BK196"/>
  <c r="BK192"/>
  <c r="J186"/>
  <c r="J182"/>
  <c r="BK176"/>
  <c r="J167"/>
  <c r="J153"/>
  <c r="J141"/>
  <c r="BK135"/>
  <c r="BK2237" i="3"/>
  <c r="BK2050"/>
  <c r="J1740"/>
  <c r="BK1493"/>
  <c r="BK1317"/>
  <c r="J1064"/>
  <c r="BK252"/>
  <c r="J2762"/>
  <c r="J2462"/>
  <c r="J2406"/>
  <c r="J2382"/>
  <c r="BK2363"/>
  <c r="J2321"/>
  <c r="J2284"/>
  <c r="J2209"/>
  <c r="J2116"/>
  <c r="BK1779"/>
  <c r="J1598"/>
  <c r="J1467"/>
  <c r="J1375"/>
  <c r="J1210"/>
  <c r="BK1038"/>
  <c r="J456"/>
  <c r="J296"/>
  <c r="BK230"/>
  <c r="BK2710"/>
  <c r="J2547"/>
  <c r="BK2413"/>
  <c r="J2384"/>
  <c r="BK2367"/>
  <c r="J2306"/>
  <c r="BK2256"/>
  <c r="BK2159"/>
  <c r="BK1664"/>
  <c r="J1620"/>
  <c r="BK1510"/>
  <c r="BK1144"/>
  <c r="BK1026"/>
  <c r="J454"/>
  <c r="J267"/>
  <c r="BK160"/>
  <c r="BK2531"/>
  <c r="J2426"/>
  <c r="BK2390"/>
  <c r="BK2354"/>
  <c r="BK2292"/>
  <c r="BK2250"/>
  <c r="J2163"/>
  <c r="J2015"/>
  <c r="BK1689"/>
  <c r="BK1599"/>
  <c r="J1469"/>
  <c r="BK1103"/>
  <c r="BK305"/>
  <c r="BK2759"/>
  <c r="BK2529"/>
  <c r="J2424"/>
  <c r="J2402"/>
  <c r="BK2356"/>
  <c r="BK2313"/>
  <c r="J2290"/>
  <c r="BK2231"/>
  <c r="BK2107"/>
  <c r="BK1923"/>
  <c r="BK1587"/>
  <c r="J1360"/>
  <c r="J1026"/>
  <c r="J306"/>
  <c r="BK243"/>
  <c r="J2737"/>
  <c r="BK2459"/>
  <c r="BK2404"/>
  <c r="BK2376"/>
  <c r="BK2333"/>
  <c r="J2296"/>
  <c r="BK2257"/>
  <c r="BK2198"/>
  <c r="J2043"/>
  <c r="BK1815"/>
  <c r="BK1632"/>
  <c r="BK1530"/>
  <c r="J1249"/>
  <c r="J458"/>
  <c r="BK387"/>
  <c r="J230"/>
  <c r="J2759"/>
  <c r="BK2547"/>
  <c r="J2425"/>
  <c r="BK2403"/>
  <c r="J2369"/>
  <c r="J2332"/>
  <c r="BK2283"/>
  <c r="J2050"/>
  <c r="J1805"/>
  <c r="J1623"/>
  <c r="J1407"/>
  <c r="BK1192"/>
  <c r="BK880"/>
  <c r="BK300"/>
  <c r="J158"/>
  <c r="BK2804"/>
  <c r="BK2793"/>
  <c r="BK2788"/>
  <c r="J2784"/>
  <c r="J2780"/>
  <c r="BK2777"/>
  <c r="BK2774"/>
  <c r="J2770"/>
  <c r="BK2766"/>
  <c r="J2734"/>
  <c r="J2433"/>
  <c r="J2410"/>
  <c r="BK2382"/>
  <c r="BK2304"/>
  <c r="BK2284"/>
  <c r="BK2249"/>
  <c r="BK2015"/>
  <c r="J1701"/>
  <c r="J1485"/>
  <c r="BK1255"/>
  <c r="BK476"/>
  <c r="J310"/>
  <c r="BK162"/>
  <c r="J364" i="4"/>
  <c r="J222"/>
  <c r="J419"/>
  <c r="J374"/>
  <c r="J184"/>
  <c r="J393"/>
  <c r="J245"/>
  <c r="BK188"/>
  <c r="J421"/>
  <c r="BK370"/>
  <c r="J267"/>
  <c r="J157"/>
  <c r="BK406"/>
  <c r="BK371"/>
  <c r="J326"/>
  <c r="J205"/>
  <c r="J420"/>
  <c r="J383"/>
  <c r="BK278"/>
  <c r="BK414"/>
  <c r="J371"/>
  <c r="BK237"/>
  <c r="BK208"/>
  <c r="BK431"/>
  <c r="J391"/>
  <c r="BK216"/>
  <c r="J153" i="5"/>
  <c r="BK165"/>
  <c r="BK167"/>
  <c r="BK142"/>
  <c r="J161"/>
  <c r="BK144" i="6"/>
  <c r="J142"/>
  <c r="J149"/>
  <c r="BK149"/>
  <c r="J138" i="8"/>
  <c r="J151"/>
  <c r="BK140"/>
  <c r="J163"/>
  <c r="BK151"/>
  <c r="BK132"/>
  <c r="BK243" i="2"/>
  <c r="BK237"/>
  <c r="BK229"/>
  <c r="BK222"/>
  <c r="J218"/>
  <c r="BK214"/>
  <c r="J209"/>
  <c r="J204"/>
  <c r="J196"/>
  <c r="BK188"/>
  <c r="J184"/>
  <c r="BK177"/>
  <c r="J175"/>
  <c r="BK164"/>
  <c r="BK151"/>
  <c r="BK145"/>
  <c r="J137"/>
  <c r="BK131"/>
  <c r="J2760" i="3"/>
  <c r="J2722"/>
  <c r="BK2701"/>
  <c r="J2551"/>
  <c r="BK2510"/>
  <c r="J2447"/>
  <c r="J2404"/>
  <c r="BK2391"/>
  <c r="BK2377"/>
  <c r="BK2357"/>
  <c r="J2338"/>
  <c r="BK2321"/>
  <c r="BK2301"/>
  <c r="BK2281"/>
  <c r="J2248"/>
  <c r="J2207"/>
  <c r="BK2043"/>
  <c r="BK1746"/>
  <c r="J1627"/>
  <c r="BK1578"/>
  <c r="J1379"/>
  <c r="J1023"/>
  <c r="J282"/>
  <c r="J2761"/>
  <c r="BK2563"/>
  <c r="J2419"/>
  <c r="BK2396"/>
  <c r="J2373"/>
  <c r="J2354"/>
  <c r="BK2330"/>
  <c r="J2298"/>
  <c r="J2247"/>
  <c r="J2158"/>
  <c r="BK2067"/>
  <c r="J1881"/>
  <c r="BK1617"/>
  <c r="BK1522"/>
  <c r="J1377"/>
  <c r="J1307"/>
  <c r="J1099"/>
  <c r="BK452"/>
  <c r="J300"/>
  <c r="J247"/>
  <c r="J197"/>
  <c r="BK2737"/>
  <c r="BK2557"/>
  <c r="BK2421"/>
  <c r="BK2393"/>
  <c r="BK2365"/>
  <c r="BK2317"/>
  <c r="BK2291"/>
  <c r="J2231"/>
  <c r="BK2041"/>
  <c r="J1651"/>
  <c r="J1592"/>
  <c r="BK1505"/>
  <c r="J1348"/>
  <c r="J1085"/>
  <c r="J464"/>
  <c r="BK260"/>
  <c r="BK158"/>
  <c r="BK2543"/>
  <c r="BK2440"/>
  <c r="BK2405"/>
  <c r="J2377"/>
  <c r="BK2327"/>
  <c r="J2305"/>
  <c r="J2251"/>
  <c r="J2221"/>
  <c r="BK1978"/>
  <c r="BK1813"/>
  <c r="J1625"/>
  <c r="J1518"/>
  <c r="BK1185"/>
  <c r="J877"/>
  <c r="BK417"/>
  <c r="BK258"/>
  <c r="BK2762"/>
  <c r="J2696"/>
  <c r="BK2466"/>
  <c r="J2388"/>
  <c r="J2348"/>
  <c r="J2301"/>
  <c r="J2255"/>
  <c r="J2198"/>
  <c r="J2086"/>
  <c r="J1493"/>
  <c r="BK1337"/>
  <c r="J1212"/>
  <c r="BK439"/>
  <c r="J302"/>
  <c r="J174"/>
  <c r="BK2508"/>
  <c r="J2408"/>
  <c r="BK2397"/>
  <c r="BK2375"/>
  <c r="J2315"/>
  <c r="J2279"/>
  <c r="BK2251"/>
  <c r="J2130"/>
  <c r="BK2000"/>
  <c r="BK1801"/>
  <c r="J1588"/>
  <c r="BK1468"/>
  <c r="J1068"/>
  <c r="BK462"/>
  <c r="J417"/>
  <c r="J243"/>
  <c r="J193"/>
  <c r="J2459"/>
  <c r="BK2409"/>
  <c r="BK2385"/>
  <c r="BK2360"/>
  <c r="J2311"/>
  <c r="J2229"/>
  <c r="J1850"/>
  <c r="BK1638"/>
  <c r="BK1469"/>
  <c r="J1371"/>
  <c r="J1101"/>
  <c r="J610"/>
  <c r="J271"/>
  <c r="J2808"/>
  <c r="J2802"/>
  <c r="BK2795"/>
  <c r="BK2791"/>
  <c r="BK2787"/>
  <c r="BK2783"/>
  <c r="BK2780"/>
  <c r="J2777"/>
  <c r="BK2773"/>
  <c r="J2771"/>
  <c r="J2768"/>
  <c r="BK2765"/>
  <c r="BK2429"/>
  <c r="BK2401"/>
  <c r="J2392"/>
  <c r="BK2323"/>
  <c r="BK2298"/>
  <c r="J2282"/>
  <c r="J2227"/>
  <c r="BK2103"/>
  <c r="J2019"/>
  <c r="J1980"/>
  <c r="J1677"/>
  <c r="BK1586"/>
  <c r="J1464"/>
  <c r="BK1190"/>
  <c r="J1066"/>
  <c r="J393"/>
  <c r="BK255"/>
  <c r="J381" i="4"/>
  <c r="J350"/>
  <c r="J228"/>
  <c r="BK151"/>
  <c r="BK380"/>
  <c r="J210"/>
  <c r="J427"/>
  <c r="BK387"/>
  <c r="J237"/>
  <c r="BK205"/>
  <c r="J147"/>
  <c r="J332"/>
  <c r="J216"/>
  <c r="BK147"/>
  <c r="BK395"/>
  <c r="J377"/>
  <c r="BK350"/>
  <c r="BK243"/>
  <c r="J167"/>
  <c r="J414"/>
  <c r="J309"/>
  <c r="BK227"/>
  <c r="J406"/>
  <c r="BK364"/>
  <c r="BK213"/>
  <c r="BK433"/>
  <c r="BK423"/>
  <c r="J387"/>
  <c r="BK212"/>
  <c r="J136" i="5"/>
  <c r="BK140"/>
  <c r="BK151"/>
  <c r="BK132"/>
  <c r="J131"/>
  <c r="BK155" i="6"/>
  <c r="BK163"/>
  <c r="J160"/>
  <c r="BK136"/>
  <c r="BK157"/>
  <c r="J167"/>
  <c r="BK138" i="8"/>
  <c r="J147"/>
  <c r="J160"/>
  <c r="BK131"/>
  <c r="J142"/>
  <c r="BK241" i="2"/>
  <c r="J237"/>
  <c r="BK230"/>
  <c r="J227"/>
  <c r="BK220"/>
  <c r="BK215"/>
  <c r="BK211"/>
  <c r="J207"/>
  <c r="BK200"/>
  <c r="J194"/>
  <c r="BK186"/>
  <c r="BK179"/>
  <c r="BK175"/>
  <c r="BK156"/>
  <c r="J151"/>
  <c r="J145"/>
  <c r="BK2243" i="3"/>
  <c r="J2200"/>
  <c r="BK1995"/>
  <c r="J1727"/>
  <c r="J1594"/>
  <c r="BK1456"/>
  <c r="J1185"/>
  <c r="J434"/>
  <c r="J264"/>
  <c r="J195"/>
  <c r="J2716"/>
  <c r="BK2427"/>
  <c r="J2397"/>
  <c r="J2379"/>
  <c r="J2359"/>
  <c r="BK2315"/>
  <c r="BK2248"/>
  <c r="BK2130"/>
  <c r="BK2037"/>
  <c r="J1630"/>
  <c r="BK1576"/>
  <c r="J1426"/>
  <c r="BK1342"/>
  <c r="J1103"/>
  <c r="BK610"/>
  <c r="J309"/>
  <c r="BK244"/>
  <c r="BK2704"/>
  <c r="BK2551"/>
  <c r="J2420"/>
  <c r="BK2399"/>
  <c r="BK2371"/>
  <c r="BK2307"/>
  <c r="BK2289"/>
  <c r="J2228"/>
  <c r="J2037"/>
  <c r="BK1625"/>
  <c r="J1522"/>
  <c r="BK1407"/>
  <c r="J1208"/>
  <c r="J1052"/>
  <c r="J439"/>
  <c r="BK201"/>
  <c r="J2753"/>
  <c r="BK2475"/>
  <c r="J2422"/>
  <c r="BK2383"/>
  <c r="BK2338"/>
  <c r="J2307"/>
  <c r="J2256"/>
  <c r="BK2208"/>
  <c r="BK2111"/>
  <c r="BK1848"/>
  <c r="J1760"/>
  <c r="BK1623"/>
  <c r="J1576"/>
  <c r="BK1452"/>
  <c r="J1016"/>
  <c r="BK429"/>
  <c r="BK267"/>
  <c r="J162"/>
  <c r="J2545"/>
  <c r="J2475"/>
  <c r="J2407"/>
  <c r="BK2370"/>
  <c r="BK2334"/>
  <c r="BK2306"/>
  <c r="J2283"/>
  <c r="J2218"/>
  <c r="J2093"/>
  <c r="BK1627"/>
  <c r="J1458"/>
  <c r="BK1241"/>
  <c r="BK743"/>
  <c r="J415"/>
  <c r="BK268"/>
  <c r="J2758"/>
  <c r="J2681"/>
  <c r="J2403"/>
  <c r="BK2386"/>
  <c r="BK2344"/>
  <c r="J2310"/>
  <c r="J2268"/>
  <c r="J2159"/>
  <c r="BK1982"/>
  <c r="BK1727"/>
  <c r="BK1598"/>
  <c r="J1310"/>
  <c r="J1021"/>
  <c r="J447"/>
  <c r="J255"/>
  <c r="J225"/>
  <c r="BK2758"/>
  <c r="J2535"/>
  <c r="BK2420"/>
  <c r="J2380"/>
  <c r="J2346"/>
  <c r="J2327"/>
  <c r="BK2200"/>
  <c r="J2091"/>
  <c r="BK1701"/>
  <c r="J1590"/>
  <c r="J1423"/>
  <c r="BK1212"/>
  <c r="BK1099"/>
  <c r="J743"/>
  <c r="BK225"/>
  <c r="BK2802"/>
  <c r="J2795"/>
  <c r="J2791"/>
  <c r="J2788"/>
  <c r="BK2785"/>
  <c r="BK2782"/>
  <c r="BK2778"/>
  <c r="BK2775"/>
  <c r="J2773"/>
  <c r="BK2769"/>
  <c r="J2766"/>
  <c r="J2763"/>
  <c r="J2533"/>
  <c r="BK2415"/>
  <c r="J2357"/>
  <c r="J2329"/>
  <c r="J2299"/>
  <c r="J2264"/>
  <c r="J2239"/>
  <c r="BK2093"/>
  <c r="J1995"/>
  <c r="J1664"/>
  <c r="J1520"/>
  <c r="BK1426"/>
  <c r="BK1295"/>
  <c r="J1031"/>
  <c r="BK458"/>
  <c r="J369"/>
  <c r="J409" i="4"/>
  <c r="BK316"/>
  <c r="BK214"/>
  <c r="J412"/>
  <c r="J372"/>
  <c r="J206"/>
  <c r="BK410"/>
  <c r="BK366"/>
  <c r="BK220"/>
  <c r="J177"/>
  <c r="BK389"/>
  <c r="BK303"/>
  <c r="J212"/>
  <c r="J422"/>
  <c r="BK391"/>
  <c r="J356"/>
  <c r="BK290"/>
  <c r="BK184"/>
  <c r="BK421"/>
  <c r="BK393"/>
  <c r="J424"/>
  <c r="BK397"/>
  <c r="J368"/>
  <c r="BK210"/>
  <c r="J175"/>
  <c r="J431"/>
  <c r="J413"/>
  <c r="J283"/>
  <c r="J227"/>
  <c r="J165" i="5"/>
  <c r="BK155"/>
  <c r="BK153"/>
  <c r="J144"/>
  <c r="J140"/>
  <c r="BK136"/>
  <c r="J157" i="6"/>
  <c r="BK151"/>
  <c r="BK140"/>
  <c r="BK134"/>
  <c r="BK142"/>
  <c r="J143"/>
  <c r="J136"/>
  <c r="J130" i="7"/>
  <c r="J132"/>
  <c r="J155" i="8"/>
  <c r="J153"/>
  <c r="BK134"/>
  <c r="BK160"/>
  <c r="J132"/>
  <c r="J140"/>
  <c r="J157"/>
  <c r="J169"/>
  <c r="J136"/>
  <c r="J143"/>
  <c r="J241" i="2"/>
  <c r="BK234"/>
  <c r="J229"/>
  <c r="J226"/>
  <c r="BK218"/>
  <c r="J215"/>
  <c r="J211"/>
  <c r="BK202"/>
  <c r="J200"/>
  <c r="J192"/>
  <c r="BK184"/>
  <c r="J179"/>
  <c r="J176"/>
  <c r="BK166"/>
  <c r="BK153"/>
  <c r="BK147"/>
  <c r="BK137"/>
  <c r="J133"/>
  <c r="BK2746" i="3"/>
  <c r="J2710"/>
  <c r="BK2696"/>
  <c r="BK2535"/>
  <c r="BK2451"/>
  <c r="J2418"/>
  <c r="BK2395"/>
  <c r="BK2384"/>
  <c r="BK2372"/>
  <c r="J2342"/>
  <c r="J2322"/>
  <c r="BK2303"/>
  <c r="J2293"/>
  <c r="J2254"/>
  <c r="BK2227"/>
  <c r="J2107"/>
  <c r="BK1805"/>
  <c r="J1632"/>
  <c r="J1505"/>
  <c r="J1437"/>
  <c r="BK1105"/>
  <c r="J307"/>
  <c r="BK199"/>
  <c r="J2744"/>
  <c r="BK2520"/>
  <c r="BK2411"/>
  <c r="BK2388"/>
  <c r="J2367"/>
  <c r="J2336"/>
  <c r="BK2294"/>
  <c r="BK2212"/>
  <c r="J2154"/>
  <c r="BK2056"/>
  <c r="BK1748"/>
  <c r="BK1594"/>
  <c r="BK1473"/>
  <c r="BK1423"/>
  <c r="BK1348"/>
  <c r="BK1243"/>
  <c r="J1036"/>
  <c r="BK456"/>
  <c r="BK306"/>
  <c r="BK239"/>
  <c r="J2755"/>
  <c r="J2699"/>
  <c r="J2518"/>
  <c r="BK2406"/>
  <c r="BK2373"/>
  <c r="J2330"/>
  <c r="J2285"/>
  <c r="BK2221"/>
  <c r="J1817"/>
  <c r="J1595"/>
  <c r="J1466"/>
  <c r="J1245"/>
  <c r="J1081"/>
  <c r="BK1016"/>
  <c r="J268"/>
  <c r="BK174"/>
  <c r="J2701"/>
  <c r="BK2449"/>
  <c r="J2413"/>
  <c r="J2391"/>
  <c r="J2368"/>
  <c r="BK2332"/>
  <c r="J2280"/>
  <c r="J2237"/>
  <c r="BK1647"/>
  <c r="J1622"/>
  <c r="J1468"/>
  <c r="BK1014"/>
  <c r="J324"/>
  <c r="BK193"/>
  <c r="J2537"/>
  <c r="J2427"/>
  <c r="BK2412"/>
  <c r="J2365"/>
  <c r="J2319"/>
  <c r="J2292"/>
  <c r="J2245"/>
  <c r="J2000"/>
  <c r="BK1579"/>
  <c r="J1342"/>
  <c r="J1144"/>
  <c r="BK464"/>
  <c r="BK324"/>
  <c r="J209"/>
  <c r="BK2744"/>
  <c r="BK2559"/>
  <c r="BK2410"/>
  <c r="J2393"/>
  <c r="BK2369"/>
  <c r="J2325"/>
  <c r="BK2290"/>
  <c r="BK2254"/>
  <c r="BK2205"/>
  <c r="BK2019"/>
  <c r="J1923"/>
  <c r="J1675"/>
  <c r="J1517"/>
  <c r="BK1387"/>
  <c r="BK1064"/>
  <c r="J450"/>
  <c r="BK264"/>
  <c r="J201"/>
  <c r="BK2681"/>
  <c r="BK2447"/>
  <c r="J2411"/>
  <c r="J2390"/>
  <c r="J2344"/>
  <c r="BK2308"/>
  <c r="BK2268"/>
  <c r="BK2086"/>
  <c r="BK1760"/>
  <c r="J1579"/>
  <c r="J1255"/>
  <c r="BK1062"/>
  <c r="BK393"/>
  <c r="J178"/>
  <c r="BK2799"/>
  <c r="J2793"/>
  <c r="J2790"/>
  <c r="J2787"/>
  <c r="BK2781"/>
  <c r="BK2776"/>
  <c r="J2772"/>
  <c r="J2769"/>
  <c r="J2764"/>
  <c r="J2553"/>
  <c r="BK2424"/>
  <c r="J2360"/>
  <c r="J2317"/>
  <c r="BK2280"/>
  <c r="BK2207"/>
  <c r="BK2091"/>
  <c r="BK2002"/>
  <c r="J1746"/>
  <c r="J1596"/>
  <c r="BK1518"/>
  <c r="BK1375"/>
  <c r="J1247"/>
  <c r="J1018"/>
  <c r="BK217"/>
  <c r="J380" i="4"/>
  <c r="J325"/>
  <c r="J423"/>
  <c r="BK377"/>
  <c r="BK217"/>
  <c r="BK420"/>
  <c r="J358"/>
  <c r="BK232"/>
  <c r="BK186"/>
  <c r="J417"/>
  <c r="BK385"/>
  <c r="J297"/>
  <c r="BK192"/>
  <c r="BK411"/>
  <c r="BK379"/>
  <c r="J318"/>
  <c r="BK177"/>
  <c r="J397"/>
  <c r="BK302"/>
  <c r="BK419"/>
  <c r="BK383"/>
  <c r="J302"/>
  <c r="BK206"/>
  <c r="J429"/>
  <c r="BK415"/>
  <c r="BK318"/>
  <c r="J243"/>
  <c r="BK167"/>
  <c r="BK156" i="5"/>
  <c r="BK134"/>
  <c r="BK163"/>
  <c r="BK138"/>
  <c r="BK158"/>
  <c r="J165" i="6"/>
  <c r="BK167"/>
  <c r="BK143"/>
  <c r="BK131"/>
  <c r="BK136" i="8"/>
  <c r="J134"/>
  <c r="BK143"/>
  <c r="BK165"/>
  <c r="BK147"/>
  <c r="F35" i="2"/>
  <c r="J166"/>
  <c r="J149"/>
  <c r="BK139"/>
  <c r="J136"/>
  <c r="J131"/>
  <c r="BK2734" i="3"/>
  <c r="J2703"/>
  <c r="BK2687"/>
  <c r="J2529"/>
  <c r="J2449"/>
  <c r="BK2426"/>
  <c r="J2396"/>
  <c r="J2386"/>
  <c r="J2374"/>
  <c r="BK2359"/>
  <c r="BK2331"/>
  <c r="BK2310"/>
  <c r="J2291"/>
  <c r="J2249"/>
  <c r="J2212"/>
  <c r="BK2101"/>
  <c r="BK1850"/>
  <c r="BK1677"/>
  <c r="BK1591"/>
  <c r="BK1466"/>
  <c r="J1337"/>
  <c r="BK303"/>
  <c r="J244"/>
  <c r="BK2722"/>
  <c r="J2417"/>
  <c r="BK2392"/>
  <c r="J2381"/>
  <c r="BK2342"/>
  <c r="J2323"/>
  <c r="BK2297"/>
  <c r="BK2228"/>
  <c r="J1993"/>
  <c r="J1655"/>
  <c r="J1530"/>
  <c r="BK1379"/>
  <c r="BK1310"/>
  <c r="J1190"/>
  <c r="BK877"/>
  <c r="BK444"/>
  <c r="J299"/>
  <c r="BK178"/>
  <c r="BK2703"/>
  <c r="J2440"/>
  <c r="BK2407"/>
  <c r="J2383"/>
  <c r="J2363"/>
  <c r="J2304"/>
  <c r="BK2264"/>
  <c r="BK2163"/>
  <c r="J1647"/>
  <c r="BK1520"/>
  <c r="J1281"/>
  <c r="J1062"/>
  <c r="J880"/>
  <c r="J274"/>
  <c r="J166"/>
  <c r="J2559"/>
  <c r="BK2431"/>
  <c r="J2409"/>
  <c r="BK2389"/>
  <c r="BK2366"/>
  <c r="J2313"/>
  <c r="J2287"/>
  <c r="BK2247"/>
  <c r="J2156"/>
  <c r="BK2062"/>
  <c r="J1801"/>
  <c r="J1635"/>
  <c r="BK1485"/>
  <c r="J1448"/>
  <c r="BK1101"/>
  <c r="BK460"/>
  <c r="BK282"/>
  <c r="BK168"/>
  <c r="J2698"/>
  <c r="J2520"/>
  <c r="BK2422"/>
  <c r="J2376"/>
  <c r="BK2340"/>
  <c r="BK2309"/>
  <c r="BK2241"/>
  <c r="BK2145"/>
  <c r="BK1881"/>
  <c r="J1367"/>
  <c r="J1192"/>
  <c r="J452"/>
  <c r="BK309"/>
  <c r="BK299"/>
  <c r="BK195"/>
  <c r="BK2699"/>
  <c r="J2412"/>
  <c r="J2400"/>
  <c r="J2356"/>
  <c r="BK2322"/>
  <c r="J2253"/>
  <c r="BK1925"/>
  <c r="BK1651"/>
  <c r="J1586"/>
  <c r="BK1464"/>
  <c r="BK1066"/>
  <c r="BK454"/>
  <c r="BK302"/>
  <c r="J170"/>
  <c r="J2543"/>
  <c r="J2429"/>
  <c r="J2405"/>
  <c r="J2352"/>
  <c r="BK2305"/>
  <c r="BK2218"/>
  <c r="BK2116"/>
  <c r="BK1980"/>
  <c r="BK1675"/>
  <c r="BK1596"/>
  <c r="J1387"/>
  <c r="BK1107"/>
  <c r="BK1023"/>
  <c r="J305"/>
  <c r="BK190"/>
  <c r="BK2806"/>
  <c r="J2799"/>
  <c r="J2792"/>
  <c r="J2789"/>
  <c r="J2786"/>
  <c r="J2783"/>
  <c r="BK2779"/>
  <c r="J2775"/>
  <c r="BK2772"/>
  <c r="BK2767"/>
  <c r="BK2764"/>
  <c r="BK2753"/>
  <c r="BK2518"/>
  <c r="J2421"/>
  <c r="BK2379"/>
  <c r="BK2325"/>
  <c r="J2295"/>
  <c r="BK2252"/>
  <c r="BK2017"/>
  <c r="BK1817"/>
  <c r="J1617"/>
  <c r="BK1517"/>
  <c r="BK1307"/>
  <c r="J1107"/>
  <c r="J429"/>
  <c r="J260"/>
  <c r="J160"/>
  <c r="BK372" i="4"/>
  <c r="J303"/>
  <c r="J186"/>
  <c r="BK382"/>
  <c r="J370"/>
  <c r="J188"/>
  <c r="BK417"/>
  <c r="BK368"/>
  <c r="BK226"/>
  <c r="BK159"/>
  <c r="BK399"/>
  <c r="BK326"/>
  <c r="BK224"/>
  <c r="J151"/>
  <c r="BK388"/>
  <c r="J366"/>
  <c r="J213"/>
  <c r="BK427"/>
  <c r="BK374"/>
  <c r="J220"/>
  <c r="BK409"/>
  <c r="BK325"/>
  <c r="J224"/>
  <c r="BK134"/>
  <c r="BK424"/>
  <c r="J389"/>
  <c r="J278"/>
  <c r="J182"/>
  <c r="BK131" i="5"/>
  <c r="BK149"/>
  <c r="J158"/>
  <c r="J142"/>
  <c r="J149"/>
  <c r="J132"/>
  <c r="BK160" i="6"/>
  <c r="J138"/>
  <c r="J144"/>
  <c r="J151"/>
  <c r="J155"/>
  <c r="BK132"/>
  <c r="BK155" i="8"/>
  <c r="T161" l="1"/>
  <c r="R161"/>
  <c r="P161"/>
  <c r="G36" i="20"/>
  <c r="I125" i="7" s="1"/>
  <c r="R126"/>
  <c r="R122" s="1"/>
  <c r="T126"/>
  <c r="T122" s="1"/>
  <c r="L22" i="19"/>
  <c r="J16" s="1"/>
  <c r="I147" i="6" s="1"/>
  <c r="BK147" s="1"/>
  <c r="BK146" s="1"/>
  <c r="J146" s="1"/>
  <c r="J100" s="1"/>
  <c r="R161"/>
  <c r="T159" i="5"/>
  <c r="R159"/>
  <c r="P159"/>
  <c r="G76" i="17"/>
  <c r="M230" i="12"/>
  <c r="M205" s="1"/>
  <c r="I387" i="11"/>
  <c r="K203" i="10"/>
  <c r="I2149" i="3" s="1"/>
  <c r="L19" i="9"/>
  <c r="J13"/>
  <c r="I2147" i="3" s="1"/>
  <c r="T2800"/>
  <c r="R2800"/>
  <c r="P2800"/>
  <c r="T235" i="2"/>
  <c r="R235"/>
  <c r="J16" i="18"/>
  <c r="I147" i="5" s="1"/>
  <c r="G260" i="12"/>
  <c r="I2153" i="3" s="1"/>
  <c r="H385" i="11"/>
  <c r="H386"/>
  <c r="T425" i="4"/>
  <c r="T161" i="6"/>
  <c r="R425" i="4"/>
  <c r="P122" i="7"/>
  <c r="AU100" i="1" s="1"/>
  <c r="P161" i="6"/>
  <c r="BK130" i="2"/>
  <c r="J130"/>
  <c r="J98" s="1"/>
  <c r="R201"/>
  <c r="T213"/>
  <c r="T463" i="3"/>
  <c r="P1637"/>
  <c r="P2018"/>
  <c r="P2155"/>
  <c r="T2302"/>
  <c r="P2465"/>
  <c r="R2534"/>
  <c r="P2546"/>
  <c r="BK2697"/>
  <c r="J2697" s="1"/>
  <c r="J125" s="1"/>
  <c r="BK2736"/>
  <c r="J2736" s="1"/>
  <c r="J126" s="1"/>
  <c r="BK2797"/>
  <c r="BK2796" s="1"/>
  <c r="J2796" s="1"/>
  <c r="J129" s="1"/>
  <c r="J2797"/>
  <c r="J130" s="1"/>
  <c r="P236" i="4"/>
  <c r="P308"/>
  <c r="P375"/>
  <c r="T130" i="5"/>
  <c r="T150"/>
  <c r="P137" i="6"/>
  <c r="P150" i="8"/>
  <c r="P157" i="3"/>
  <c r="BK192"/>
  <c r="J192" s="1"/>
  <c r="J99" s="1"/>
  <c r="P266"/>
  <c r="P428"/>
  <c r="P451"/>
  <c r="T1472"/>
  <c r="BK1816"/>
  <c r="BK2302"/>
  <c r="J2302" s="1"/>
  <c r="J120" s="1"/>
  <c r="T2465"/>
  <c r="BK2534"/>
  <c r="J2534" s="1"/>
  <c r="J122" s="1"/>
  <c r="R2546"/>
  <c r="P2697"/>
  <c r="R2736"/>
  <c r="P2797"/>
  <c r="P2796" s="1"/>
  <c r="BK133" i="4"/>
  <c r="R308"/>
  <c r="T375"/>
  <c r="BK130" i="5"/>
  <c r="J130" s="1"/>
  <c r="J98" s="1"/>
  <c r="R150"/>
  <c r="R130" i="6"/>
  <c r="P150"/>
  <c r="T130" i="8"/>
  <c r="BK137"/>
  <c r="J137" s="1"/>
  <c r="J99" s="1"/>
  <c r="R130" i="2"/>
  <c r="BK213"/>
  <c r="J213" s="1"/>
  <c r="J101" s="1"/>
  <c r="T225"/>
  <c r="R463" i="3"/>
  <c r="BK1637"/>
  <c r="J1637" s="1"/>
  <c r="J107" s="1"/>
  <c r="T2018"/>
  <c r="R2152"/>
  <c r="BK2162"/>
  <c r="J2162" s="1"/>
  <c r="J116" s="1"/>
  <c r="P2206"/>
  <c r="BK2232"/>
  <c r="J2232" s="1"/>
  <c r="J118" s="1"/>
  <c r="BK2288"/>
  <c r="J2288" s="1"/>
  <c r="J119" s="1"/>
  <c r="T2562"/>
  <c r="R2757"/>
  <c r="P133" i="4"/>
  <c r="P132" s="1"/>
  <c r="P282"/>
  <c r="P357"/>
  <c r="BK408"/>
  <c r="J408" s="1"/>
  <c r="J106" s="1"/>
  <c r="R137" i="5"/>
  <c r="T137" i="6"/>
  <c r="P130" i="8"/>
  <c r="BK150"/>
  <c r="J150" s="1"/>
  <c r="J102" s="1"/>
  <c r="BK206" i="2"/>
  <c r="J206" s="1"/>
  <c r="J100" s="1"/>
  <c r="P213"/>
  <c r="T157" i="3"/>
  <c r="R192"/>
  <c r="BK266"/>
  <c r="J266" s="1"/>
  <c r="J100" s="1"/>
  <c r="BK428"/>
  <c r="J428" s="1"/>
  <c r="J101" s="1"/>
  <c r="BK451"/>
  <c r="J451"/>
  <c r="J102" s="1"/>
  <c r="R1472"/>
  <c r="R1816"/>
  <c r="P2152"/>
  <c r="P2302"/>
  <c r="R2465"/>
  <c r="T2534"/>
  <c r="T2546"/>
  <c r="T2697"/>
  <c r="T2736"/>
  <c r="T2797"/>
  <c r="T2796"/>
  <c r="R236" i="4"/>
  <c r="T282"/>
  <c r="BK357"/>
  <c r="J357" s="1"/>
  <c r="J102" s="1"/>
  <c r="T408"/>
  <c r="T407" s="1"/>
  <c r="P130" i="5"/>
  <c r="P150"/>
  <c r="P130" i="6"/>
  <c r="P129" s="1"/>
  <c r="P128" s="1"/>
  <c r="AU99" i="1" s="1"/>
  <c r="R150" i="6"/>
  <c r="T150" i="8"/>
  <c r="BK201" i="2"/>
  <c r="J201" s="1"/>
  <c r="J99" s="1"/>
  <c r="T206"/>
  <c r="BK225"/>
  <c r="J225"/>
  <c r="J102" s="1"/>
  <c r="BK463" i="3"/>
  <c r="J463" s="1"/>
  <c r="J103" s="1"/>
  <c r="T1637"/>
  <c r="R2018"/>
  <c r="T2155"/>
  <c r="R2162"/>
  <c r="BK2206"/>
  <c r="J2206" s="1"/>
  <c r="J117" s="1"/>
  <c r="P2232"/>
  <c r="P2288"/>
  <c r="R2562"/>
  <c r="P2757"/>
  <c r="BK236" i="4"/>
  <c r="J236" s="1"/>
  <c r="J99" s="1"/>
  <c r="BK308"/>
  <c r="J308" s="1"/>
  <c r="J101" s="1"/>
  <c r="BK375"/>
  <c r="J375" s="1"/>
  <c r="J103" s="1"/>
  <c r="R130" i="5"/>
  <c r="R129" s="1"/>
  <c r="R128" s="1"/>
  <c r="BK150"/>
  <c r="J150" s="1"/>
  <c r="J102" s="1"/>
  <c r="R137" i="6"/>
  <c r="R130" i="8"/>
  <c r="R150"/>
  <c r="T130" i="2"/>
  <c r="R206"/>
  <c r="R225"/>
  <c r="BK157" i="3"/>
  <c r="J157" s="1"/>
  <c r="J98" s="1"/>
  <c r="T192"/>
  <c r="T266"/>
  <c r="R428"/>
  <c r="R451"/>
  <c r="T451"/>
  <c r="BK1472"/>
  <c r="J1472" s="1"/>
  <c r="J104" s="1"/>
  <c r="P1816"/>
  <c r="T2152"/>
  <c r="T2162"/>
  <c r="T2206"/>
  <c r="T2232"/>
  <c r="T2288"/>
  <c r="BK2562"/>
  <c r="J2562" s="1"/>
  <c r="J124" s="1"/>
  <c r="T2757"/>
  <c r="T236" i="4"/>
  <c r="R282"/>
  <c r="R357"/>
  <c r="R408"/>
  <c r="R407" s="1"/>
  <c r="P137" i="5"/>
  <c r="BK137" i="6"/>
  <c r="J137" s="1"/>
  <c r="J99" s="1"/>
  <c r="T150"/>
  <c r="T129" s="1"/>
  <c r="T128" s="1"/>
  <c r="R137" i="8"/>
  <c r="P201" i="2"/>
  <c r="P129" s="1"/>
  <c r="P128" s="1"/>
  <c r="AU95" i="1" s="1"/>
  <c r="P206" i="2"/>
  <c r="P225"/>
  <c r="P463" i="3"/>
  <c r="R1637"/>
  <c r="BK2018"/>
  <c r="J2018" s="1"/>
  <c r="J109" s="1"/>
  <c r="R2155"/>
  <c r="P2162"/>
  <c r="R2206"/>
  <c r="R2232"/>
  <c r="R2288"/>
  <c r="P2562"/>
  <c r="BK2757"/>
  <c r="J2757" s="1"/>
  <c r="J127" s="1"/>
  <c r="R133" i="4"/>
  <c r="T308"/>
  <c r="R375"/>
  <c r="T137" i="5"/>
  <c r="BK130" i="6"/>
  <c r="J130" s="1"/>
  <c r="J98" s="1"/>
  <c r="P137" i="8"/>
  <c r="P130" i="2"/>
  <c r="T201"/>
  <c r="R213"/>
  <c r="R157" i="3"/>
  <c r="P192"/>
  <c r="R266"/>
  <c r="T428"/>
  <c r="P1472"/>
  <c r="T1816"/>
  <c r="BK2155"/>
  <c r="J2155" s="1"/>
  <c r="J114" s="1"/>
  <c r="R2302"/>
  <c r="BK2465"/>
  <c r="J2465" s="1"/>
  <c r="J121" s="1"/>
  <c r="P2534"/>
  <c r="BK2546"/>
  <c r="J2546"/>
  <c r="J123" s="1"/>
  <c r="R2697"/>
  <c r="P2736"/>
  <c r="R2797"/>
  <c r="R2796"/>
  <c r="T133" i="4"/>
  <c r="T132" s="1"/>
  <c r="T131" s="1"/>
  <c r="BK282"/>
  <c r="J282" s="1"/>
  <c r="J100" s="1"/>
  <c r="T357"/>
  <c r="P408"/>
  <c r="P407"/>
  <c r="BK137" i="5"/>
  <c r="J137" s="1"/>
  <c r="J99" s="1"/>
  <c r="T130" i="6"/>
  <c r="BK150"/>
  <c r="J150" s="1"/>
  <c r="J102" s="1"/>
  <c r="BK130" i="8"/>
  <c r="J130" s="1"/>
  <c r="J98" s="1"/>
  <c r="T137"/>
  <c r="BK233" i="2"/>
  <c r="J233" s="1"/>
  <c r="J103" s="1"/>
  <c r="BK240"/>
  <c r="J240" s="1"/>
  <c r="J107" s="1"/>
  <c r="BK428" i="4"/>
  <c r="J428" s="1"/>
  <c r="J109" s="1"/>
  <c r="BK166" i="5"/>
  <c r="J166"/>
  <c r="J108" s="1"/>
  <c r="BK148" i="6"/>
  <c r="J148" s="1"/>
  <c r="J101" s="1"/>
  <c r="BK1634" i="3"/>
  <c r="J1634" s="1"/>
  <c r="J105" s="1"/>
  <c r="BK2801"/>
  <c r="J2801" s="1"/>
  <c r="J132" s="1"/>
  <c r="BK127" i="7"/>
  <c r="J127" s="1"/>
  <c r="J100" s="1"/>
  <c r="BK129"/>
  <c r="J129" s="1"/>
  <c r="J101" s="1"/>
  <c r="BK146" i="8"/>
  <c r="J146" s="1"/>
  <c r="J100" s="1"/>
  <c r="BK2803" i="3"/>
  <c r="J2803" s="1"/>
  <c r="J133" s="1"/>
  <c r="BK2807"/>
  <c r="J2807" s="1"/>
  <c r="J135" s="1"/>
  <c r="BK162" i="6"/>
  <c r="J162" s="1"/>
  <c r="J105" s="1"/>
  <c r="BK238" i="2"/>
  <c r="J238" s="1"/>
  <c r="J106" s="1"/>
  <c r="BK160" i="5"/>
  <c r="J160" s="1"/>
  <c r="J105" s="1"/>
  <c r="BK162"/>
  <c r="J162" s="1"/>
  <c r="J106" s="1"/>
  <c r="BK166" i="6"/>
  <c r="J166" s="1"/>
  <c r="J107" s="1"/>
  <c r="BK164" i="8"/>
  <c r="J164" s="1"/>
  <c r="J106" s="1"/>
  <c r="BK242" i="2"/>
  <c r="J242" s="1"/>
  <c r="J108" s="1"/>
  <c r="BK405" i="4"/>
  <c r="J405" s="1"/>
  <c r="J104" s="1"/>
  <c r="BK164" i="5"/>
  <c r="J164" s="1"/>
  <c r="J107" s="1"/>
  <c r="BK159" i="6"/>
  <c r="J159" s="1"/>
  <c r="J103" s="1"/>
  <c r="BK236" i="2"/>
  <c r="J236" s="1"/>
  <c r="J105" s="1"/>
  <c r="BK148" i="5"/>
  <c r="J148" s="1"/>
  <c r="J101" s="1"/>
  <c r="BK164" i="6"/>
  <c r="J164" s="1"/>
  <c r="J106" s="1"/>
  <c r="BK168"/>
  <c r="J168" s="1"/>
  <c r="J108" s="1"/>
  <c r="BK131" i="7"/>
  <c r="J131" s="1"/>
  <c r="J102" s="1"/>
  <c r="BK2794" i="3"/>
  <c r="J2794" s="1"/>
  <c r="J128" s="1"/>
  <c r="BK2805"/>
  <c r="J2805" s="1"/>
  <c r="J134" s="1"/>
  <c r="BK430" i="4"/>
  <c r="J430" s="1"/>
  <c r="J110" s="1"/>
  <c r="BK432"/>
  <c r="J432"/>
  <c r="J111" s="1"/>
  <c r="BK157" i="5"/>
  <c r="J157" s="1"/>
  <c r="J103" s="1"/>
  <c r="BK159" i="8"/>
  <c r="J159" s="1"/>
  <c r="J103" s="1"/>
  <c r="BK162"/>
  <c r="BK166"/>
  <c r="J166" s="1"/>
  <c r="J107" s="1"/>
  <c r="BK2150" i="3"/>
  <c r="J2150"/>
  <c r="J112" s="1"/>
  <c r="BK426" i="4"/>
  <c r="J426" s="1"/>
  <c r="J108" s="1"/>
  <c r="BK148" i="8"/>
  <c r="J148" s="1"/>
  <c r="J101" s="1"/>
  <c r="BK168"/>
  <c r="J168" s="1"/>
  <c r="J108" s="1"/>
  <c r="E85"/>
  <c r="F125"/>
  <c r="BE131"/>
  <c r="BE144"/>
  <c r="BE149"/>
  <c r="BE169"/>
  <c r="F91"/>
  <c r="BE134"/>
  <c r="BE147"/>
  <c r="BE138"/>
  <c r="BE153"/>
  <c r="BE155"/>
  <c r="J122"/>
  <c r="BE132"/>
  <c r="BE160"/>
  <c r="BE136"/>
  <c r="BE151"/>
  <c r="BE140"/>
  <c r="BE142"/>
  <c r="BE143"/>
  <c r="BE163"/>
  <c r="BE165"/>
  <c r="BE167"/>
  <c r="BE157"/>
  <c r="J89" i="7"/>
  <c r="BE130"/>
  <c r="BE132"/>
  <c r="F119"/>
  <c r="F118"/>
  <c r="E112"/>
  <c r="BE128"/>
  <c r="F125" i="6"/>
  <c r="BE134"/>
  <c r="BE149"/>
  <c r="BE157"/>
  <c r="BE160"/>
  <c r="BE136"/>
  <c r="E85"/>
  <c r="BE151"/>
  <c r="F91"/>
  <c r="BE142"/>
  <c r="BE144"/>
  <c r="BE155"/>
  <c r="BE165"/>
  <c r="BE167"/>
  <c r="BE131"/>
  <c r="BE163"/>
  <c r="BE169"/>
  <c r="J89"/>
  <c r="BE153"/>
  <c r="BE132"/>
  <c r="BE138"/>
  <c r="BE140"/>
  <c r="BE143"/>
  <c r="BE132" i="5"/>
  <c r="BE140"/>
  <c r="BE142"/>
  <c r="BE155"/>
  <c r="BE163"/>
  <c r="J89"/>
  <c r="BE144"/>
  <c r="BE156"/>
  <c r="J133" i="4"/>
  <c r="J98" s="1"/>
  <c r="F91" i="5"/>
  <c r="BE131"/>
  <c r="BE165"/>
  <c r="F92"/>
  <c r="BE136"/>
  <c r="BE149"/>
  <c r="BE151"/>
  <c r="BE153"/>
  <c r="BE167"/>
  <c r="BE134"/>
  <c r="BE138"/>
  <c r="BE161"/>
  <c r="E85"/>
  <c r="BE158"/>
  <c r="BE143"/>
  <c r="BE188" i="4"/>
  <c r="BE206"/>
  <c r="BE216"/>
  <c r="BE222"/>
  <c r="BE224"/>
  <c r="BE350"/>
  <c r="BE372"/>
  <c r="BE388"/>
  <c r="BE399"/>
  <c r="BE420"/>
  <c r="BE427"/>
  <c r="BE429"/>
  <c r="BE431"/>
  <c r="BE433"/>
  <c r="BE157"/>
  <c r="BE159"/>
  <c r="BE167"/>
  <c r="BE173"/>
  <c r="BE205"/>
  <c r="BE217"/>
  <c r="BE220"/>
  <c r="BE245"/>
  <c r="BE309"/>
  <c r="BE316"/>
  <c r="BE358"/>
  <c r="BE378"/>
  <c r="BE389"/>
  <c r="BE391"/>
  <c r="BE416"/>
  <c r="BE417"/>
  <c r="BE421"/>
  <c r="F92"/>
  <c r="F127"/>
  <c r="BE147"/>
  <c r="BE208"/>
  <c r="BE210"/>
  <c r="BE226"/>
  <c r="BE237"/>
  <c r="BE283"/>
  <c r="BE303"/>
  <c r="BE356"/>
  <c r="BE370"/>
  <c r="BE379"/>
  <c r="BE406"/>
  <c r="BE409"/>
  <c r="BE412"/>
  <c r="E85"/>
  <c r="J125"/>
  <c r="BE161"/>
  <c r="BE182"/>
  <c r="BE232"/>
  <c r="BE383"/>
  <c r="BE385"/>
  <c r="BE423"/>
  <c r="BE134"/>
  <c r="BE219"/>
  <c r="BE228"/>
  <c r="BE302"/>
  <c r="BE364"/>
  <c r="BE366"/>
  <c r="BE371"/>
  <c r="BE374"/>
  <c r="BE380"/>
  <c r="BE382"/>
  <c r="BE393"/>
  <c r="BE395"/>
  <c r="BE419"/>
  <c r="BE189"/>
  <c r="BE192"/>
  <c r="BE213"/>
  <c r="BE214"/>
  <c r="BE267"/>
  <c r="BE344"/>
  <c r="BE377"/>
  <c r="BE381"/>
  <c r="BE413"/>
  <c r="BE415"/>
  <c r="BE418"/>
  <c r="BE422"/>
  <c r="BE151"/>
  <c r="BE186"/>
  <c r="BE227"/>
  <c r="BE243"/>
  <c r="BE256"/>
  <c r="BE278"/>
  <c r="BE290"/>
  <c r="BE297"/>
  <c r="BE318"/>
  <c r="BE325"/>
  <c r="BE326"/>
  <c r="BE332"/>
  <c r="BE338"/>
  <c r="BE368"/>
  <c r="BE387"/>
  <c r="BE397"/>
  <c r="BE410"/>
  <c r="BE414"/>
  <c r="BE424"/>
  <c r="BE175"/>
  <c r="BE177"/>
  <c r="BE184"/>
  <c r="BE212"/>
  <c r="BE376"/>
  <c r="BE411"/>
  <c r="F91" i="3"/>
  <c r="F152"/>
  <c r="BE174"/>
  <c r="BE195"/>
  <c r="BE199"/>
  <c r="BE201"/>
  <c r="BE225"/>
  <c r="BE252"/>
  <c r="BE267"/>
  <c r="BE274"/>
  <c r="BE439"/>
  <c r="BE456"/>
  <c r="BE464"/>
  <c r="BE1016"/>
  <c r="BE1052"/>
  <c r="BE1144"/>
  <c r="BE1192"/>
  <c r="BE1241"/>
  <c r="BE1243"/>
  <c r="BE1407"/>
  <c r="BE1448"/>
  <c r="BE1470"/>
  <c r="BE1530"/>
  <c r="BE1576"/>
  <c r="BE1578"/>
  <c r="BE1594"/>
  <c r="BE1630"/>
  <c r="BE1632"/>
  <c r="BE1651"/>
  <c r="BE1883"/>
  <c r="BE1923"/>
  <c r="BE1982"/>
  <c r="BE2019"/>
  <c r="BE2043"/>
  <c r="BE2145"/>
  <c r="BE2154"/>
  <c r="BE2198"/>
  <c r="BE2200"/>
  <c r="BE2228"/>
  <c r="BE2229"/>
  <c r="BE2233"/>
  <c r="BE2253"/>
  <c r="BE2254"/>
  <c r="BE2290"/>
  <c r="BE2319"/>
  <c r="BE2321"/>
  <c r="BE2322"/>
  <c r="BE2331"/>
  <c r="BE2333"/>
  <c r="BE2340"/>
  <c r="BE2346"/>
  <c r="BE2354"/>
  <c r="BE2362"/>
  <c r="BE2369"/>
  <c r="BE2370"/>
  <c r="BE2371"/>
  <c r="BE2372"/>
  <c r="BE2373"/>
  <c r="BE2374"/>
  <c r="BE2375"/>
  <c r="BE2378"/>
  <c r="BE2400"/>
  <c r="BE2411"/>
  <c r="BE2412"/>
  <c r="BE2414"/>
  <c r="BE2418"/>
  <c r="BE2419"/>
  <c r="BE2427"/>
  <c r="BE2466"/>
  <c r="BE2508"/>
  <c r="BE2545"/>
  <c r="BE2716"/>
  <c r="BE2760"/>
  <c r="BE2762"/>
  <c r="BE2763"/>
  <c r="BE2764"/>
  <c r="BE2765"/>
  <c r="BE2766"/>
  <c r="BE2767"/>
  <c r="BE2768"/>
  <c r="BE2769"/>
  <c r="BE2770"/>
  <c r="BE2771"/>
  <c r="BE2772"/>
  <c r="BE2773"/>
  <c r="BE2774"/>
  <c r="BE2775"/>
  <c r="BE2776"/>
  <c r="BE2777"/>
  <c r="BE2778"/>
  <c r="BE2779"/>
  <c r="BE2780"/>
  <c r="BE2781"/>
  <c r="BE2782"/>
  <c r="BE2783"/>
  <c r="BE2784"/>
  <c r="BE2785"/>
  <c r="BE2786"/>
  <c r="BE2787"/>
  <c r="BE2788"/>
  <c r="BE2789"/>
  <c r="BE2790"/>
  <c r="BE2791"/>
  <c r="BE2792"/>
  <c r="BE2793"/>
  <c r="BE2795"/>
  <c r="BE2798"/>
  <c r="BE2799"/>
  <c r="BE2802"/>
  <c r="BE2804"/>
  <c r="BE2806"/>
  <c r="BE2808"/>
  <c r="E85"/>
  <c r="BE160"/>
  <c r="BE170"/>
  <c r="BE197"/>
  <c r="BE209"/>
  <c r="BE230"/>
  <c r="BE302"/>
  <c r="BE307"/>
  <c r="BE373"/>
  <c r="BE387"/>
  <c r="BE429"/>
  <c r="BE434"/>
  <c r="BE454"/>
  <c r="BE458"/>
  <c r="BE462"/>
  <c r="BE1064"/>
  <c r="BE1103"/>
  <c r="BE1185"/>
  <c r="BE1208"/>
  <c r="BE1245"/>
  <c r="BE1249"/>
  <c r="BE1281"/>
  <c r="BE1337"/>
  <c r="BE1426"/>
  <c r="BE1464"/>
  <c r="BE1468"/>
  <c r="BE1522"/>
  <c r="BE1595"/>
  <c r="BE1620"/>
  <c r="BE1625"/>
  <c r="BE1627"/>
  <c r="BE1635"/>
  <c r="BE1815"/>
  <c r="BE1925"/>
  <c r="BE2067"/>
  <c r="BE2111"/>
  <c r="BE2205"/>
  <c r="BE2207"/>
  <c r="BE2212"/>
  <c r="BE2245"/>
  <c r="BE2255"/>
  <c r="BE2289"/>
  <c r="BE2295"/>
  <c r="BE2296"/>
  <c r="BE2301"/>
  <c r="BE2306"/>
  <c r="BE2315"/>
  <c r="BE2323"/>
  <c r="BE2334"/>
  <c r="BE2338"/>
  <c r="BE2357"/>
  <c r="BE2365"/>
  <c r="BE2382"/>
  <c r="BE2384"/>
  <c r="BE2393"/>
  <c r="BE2401"/>
  <c r="BE2407"/>
  <c r="BE2431"/>
  <c r="BE2449"/>
  <c r="BE2464"/>
  <c r="BE2510"/>
  <c r="BE2520"/>
  <c r="BE2563"/>
  <c r="BE2734"/>
  <c r="BE2737"/>
  <c r="BE2746"/>
  <c r="BE239"/>
  <c r="BE247"/>
  <c r="BE262"/>
  <c r="BE271"/>
  <c r="BE282"/>
  <c r="BE299"/>
  <c r="BE305"/>
  <c r="BE306"/>
  <c r="BE369"/>
  <c r="BE393"/>
  <c r="BE470"/>
  <c r="BE1031"/>
  <c r="BE1062"/>
  <c r="BE1101"/>
  <c r="BE1105"/>
  <c r="BE1212"/>
  <c r="BE1360"/>
  <c r="BE1367"/>
  <c r="BE1452"/>
  <c r="BE1473"/>
  <c r="BE1493"/>
  <c r="BE1617"/>
  <c r="BE1622"/>
  <c r="BE1623"/>
  <c r="BE1647"/>
  <c r="BE1664"/>
  <c r="BE1701"/>
  <c r="BE1762"/>
  <c r="BE1779"/>
  <c r="BE1817"/>
  <c r="BE1848"/>
  <c r="BE1978"/>
  <c r="BE1980"/>
  <c r="BE1995"/>
  <c r="BE2015"/>
  <c r="BE2101"/>
  <c r="BE2209"/>
  <c r="BE2241"/>
  <c r="BE2250"/>
  <c r="BE2282"/>
  <c r="BE2291"/>
  <c r="BE2294"/>
  <c r="BE2297"/>
  <c r="BE2303"/>
  <c r="BE2317"/>
  <c r="BE2329"/>
  <c r="BE2330"/>
  <c r="BE2336"/>
  <c r="BE2367"/>
  <c r="BE2391"/>
  <c r="BE2396"/>
  <c r="BE2413"/>
  <c r="BE2426"/>
  <c r="BE2531"/>
  <c r="BE2561"/>
  <c r="BE2704"/>
  <c r="BE2722"/>
  <c r="BE2761"/>
  <c r="BE217"/>
  <c r="BE300"/>
  <c r="BE610"/>
  <c r="BE877"/>
  <c r="BE1018"/>
  <c r="BE1066"/>
  <c r="BE1081"/>
  <c r="BE1247"/>
  <c r="BE1255"/>
  <c r="BE1295"/>
  <c r="BE1325"/>
  <c r="BE1379"/>
  <c r="BE1423"/>
  <c r="BE1437"/>
  <c r="BE1465"/>
  <c r="BE1467"/>
  <c r="BE1471"/>
  <c r="BE1510"/>
  <c r="BE1520"/>
  <c r="BE1586"/>
  <c r="BE1592"/>
  <c r="BE1626"/>
  <c r="BE1666"/>
  <c r="BE1801"/>
  <c r="BE1805"/>
  <c r="BE2037"/>
  <c r="BE2062"/>
  <c r="BE2103"/>
  <c r="BE2156"/>
  <c r="BE2159"/>
  <c r="BE2208"/>
  <c r="BE2247"/>
  <c r="BE2256"/>
  <c r="BE2279"/>
  <c r="BE2281"/>
  <c r="BE2285"/>
  <c r="BE2304"/>
  <c r="BE2307"/>
  <c r="BE2310"/>
  <c r="BE2342"/>
  <c r="BE2350"/>
  <c r="BE2359"/>
  <c r="BE2383"/>
  <c r="BE2386"/>
  <c r="BE2390"/>
  <c r="BE2392"/>
  <c r="BE2394"/>
  <c r="BE2397"/>
  <c r="BE2399"/>
  <c r="BE2406"/>
  <c r="BE2409"/>
  <c r="BE2416"/>
  <c r="BE2425"/>
  <c r="BE2440"/>
  <c r="BE2447"/>
  <c r="BE2451"/>
  <c r="BE2462"/>
  <c r="BE2547"/>
  <c r="BE2551"/>
  <c r="BE2559"/>
  <c r="BE2681"/>
  <c r="BE2701"/>
  <c r="BE2758"/>
  <c r="J89"/>
  <c r="BE190"/>
  <c r="BE244"/>
  <c r="BE268"/>
  <c r="BE1023"/>
  <c r="BE1083"/>
  <c r="BE1307"/>
  <c r="BE1348"/>
  <c r="BE1375"/>
  <c r="BE1458"/>
  <c r="BE1466"/>
  <c r="BE1598"/>
  <c r="BE1655"/>
  <c r="BE1740"/>
  <c r="BE1748"/>
  <c r="BE1850"/>
  <c r="BE2041"/>
  <c r="BE2091"/>
  <c r="BE2116"/>
  <c r="BE2227"/>
  <c r="BE2239"/>
  <c r="BE2248"/>
  <c r="BE2283"/>
  <c r="BE2293"/>
  <c r="BE2299"/>
  <c r="BE2309"/>
  <c r="BE2335"/>
  <c r="BE2360"/>
  <c r="BE2363"/>
  <c r="BE2398"/>
  <c r="BE2403"/>
  <c r="BE2410"/>
  <c r="BE2417"/>
  <c r="BE2424"/>
  <c r="BE2696"/>
  <c r="BE2699"/>
  <c r="BE2703"/>
  <c r="BE2710"/>
  <c r="BE2755"/>
  <c r="BE2759"/>
  <c r="BE168"/>
  <c r="BE258"/>
  <c r="BE264"/>
  <c r="BE417"/>
  <c r="BE444"/>
  <c r="BE743"/>
  <c r="BE1014"/>
  <c r="BE1021"/>
  <c r="BE1036"/>
  <c r="BE1190"/>
  <c r="BE1310"/>
  <c r="BE1317"/>
  <c r="BE1456"/>
  <c r="BE1517"/>
  <c r="BE1599"/>
  <c r="BE1628"/>
  <c r="BE1727"/>
  <c r="BE1881"/>
  <c r="BE2086"/>
  <c r="BE2093"/>
  <c r="BE2097"/>
  <c r="BE2107"/>
  <c r="BE2130"/>
  <c r="BE2158"/>
  <c r="BE2237"/>
  <c r="BE2243"/>
  <c r="BE2249"/>
  <c r="BE2251"/>
  <c r="BE2257"/>
  <c r="BE2284"/>
  <c r="BE2287"/>
  <c r="BE2298"/>
  <c r="BE2311"/>
  <c r="BE2325"/>
  <c r="BE2327"/>
  <c r="BE2332"/>
  <c r="BE2344"/>
  <c r="BE2348"/>
  <c r="BE2355"/>
  <c r="BE2366"/>
  <c r="BE2376"/>
  <c r="BE2379"/>
  <c r="BE2381"/>
  <c r="BE2385"/>
  <c r="BE2387"/>
  <c r="BE2389"/>
  <c r="BE2404"/>
  <c r="BE2408"/>
  <c r="BE2422"/>
  <c r="BE2433"/>
  <c r="BE2543"/>
  <c r="BE2553"/>
  <c r="BE2744"/>
  <c r="BE166"/>
  <c r="BE193"/>
  <c r="BE232"/>
  <c r="BE255"/>
  <c r="BE303"/>
  <c r="BE324"/>
  <c r="BE450"/>
  <c r="BE460"/>
  <c r="BE476"/>
  <c r="BE880"/>
  <c r="BE1029"/>
  <c r="BE1068"/>
  <c r="BE1085"/>
  <c r="BE1107"/>
  <c r="BE1371"/>
  <c r="BE1387"/>
  <c r="BE1505"/>
  <c r="BE1518"/>
  <c r="BE1584"/>
  <c r="BE1587"/>
  <c r="BE1588"/>
  <c r="BE1591"/>
  <c r="BE1638"/>
  <c r="BE1677"/>
  <c r="BE1746"/>
  <c r="BE1760"/>
  <c r="BE2002"/>
  <c r="BE2050"/>
  <c r="BE2056"/>
  <c r="BE2218"/>
  <c r="BE2231"/>
  <c r="BE2252"/>
  <c r="BE2264"/>
  <c r="BE2280"/>
  <c r="BE2286"/>
  <c r="BE2292"/>
  <c r="BE2305"/>
  <c r="BE2308"/>
  <c r="BE2368"/>
  <c r="BE2377"/>
  <c r="BE2380"/>
  <c r="BE2395"/>
  <c r="BE2415"/>
  <c r="BE2420"/>
  <c r="BE2423"/>
  <c r="BE2459"/>
  <c r="BE2475"/>
  <c r="BE2518"/>
  <c r="BE2529"/>
  <c r="BE2533"/>
  <c r="BE2535"/>
  <c r="BE2557"/>
  <c r="BE2687"/>
  <c r="BE158"/>
  <c r="BE162"/>
  <c r="BE178"/>
  <c r="BE243"/>
  <c r="BE260"/>
  <c r="BE296"/>
  <c r="BE309"/>
  <c r="BE310"/>
  <c r="BE415"/>
  <c r="BE440"/>
  <c r="BE447"/>
  <c r="BE452"/>
  <c r="BE1026"/>
  <c r="BE1038"/>
  <c r="BE1099"/>
  <c r="BE1210"/>
  <c r="BE1321"/>
  <c r="BE1342"/>
  <c r="BE1377"/>
  <c r="BE1469"/>
  <c r="BE1485"/>
  <c r="BE1579"/>
  <c r="BE1590"/>
  <c r="BE1596"/>
  <c r="BE1675"/>
  <c r="BE1689"/>
  <c r="BE1813"/>
  <c r="BE1993"/>
  <c r="BE2000"/>
  <c r="BE2017"/>
  <c r="BE2151"/>
  <c r="BE2157"/>
  <c r="BE2163"/>
  <c r="BE2221"/>
  <c r="BE2268"/>
  <c r="BE2300"/>
  <c r="BE2313"/>
  <c r="BE2352"/>
  <c r="BE2356"/>
  <c r="BE2388"/>
  <c r="BE2402"/>
  <c r="BE2405"/>
  <c r="BE2421"/>
  <c r="BE2429"/>
  <c r="BE2537"/>
  <c r="BE2698"/>
  <c r="BE2753"/>
  <c r="BB95" i="1"/>
  <c r="AW95"/>
  <c r="BA95"/>
  <c r="BC95"/>
  <c r="E85" i="2"/>
  <c r="J89"/>
  <c r="F91"/>
  <c r="F92"/>
  <c r="BE131"/>
  <c r="BE133"/>
  <c r="BE135"/>
  <c r="BE136"/>
  <c r="BE137"/>
  <c r="BE139"/>
  <c r="BE141"/>
  <c r="BE145"/>
  <c r="BE147"/>
  <c r="BE149"/>
  <c r="BE151"/>
  <c r="BE153"/>
  <c r="BE156"/>
  <c r="BE164"/>
  <c r="BE166"/>
  <c r="BE167"/>
  <c r="BE175"/>
  <c r="BE176"/>
  <c r="BE177"/>
  <c r="BE179"/>
  <c r="BE182"/>
  <c r="BE184"/>
  <c r="BE186"/>
  <c r="BE188"/>
  <c r="BE192"/>
  <c r="BE194"/>
  <c r="BE196"/>
  <c r="BE200"/>
  <c r="BE202"/>
  <c r="BE204"/>
  <c r="BE207"/>
  <c r="BE209"/>
  <c r="BE211"/>
  <c r="BE214"/>
  <c r="BE215"/>
  <c r="BE216"/>
  <c r="BE218"/>
  <c r="BE220"/>
  <c r="BE222"/>
  <c r="BE226"/>
  <c r="BE227"/>
  <c r="BE229"/>
  <c r="BE230"/>
  <c r="BE234"/>
  <c r="BE237"/>
  <c r="BE239"/>
  <c r="BE241"/>
  <c r="BE243"/>
  <c r="BD95" i="1"/>
  <c r="F34" i="4"/>
  <c r="BA97" i="1" s="1"/>
  <c r="F36" i="5"/>
  <c r="BC98" i="1" s="1"/>
  <c r="J34" i="5"/>
  <c r="AW98" i="1" s="1"/>
  <c r="F37" i="5"/>
  <c r="BD98" i="1" s="1"/>
  <c r="J34" i="6"/>
  <c r="AW99" i="1" s="1"/>
  <c r="F37" i="6"/>
  <c r="BD99" i="1" s="1"/>
  <c r="F36" i="7"/>
  <c r="BC100" i="1" s="1"/>
  <c r="F37" i="7"/>
  <c r="BD100" i="1" s="1"/>
  <c r="F35" i="8"/>
  <c r="BB101" i="1" s="1"/>
  <c r="F34" i="8"/>
  <c r="BA101" i="1" s="1"/>
  <c r="F34" i="3"/>
  <c r="BA96" i="1" s="1"/>
  <c r="F35" i="4"/>
  <c r="BB97" i="1" s="1"/>
  <c r="J34" i="4"/>
  <c r="AW97" i="1" s="1"/>
  <c r="F34" i="5"/>
  <c r="BA98" i="1" s="1"/>
  <c r="F35" i="5"/>
  <c r="BB98" i="1" s="1"/>
  <c r="F35" i="6"/>
  <c r="BB99" i="1" s="1"/>
  <c r="F36" i="6"/>
  <c r="BC99" i="1" s="1"/>
  <c r="F34" i="6"/>
  <c r="BA99" i="1" s="1"/>
  <c r="F34" i="7"/>
  <c r="BA100" i="1" s="1"/>
  <c r="J34" i="8"/>
  <c r="AW101" i="1" s="1"/>
  <c r="F37" i="8"/>
  <c r="BD101" i="1" s="1"/>
  <c r="F36" i="4"/>
  <c r="BC97" i="1" s="1"/>
  <c r="F37" i="4"/>
  <c r="BD97" i="1" s="1"/>
  <c r="J34" i="7"/>
  <c r="AW100" i="1" s="1"/>
  <c r="F35" i="7"/>
  <c r="BB100" i="1" s="1"/>
  <c r="F36" i="8"/>
  <c r="BC101" i="1" s="1"/>
  <c r="J34" i="3"/>
  <c r="AW96" i="1" s="1"/>
  <c r="F36" i="3"/>
  <c r="BC96" i="1" s="1"/>
  <c r="F35" i="3"/>
  <c r="BB96" i="1" s="1"/>
  <c r="F37" i="3"/>
  <c r="BD96" i="1" s="1"/>
  <c r="BK125" i="7" l="1"/>
  <c r="BK124" s="1"/>
  <c r="J124" s="1"/>
  <c r="J98" s="1"/>
  <c r="J125"/>
  <c r="BE125" s="1"/>
  <c r="F33" s="1"/>
  <c r="AZ100" i="1" s="1"/>
  <c r="J147" i="6"/>
  <c r="BE147" s="1"/>
  <c r="F33" s="1"/>
  <c r="AZ99" i="1" s="1"/>
  <c r="BK147" i="5"/>
  <c r="BK146" s="1"/>
  <c r="J146" s="1"/>
  <c r="J100" s="1"/>
  <c r="J147"/>
  <c r="BE147" s="1"/>
  <c r="F33" s="1"/>
  <c r="AZ98" i="1" s="1"/>
  <c r="BK2153" i="3"/>
  <c r="BK2152" s="1"/>
  <c r="J2152" s="1"/>
  <c r="J113" s="1"/>
  <c r="J2153"/>
  <c r="BE2153" s="1"/>
  <c r="H387" i="11"/>
  <c r="K387" s="1"/>
  <c r="I2161" i="3" s="1"/>
  <c r="BK2161"/>
  <c r="BK2160" s="1"/>
  <c r="J2160" s="1"/>
  <c r="J115" s="1"/>
  <c r="J2161"/>
  <c r="BE2161" s="1"/>
  <c r="BK2149"/>
  <c r="BK2148" s="1"/>
  <c r="J2148" s="1"/>
  <c r="J111" s="1"/>
  <c r="J2149"/>
  <c r="BE2149" s="1"/>
  <c r="F33" s="1"/>
  <c r="AZ96" i="1" s="1"/>
  <c r="J2147" i="3"/>
  <c r="BE2147" s="1"/>
  <c r="BK2147"/>
  <c r="BK2146" s="1"/>
  <c r="J2146" s="1"/>
  <c r="J110" s="1"/>
  <c r="BK407" i="4"/>
  <c r="J407" s="1"/>
  <c r="J105" s="1"/>
  <c r="BK156" i="3"/>
  <c r="J156" s="1"/>
  <c r="J97" s="1"/>
  <c r="J1816"/>
  <c r="J108" s="1"/>
  <c r="T129" i="2"/>
  <c r="T128" s="1"/>
  <c r="T1636" i="3"/>
  <c r="R129" i="2"/>
  <c r="R128"/>
  <c r="P131" i="4"/>
  <c r="AU97" i="1" s="1"/>
  <c r="BK132" i="4"/>
  <c r="J132" s="1"/>
  <c r="J97" s="1"/>
  <c r="T129" i="5"/>
  <c r="T128" s="1"/>
  <c r="P129" i="8"/>
  <c r="P128" s="1"/>
  <c r="AU101" i="1" s="1"/>
  <c r="T129" i="8"/>
  <c r="T128" s="1"/>
  <c r="P156" i="3"/>
  <c r="R132" i="4"/>
  <c r="R131"/>
  <c r="P1636" i="3"/>
  <c r="BK161" i="8"/>
  <c r="J161" s="1"/>
  <c r="J104" s="1"/>
  <c r="R156" i="3"/>
  <c r="P129" i="5"/>
  <c r="P128" s="1"/>
  <c r="AU98" i="1" s="1"/>
  <c r="R129" i="6"/>
  <c r="R128" s="1"/>
  <c r="R1636" i="3"/>
  <c r="T156"/>
  <c r="R129" i="8"/>
  <c r="R128" s="1"/>
  <c r="BK129"/>
  <c r="J129" s="1"/>
  <c r="J97" s="1"/>
  <c r="BK425" i="4"/>
  <c r="J425" s="1"/>
  <c r="J107" s="1"/>
  <c r="BK159" i="5"/>
  <c r="J159" s="1"/>
  <c r="J104" s="1"/>
  <c r="BK129" i="2"/>
  <c r="J129" s="1"/>
  <c r="J97" s="1"/>
  <c r="BK235"/>
  <c r="J235" s="1"/>
  <c r="J104" s="1"/>
  <c r="BK123" i="7"/>
  <c r="J123" s="1"/>
  <c r="J97" s="1"/>
  <c r="BK126"/>
  <c r="J126" s="1"/>
  <c r="J99" s="1"/>
  <c r="BK129" i="6"/>
  <c r="J129" s="1"/>
  <c r="J97" s="1"/>
  <c r="J162" i="8"/>
  <c r="J105" s="1"/>
  <c r="BK2800" i="3"/>
  <c r="J2800" s="1"/>
  <c r="J131" s="1"/>
  <c r="BK161" i="6"/>
  <c r="J161"/>
  <c r="J104" s="1"/>
  <c r="F33" i="4"/>
  <c r="AZ97" i="1" s="1"/>
  <c r="J33" i="2"/>
  <c r="AV95" i="1" s="1"/>
  <c r="AT95" s="1"/>
  <c r="BC94"/>
  <c r="W32" s="1"/>
  <c r="BD94"/>
  <c r="W33" s="1"/>
  <c r="F33" i="2"/>
  <c r="AZ95" i="1" s="1"/>
  <c r="J33" i="8"/>
  <c r="AV101" i="1" s="1"/>
  <c r="AT101" s="1"/>
  <c r="F33" i="8"/>
  <c r="AZ101" i="1" s="1"/>
  <c r="J33" i="4"/>
  <c r="AV97" i="1" s="1"/>
  <c r="AT97" s="1"/>
  <c r="BA94"/>
  <c r="W30" s="1"/>
  <c r="BB94"/>
  <c r="W31" s="1"/>
  <c r="J33" i="7" l="1"/>
  <c r="AV100" i="1" s="1"/>
  <c r="AT100" s="1"/>
  <c r="J33" i="6"/>
  <c r="AV99" i="1" s="1"/>
  <c r="AT99" s="1"/>
  <c r="J33" i="5"/>
  <c r="AV98" i="1" s="1"/>
  <c r="AT98" s="1"/>
  <c r="BK129" i="5"/>
  <c r="J129" s="1"/>
  <c r="J97" s="1"/>
  <c r="BK131" i="4"/>
  <c r="J131" s="1"/>
  <c r="J96" s="1"/>
  <c r="J33" i="3"/>
  <c r="AV96" i="1" s="1"/>
  <c r="AT96" s="1"/>
  <c r="BK1636" i="3"/>
  <c r="J1636" s="1"/>
  <c r="J106" s="1"/>
  <c r="T155"/>
  <c r="R155"/>
  <c r="P155"/>
  <c r="AU96" i="1" s="1"/>
  <c r="AU94" s="1"/>
  <c r="BK128" i="6"/>
  <c r="J128" s="1"/>
  <c r="J96" s="1"/>
  <c r="BK128" i="5"/>
  <c r="J128" s="1"/>
  <c r="J96" s="1"/>
  <c r="BK122" i="7"/>
  <c r="J122" s="1"/>
  <c r="J96" s="1"/>
  <c r="BK128" i="8"/>
  <c r="J128" s="1"/>
  <c r="J96" s="1"/>
  <c r="BK128" i="2"/>
  <c r="J128" s="1"/>
  <c r="J96" s="1"/>
  <c r="AX94" i="1"/>
  <c r="AW94"/>
  <c r="AK30" s="1"/>
  <c r="AZ94"/>
  <c r="W29" s="1"/>
  <c r="AY94"/>
  <c r="J30" i="4" l="1"/>
  <c r="AG97" i="1" s="1"/>
  <c r="AN97" s="1"/>
  <c r="BK155" i="3"/>
  <c r="J155" s="1"/>
  <c r="J30" s="1"/>
  <c r="AG96" i="1" s="1"/>
  <c r="AN96" s="1"/>
  <c r="J30" i="8"/>
  <c r="AG101" i="1" s="1"/>
  <c r="J30" i="7"/>
  <c r="AG100" i="1" s="1"/>
  <c r="J30" i="6"/>
  <c r="AG99" i="1" s="1"/>
  <c r="AN99" s="1"/>
  <c r="J30" i="5"/>
  <c r="AG98" i="1" s="1"/>
  <c r="AN98" s="1"/>
  <c r="J30" i="2"/>
  <c r="AG95" i="1" s="1"/>
  <c r="AN95" s="1"/>
  <c r="AV94"/>
  <c r="AK29" s="1"/>
  <c r="J39" i="4" l="1"/>
  <c r="J39" i="3"/>
  <c r="J96"/>
  <c r="J39" i="7"/>
  <c r="J39" i="6"/>
  <c r="J39" i="5"/>
  <c r="J39" i="8"/>
  <c r="J39" i="2"/>
  <c r="AN101" i="1"/>
  <c r="AN100"/>
  <c r="AG94"/>
  <c r="AT94"/>
  <c r="AN94" l="1"/>
  <c r="AK26"/>
  <c r="AK35" s="1"/>
</calcChain>
</file>

<file path=xl/sharedStrings.xml><?xml version="1.0" encoding="utf-8"?>
<sst xmlns="http://schemas.openxmlformats.org/spreadsheetml/2006/main" count="37241" uniqueCount="5646">
  <si>
    <t>Export Komplet</t>
  </si>
  <si>
    <t/>
  </si>
  <si>
    <t>2.0</t>
  </si>
  <si>
    <t>False</t>
  </si>
  <si>
    <t>{b9bd4437-da3a-4587-887d-1c5957d04ba4}</t>
  </si>
  <si>
    <t>&gt;&gt;  skryté sloupce  &lt;&lt;</t>
  </si>
  <si>
    <t>0,01</t>
  </si>
  <si>
    <t>21</t>
  </si>
  <si>
    <t>15</t>
  </si>
  <si>
    <t>REKAPITULACE STAVBY</t>
  </si>
  <si>
    <t>v ---  níže se nacházejí doplnkové a pomocné údaje k sestavám  --- v</t>
  </si>
  <si>
    <t>0,001</t>
  </si>
  <si>
    <t>Kód:</t>
  </si>
  <si>
    <t>22-055</t>
  </si>
  <si>
    <t>Stavba:</t>
  </si>
  <si>
    <t>Tělocvična v ulici Jívanská - revize 01</t>
  </si>
  <si>
    <t>KSO:</t>
  </si>
  <si>
    <t>CC-CZ:</t>
  </si>
  <si>
    <t>Místo:</t>
  </si>
  <si>
    <t>Praha - Horní Počernice</t>
  </si>
  <si>
    <t>Datum:</t>
  </si>
  <si>
    <t>29. 11. 2022</t>
  </si>
  <si>
    <t>Zadavatel:</t>
  </si>
  <si>
    <t>IČ:</t>
  </si>
  <si>
    <t xml:space="preserve"> </t>
  </si>
  <si>
    <t>DIČ:</t>
  </si>
  <si>
    <t>Zhotovitel:</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</si>
  <si>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</si>
  <si>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</si>
  <si>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</si>
  <si>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</si>
  <si>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</si>
  <si>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</si>
  <si>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</si>
  <si>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</si>
  <si>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</si>
  <si>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</si>
  <si>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</si>
  <si>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</si>
  <si>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</si>
  <si>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</si>
  <si>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</si>
  <si>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</si>
  <si>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</si>
  <si>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</si>
  <si>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</si>
  <si>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</si>
  <si>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</si>
  <si>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</si>
  <si>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</si>
  <si>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</si>
  <si>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</si>
  <si>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</si>
  <si>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</si>
  <si>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</si>
  <si>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</si>
  <si>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</si>
  <si>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</si>
  <si>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</si>
  <si>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</si>
  <si>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</si>
  <si>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</si>
  <si>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</si>
  <si>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</si>
  <si>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</si>
  <si>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</si>
  <si>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</si>
  <si>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</si>
  <si>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</si>
  <si>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</si>
  <si>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</si>
  <si>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</si>
  <si>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</si>
  <si>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</si>
  <si>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</si>
  <si>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</si>
  <si>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</si>
  <si>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</si>
  <si>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</si>
  <si>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HTÚ</t>
  </si>
  <si>
    <t>STA</t>
  </si>
  <si>
    <t>1</t>
  </si>
  <si>
    <t>{5b1d6b45-fbff-4be6-8943-5a96a5ee1eb2}</t>
  </si>
  <si>
    <t>2</t>
  </si>
  <si>
    <t>SO 02</t>
  </si>
  <si>
    <t>Tělocvična</t>
  </si>
  <si>
    <t>{2874f0f2-b21b-4a8e-9df3-a08ff3e6d0a1}</t>
  </si>
  <si>
    <t>SO 03</t>
  </si>
  <si>
    <t>Venkovní úpravy</t>
  </si>
  <si>
    <t>{a8b04eec-83ce-40f2-9f3c-98577eb86e36}</t>
  </si>
  <si>
    <t>IO 01</t>
  </si>
  <si>
    <t>Přípojka vodovodu</t>
  </si>
  <si>
    <t>{8fe314a2-45b0-4c00-a461-063d0af78a84}</t>
  </si>
  <si>
    <t>IO 02</t>
  </si>
  <si>
    <t>Přípojka kanalizace</t>
  </si>
  <si>
    <t>{2c2343be-c20e-4136-89c8-6c7b7ac7b038}</t>
  </si>
  <si>
    <t>IO 04</t>
  </si>
  <si>
    <t>Veřejné osvětlení</t>
  </si>
  <si>
    <t>{9e6c7ad4-35fe-4c83-b5b3-d98d0b55dc7a}</t>
  </si>
  <si>
    <t>IO 05</t>
  </si>
  <si>
    <t>Přípojka plynu</t>
  </si>
  <si>
    <t>{373a80c4-bb95-499e-b673-079c3c5c39d4}</t>
  </si>
  <si>
    <t>KRYCÍ LIST SOUPISU PRACÍ</t>
  </si>
  <si>
    <t>Objekt:</t>
  </si>
  <si>
    <t>SO 01 - HTÚ</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</si>
  <si>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</si>
  <si>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</si>
  <si>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</si>
  <si>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</si>
  <si>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</si>
  <si>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</si>
  <si>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</si>
  <si>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</si>
  <si>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</si>
  <si>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</si>
  <si>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</si>
  <si>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</si>
  <si>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</si>
  <si>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</si>
  <si>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</si>
  <si>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</si>
  <si>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</si>
  <si>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</si>
  <si>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</si>
  <si>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</si>
  <si>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</si>
  <si>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</si>
  <si>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</si>
  <si>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</si>
  <si>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</si>
  <si>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</si>
  <si>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</si>
  <si>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</si>
  <si>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</si>
  <si>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</si>
  <si>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</si>
  <si>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</si>
  <si>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</si>
  <si>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</si>
  <si>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</si>
  <si>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</si>
  <si>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</si>
  <si>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</si>
  <si>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4</t>
  </si>
  <si>
    <t>568813382</t>
  </si>
  <si>
    <t>VV</t>
  </si>
  <si>
    <t>"viz.Technická zpráva" 160,0</t>
  </si>
  <si>
    <t>111251111</t>
  </si>
  <si>
    <t>Drcení ořezaných větví D do 100 mm s odvozem do 20 km</t>
  </si>
  <si>
    <t>m3</t>
  </si>
  <si>
    <t>-339535894</t>
  </si>
  <si>
    <t>160,0*0,10</t>
  </si>
  <si>
    <t>3</t>
  </si>
  <si>
    <t>112101101</t>
  </si>
  <si>
    <t>Odstranění stromů listnatých průměru kmene do 300 mm vč.pařezů</t>
  </si>
  <si>
    <t>kus</t>
  </si>
  <si>
    <t>1753024848</t>
  </si>
  <si>
    <t>112251101</t>
  </si>
  <si>
    <t>Odstranění pařezů D do 300 mm</t>
  </si>
  <si>
    <t>-1347560092</t>
  </si>
  <si>
    <t>5</t>
  </si>
  <si>
    <t>113106241</t>
  </si>
  <si>
    <t>Rozebrání vozovek ze silničních dílců se spárami zalitými živicí strojně pl přes 200 m2</t>
  </si>
  <si>
    <t>-1551826927</t>
  </si>
  <si>
    <t>"zakrytí atletického oválu" 910,0</t>
  </si>
  <si>
    <t>6</t>
  </si>
  <si>
    <t>113106271</t>
  </si>
  <si>
    <t>Rozebrání dlažeb vozovek z dlažby s ložem z kameniva strojně pl přes 50 do 200 m2</t>
  </si>
  <si>
    <t>1880378018</t>
  </si>
  <si>
    <t>"odměřeno digitálně" 99,21+41,63+123,93</t>
  </si>
  <si>
    <t>7</t>
  </si>
  <si>
    <t>113107153</t>
  </si>
  <si>
    <t>Odstranění podkladu z kameniva těženého tl 300 mm strojně pl přes 50 do 200 m2</t>
  </si>
  <si>
    <t>1166975442</t>
  </si>
  <si>
    <t>"dopadové plochy dětského hřiště" 278,0</t>
  </si>
  <si>
    <t>"pískoviště" 3,0*3,0*2</t>
  </si>
  <si>
    <t>Součet</t>
  </si>
  <si>
    <t>8</t>
  </si>
  <si>
    <t>113107163</t>
  </si>
  <si>
    <t>Odstranění podkladu z kameniva drceného tl 300 mm strojně pl přes 50 do 200 m2</t>
  </si>
  <si>
    <t>-416352279</t>
  </si>
  <si>
    <t>"odměřeno digitálně" 832,36+264,77</t>
  </si>
  <si>
    <t>9</t>
  </si>
  <si>
    <t>113107342</t>
  </si>
  <si>
    <t>Odstranění krytu živičného tl 100 mm strojně pl do 50 m2</t>
  </si>
  <si>
    <t>-1687116512</t>
  </si>
  <si>
    <t>"odměřeno digitálně" 663,0+169,36</t>
  </si>
  <si>
    <t>10</t>
  </si>
  <si>
    <t>113201111</t>
  </si>
  <si>
    <t>Vytrhání obrub chodníkových ležatých</t>
  </si>
  <si>
    <t>m</t>
  </si>
  <si>
    <t>1036904281</t>
  </si>
  <si>
    <t xml:space="preserve">"odměřeno digitálně" 143,62 </t>
  </si>
  <si>
    <t>11</t>
  </si>
  <si>
    <t>121151123</t>
  </si>
  <si>
    <t>Sejmutí ornice plochy přes 500 m2 tl vrstvy do 200 mm strojně</t>
  </si>
  <si>
    <t>2049315999</t>
  </si>
  <si>
    <t>"odměřeno digitálně" 2539,0</t>
  </si>
  <si>
    <t>12</t>
  </si>
  <si>
    <t>122251106</t>
  </si>
  <si>
    <t>Odkopávky a prokopávky nezapažené v hornině třídy těžitelnosti I, skupiny 3 objem do 5000 m3 strojně</t>
  </si>
  <si>
    <t>832967376</t>
  </si>
  <si>
    <t>odkopávka zeminy na úroveň -0,500</t>
  </si>
  <si>
    <t>"odměřeno digitálně" 2208,0</t>
  </si>
  <si>
    <t>13</t>
  </si>
  <si>
    <t>151711111</t>
  </si>
  <si>
    <t>Osazení zápor ocelových dl do 8 m</t>
  </si>
  <si>
    <t>2091904844</t>
  </si>
  <si>
    <t>ochrana stromů a komunikace</t>
  </si>
  <si>
    <t>(18+1)*3,0</t>
  </si>
  <si>
    <t>(4+2)*3,0</t>
  </si>
  <si>
    <t>(7+3)*3,0</t>
  </si>
  <si>
    <t>(9+3)*3,0</t>
  </si>
  <si>
    <t>14</t>
  </si>
  <si>
    <t>M</t>
  </si>
  <si>
    <t>13010952</t>
  </si>
  <si>
    <t>ocel profilová HE-A 120 jakost 11 375</t>
  </si>
  <si>
    <t>t</t>
  </si>
  <si>
    <t>732073896</t>
  </si>
  <si>
    <t>159,0*0,0199*1,08</t>
  </si>
  <si>
    <t>151711131</t>
  </si>
  <si>
    <t>Vytažení zápor ocelových dl do 8 m</t>
  </si>
  <si>
    <t>801601965</t>
  </si>
  <si>
    <t>16</t>
  </si>
  <si>
    <t>151721111</t>
  </si>
  <si>
    <t>Zřízení pažení do ocelových zápor hl výkopu do 4 m s jeho následným odstraněním</t>
  </si>
  <si>
    <t>1085228693</t>
  </si>
  <si>
    <t>36,0*1,50</t>
  </si>
  <si>
    <t>(2,48+5,50)*1,50</t>
  </si>
  <si>
    <t>(2,65+6,0+5,0)*1,50</t>
  </si>
  <si>
    <t>(5,71+6,0+5,71)*1,50</t>
  </si>
  <si>
    <t>(5,40+1,60)*1,50</t>
  </si>
  <si>
    <t>17</t>
  </si>
  <si>
    <t>162201401</t>
  </si>
  <si>
    <t>Vodorovné přemístění větví stromů listnatých do 1 km D kmene do 300 mm</t>
  </si>
  <si>
    <t>-414128861</t>
  </si>
  <si>
    <t>18</t>
  </si>
  <si>
    <t>162201411</t>
  </si>
  <si>
    <t>Vodorovné přemístění kmenů stromů listnatých do 1 km D kmene do 300 mm</t>
  </si>
  <si>
    <t>2069704279</t>
  </si>
  <si>
    <t>19</t>
  </si>
  <si>
    <t>162201421</t>
  </si>
  <si>
    <t>Vodorovné přemístění pařezů do 1 km D do 300 mm</t>
  </si>
  <si>
    <t>-276284092</t>
  </si>
  <si>
    <t>41+15</t>
  </si>
  <si>
    <t>20</t>
  </si>
  <si>
    <t>162251102</t>
  </si>
  <si>
    <t>Vodorovné přemístění do 50 m výkopku/sypaniny z horniny třídy těžitelnosti I, skupiny 1 až 3</t>
  </si>
  <si>
    <t>-1666387665</t>
  </si>
  <si>
    <t>vodorovné přemístění ornice na deponii</t>
  </si>
  <si>
    <t>2539,0*0,20</t>
  </si>
  <si>
    <t>162301931</t>
  </si>
  <si>
    <t>Příplatek k vodorovnému přemístění větví stromů listnatých D kmene do 300 mm ZKD 1 km</t>
  </si>
  <si>
    <t>2138333597</t>
  </si>
  <si>
    <t>41*24</t>
  </si>
  <si>
    <t>22</t>
  </si>
  <si>
    <t>162301951</t>
  </si>
  <si>
    <t>Příplatek k vodorovnému přemístění kmenů stromů listnatých D kmene do 300 mm ZKD 1 km</t>
  </si>
  <si>
    <t>1025410356</t>
  </si>
  <si>
    <t>23</t>
  </si>
  <si>
    <t>162301971</t>
  </si>
  <si>
    <t>Příplatek k vodorovnému přemístění pařezů D 300 mm ZKD 1 km</t>
  </si>
  <si>
    <t>1526070177</t>
  </si>
  <si>
    <t>(41+15)*24</t>
  </si>
  <si>
    <t>24</t>
  </si>
  <si>
    <t>162751117</t>
  </si>
  <si>
    <t>Vodorovné přemístění do 10000 m výkopku/sypaniny z horniny třídy těžitelnosti I, skupiny 1 až 3</t>
  </si>
  <si>
    <t>-1735662827</t>
  </si>
  <si>
    <t>"odkopávky nezapažené" 2208,0</t>
  </si>
  <si>
    <t>"přebytečná ornice" 2539,0*0,20-224,80</t>
  </si>
  <si>
    <t>25</t>
  </si>
  <si>
    <t>162751119</t>
  </si>
  <si>
    <t>Příplatek k vodorovnému přemístění výkopku/sypaniny z horniny třídy těžitelnosti I, skupiny 1 až 3 ZKD 1000 m přes 10000 m</t>
  </si>
  <si>
    <t>-2117715532</t>
  </si>
  <si>
    <t>2491,0*10</t>
  </si>
  <si>
    <t>26</t>
  </si>
  <si>
    <t>171201221</t>
  </si>
  <si>
    <t>Poplatek za uložení na skládce (skládkovné) zeminy a kamení kód odpadu 17 05 04</t>
  </si>
  <si>
    <t>1322024789</t>
  </si>
  <si>
    <t>2208,0*1,6</t>
  </si>
  <si>
    <t>27</t>
  </si>
  <si>
    <t>171251201</t>
  </si>
  <si>
    <t>Uložení sypaniny na skládky nebo meziskládky</t>
  </si>
  <si>
    <t>768770598</t>
  </si>
  <si>
    <t>"uložení ornice na deponii" 507,80</t>
  </si>
  <si>
    <t>28</t>
  </si>
  <si>
    <t>184818241</t>
  </si>
  <si>
    <t>Ochrana kmene průměru do 300 mm bedněním výšky přes 2 do 3 m</t>
  </si>
  <si>
    <t>-676497251</t>
  </si>
  <si>
    <t>Zakládání</t>
  </si>
  <si>
    <t>29</t>
  </si>
  <si>
    <t>213141113</t>
  </si>
  <si>
    <t>Zřízení vrstvy z geotextilie v rovině nebo ve sklonu do 1:5 š do 8,5 m</t>
  </si>
  <si>
    <t>-967407171</t>
  </si>
  <si>
    <t>30</t>
  </si>
  <si>
    <t>69311175</t>
  </si>
  <si>
    <t>geotextilie PP  500g/m2</t>
  </si>
  <si>
    <t>-188819637</t>
  </si>
  <si>
    <t>910*1,15 'Přepočtené koeficientem množství</t>
  </si>
  <si>
    <t>Komunikace pozemní</t>
  </si>
  <si>
    <t>31</t>
  </si>
  <si>
    <t>584921112</t>
  </si>
  <si>
    <t>Osazení dílců z předpjatého betonu do lože z kameniva těženého tl 50 mm hmotnosti do 6 t plochy přes 200 m2</t>
  </si>
  <si>
    <t>-391844034</t>
  </si>
  <si>
    <t>32</t>
  </si>
  <si>
    <t>59381001</t>
  </si>
  <si>
    <t>panel silniční 3,00x1,20x0,15m</t>
  </si>
  <si>
    <t>1392376780</t>
  </si>
  <si>
    <t>253*1,01</t>
  </si>
  <si>
    <t>33</t>
  </si>
  <si>
    <t>599141111</t>
  </si>
  <si>
    <t>Vyplnění spár mezi silničními dílci živičnou zálivkou</t>
  </si>
  <si>
    <t>1947892468</t>
  </si>
  <si>
    <t>"zakrytí atletického oválu" (3,0+1,20)*253</t>
  </si>
  <si>
    <t>Ostatní konstrukce a práce, bourání</t>
  </si>
  <si>
    <t>34</t>
  </si>
  <si>
    <t>901100</t>
  </si>
  <si>
    <t>Odstranění stávající prolézačky</t>
  </si>
  <si>
    <t>kpl</t>
  </si>
  <si>
    <t>1251616318</t>
  </si>
  <si>
    <t>35</t>
  </si>
  <si>
    <t>901101</t>
  </si>
  <si>
    <t>Odstranění stávající konstrukce pískoviště</t>
  </si>
  <si>
    <t>-1615899890</t>
  </si>
  <si>
    <t>36</t>
  </si>
  <si>
    <t>901102</t>
  </si>
  <si>
    <t>Demontáž stávajícího oplocení</t>
  </si>
  <si>
    <t>2043066772</t>
  </si>
  <si>
    <t>6,40+123,44+1,36+1,48+0,93</t>
  </si>
  <si>
    <t>37</t>
  </si>
  <si>
    <t>901103</t>
  </si>
  <si>
    <t>Demontáž stávajících vjezdových vrat</t>
  </si>
  <si>
    <t>ks</t>
  </si>
  <si>
    <t>-1769655471</t>
  </si>
  <si>
    <t>38</t>
  </si>
  <si>
    <t>901104</t>
  </si>
  <si>
    <t>Demontáž stávajících vrátek</t>
  </si>
  <si>
    <t>-307331066</t>
  </si>
  <si>
    <t>39</t>
  </si>
  <si>
    <t>962032241</t>
  </si>
  <si>
    <t>Bourání zdiva z cihel pálených nebo vápenopískových na MC přes 1 m3</t>
  </si>
  <si>
    <t>-1499862247</t>
  </si>
  <si>
    <t>podezdívka oplocení</t>
  </si>
  <si>
    <t>(6,40+4,0)*0,30*1,0</t>
  </si>
  <si>
    <t>997</t>
  </si>
  <si>
    <t>Přesun sutě</t>
  </si>
  <si>
    <t>40</t>
  </si>
  <si>
    <t>997013501</t>
  </si>
  <si>
    <t>Odvoz suti a vybouraných hmot na skládku nebo meziskládku do 1 km se složením</t>
  </si>
  <si>
    <t>1152220213</t>
  </si>
  <si>
    <t>41</t>
  </si>
  <si>
    <t>997013509</t>
  </si>
  <si>
    <t>Příplatek k odvozu suti a vybouraných hmot na skládku ZKD 1 km přes 1 km</t>
  </si>
  <si>
    <t>1194759683</t>
  </si>
  <si>
    <t>1310,0*19</t>
  </si>
  <si>
    <t>42</t>
  </si>
  <si>
    <t>997013631</t>
  </si>
  <si>
    <t>Poplatek za uložení na skládce (skládkovné) stavebního odpadu směsného kód odpadu 17 09 04</t>
  </si>
  <si>
    <t>254290706</t>
  </si>
  <si>
    <t>43</t>
  </si>
  <si>
    <t>997013811</t>
  </si>
  <si>
    <t>Poplatek za uložení na skládce (skládkovné) stavebního odpadu dřevěného kód odpadu 17 02 01</t>
  </si>
  <si>
    <t>-1980566682</t>
  </si>
  <si>
    <t>dřevěná hmota z kácení stromů (0,5m3/1strom)</t>
  </si>
  <si>
    <t>41*0,5*0,600</t>
  </si>
  <si>
    <t>998</t>
  </si>
  <si>
    <t>Přesun hmot</t>
  </si>
  <si>
    <t>44</t>
  </si>
  <si>
    <t>998003111</t>
  </si>
  <si>
    <t>Přesun hmot pro piloty, kůly, jehly a stěny dřevěné a ocelové zřizované z terénu</t>
  </si>
  <si>
    <t>-330541</t>
  </si>
  <si>
    <t>VRN</t>
  </si>
  <si>
    <t>Vedlejší rozpočtové náklady</t>
  </si>
  <si>
    <t>VRN1</t>
  </si>
  <si>
    <t>Průzkumné, geodetické a projektové práce</t>
  </si>
  <si>
    <t>45</t>
  </si>
  <si>
    <t>012002000</t>
  </si>
  <si>
    <t>Geodetické práce</t>
  </si>
  <si>
    <t>1024</t>
  </si>
  <si>
    <t>1673771254</t>
  </si>
  <si>
    <t>VRN3</t>
  </si>
  <si>
    <t>Zařízení staveniště</t>
  </si>
  <si>
    <t>46</t>
  </si>
  <si>
    <t>030001000</t>
  </si>
  <si>
    <t>%</t>
  </si>
  <si>
    <t>261733524</t>
  </si>
  <si>
    <t>VRN4</t>
  </si>
  <si>
    <t>Inženýrská činnost</t>
  </si>
  <si>
    <t>47</t>
  </si>
  <si>
    <t>040001000</t>
  </si>
  <si>
    <t>184919780</t>
  </si>
  <si>
    <t>VRN9</t>
  </si>
  <si>
    <t>Ostatní náklady</t>
  </si>
  <si>
    <t>48</t>
  </si>
  <si>
    <t>090001000</t>
  </si>
  <si>
    <t>Kompletační činnost</t>
  </si>
  <si>
    <t>-1982156463</t>
  </si>
  <si>
    <t>SO 02 - Tělocvična</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</si>
  <si>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</si>
  <si>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</si>
  <si>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</si>
  <si>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</si>
  <si>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</si>
  <si>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</si>
  <si>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</si>
  <si>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</si>
  <si>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t>
  </si>
  <si>
    <t xml:space="preserve">    734 - ZOKT</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</si>
  <si>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</si>
  <si>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</si>
  <si>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</si>
  <si>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</si>
  <si>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</si>
  <si>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</si>
  <si>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</si>
  <si>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</si>
  <si>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</si>
  <si>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</si>
  <si>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</si>
  <si>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</si>
  <si>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</si>
  <si>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</si>
  <si>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796 - Interier</t>
  </si>
  <si>
    <t xml:space="preserve">    797 - Infosystém</t>
  </si>
  <si>
    <t>M - Práce a dodávky M</t>
  </si>
  <si>
    <t xml:space="preserve">    33-M - Montáže dopr.zaříz.,sklad. zař. a váh</t>
  </si>
  <si>
    <t>131251106</t>
  </si>
  <si>
    <t>Hloubení jam nezapažených v hornině třídy těžitelnosti I, skupiny 3 objem do 5000 m3 strojně</t>
  </si>
  <si>
    <t>1403271416</t>
  </si>
  <si>
    <t>"odměřeno digitálně" 1454,0+31,77</t>
  </si>
  <si>
    <t>-2030142399</t>
  </si>
  <si>
    <t>"zásyp tam a zpět" 1309,61*2</t>
  </si>
  <si>
    <t>2061384413</t>
  </si>
  <si>
    <t>"výkop-zásyp" 1485,77-1309,61</t>
  </si>
  <si>
    <t>"odvoz zeminy z vývrtu pilot" 3,14*0,15*0,15*3,0*10</t>
  </si>
  <si>
    <t>-239495014</t>
  </si>
  <si>
    <t>178,28*10</t>
  </si>
  <si>
    <t>167151111</t>
  </si>
  <si>
    <t>Nakládání výkopku z hornin třídy těžitelnosti I, skupiny 1 až 3 přes 100 m3</t>
  </si>
  <si>
    <t>12124701</t>
  </si>
  <si>
    <t>"zásyp" 1309,61</t>
  </si>
  <si>
    <t>-1341350714</t>
  </si>
  <si>
    <t>-1373533393</t>
  </si>
  <si>
    <t>"výkop" 1485,77</t>
  </si>
  <si>
    <t>174151101</t>
  </si>
  <si>
    <t>Zásyp jam, šachet rýh nebo kolem objektů sypaninou se zhutněním</t>
  </si>
  <si>
    <t>-1774240366</t>
  </si>
  <si>
    <t>od hloubení jam se odečte zemina vytlačená</t>
  </si>
  <si>
    <t>" výkop jámy" 1485,77</t>
  </si>
  <si>
    <t>"odečet patek" -76,90</t>
  </si>
  <si>
    <t>"odečet prahů" -132,60</t>
  </si>
  <si>
    <t>"odečet revizních šachet" -1,50*1,40*1,31*2</t>
  </si>
  <si>
    <t>"odečet výtahové šachty" -2,60*2,45*1,0</t>
  </si>
  <si>
    <t>"odečet základů ostatních" -1,34*0,55*0,70-4,60*0,40*0,70-3,195*0,60*0,70</t>
  </si>
  <si>
    <t>"odečet podkladu výtah.šachty" -3,0*2,90*0,10</t>
  </si>
  <si>
    <t>"odečet podkladní mazaniny patek" -2,60*2,60*0,10*47</t>
  </si>
  <si>
    <t>"přípočet násypu ve východní části" 4,50*0,50*36,0</t>
  </si>
  <si>
    <t>181951112</t>
  </si>
  <si>
    <t>Úprava pláně v hornině třídy těžitelnosti I, skupiny 1 až 3 se zhutněním strojně, vč.požadovaných zkoušek únosnosti</t>
  </si>
  <si>
    <t>299215932</t>
  </si>
  <si>
    <t>"odměřeno digitálně" 1890,0</t>
  </si>
  <si>
    <t>226111213R</t>
  </si>
  <si>
    <t>Vrty svislé nezapažené D do 300 mm hl přes 5 m hor. III</t>
  </si>
  <si>
    <t>-1273189152</t>
  </si>
  <si>
    <t>3,0*10</t>
  </si>
  <si>
    <t>231112111</t>
  </si>
  <si>
    <t>Zřízení pilot svislých D do 450 mm hl do 10 m bez vytažení pažnic z betonu železového</t>
  </si>
  <si>
    <t>-807493431</t>
  </si>
  <si>
    <t>58932908</t>
  </si>
  <si>
    <t>beton C 20/25 X0 XC2 kamenivo frakce 0/8</t>
  </si>
  <si>
    <t>1615960943</t>
  </si>
  <si>
    <t>"objem pilot" 3,14*0,15*0,15*3,0*10*1,035</t>
  </si>
  <si>
    <t>231611114</t>
  </si>
  <si>
    <t>Výztuž pilot betonovaných do země ocel z betonářské oceli 10 505</t>
  </si>
  <si>
    <t>-1700713961</t>
  </si>
  <si>
    <t>"statika v.č.16" 0,185</t>
  </si>
  <si>
    <t>273321511</t>
  </si>
  <si>
    <t>Základové desky ze ŽB bez zvýšených nároků na prostředí tř. C 25/30</t>
  </si>
  <si>
    <t>-1032513043</t>
  </si>
  <si>
    <t>základ přístřešku VZT jednotky</t>
  </si>
  <si>
    <t>8,01*2,64*0,25</t>
  </si>
  <si>
    <t>revizní šachta</t>
  </si>
  <si>
    <t>1,50*1,30*0,15*2</t>
  </si>
  <si>
    <t>výtahová šachta</t>
  </si>
  <si>
    <t>3,0*2,85*0,35</t>
  </si>
  <si>
    <t>273351121</t>
  </si>
  <si>
    <t>Zřízení bednění základových desek</t>
  </si>
  <si>
    <t>-651070146</t>
  </si>
  <si>
    <t>(8,01+2,64)*2*0,25</t>
  </si>
  <si>
    <t>(1,50+1,30)*2*0,15*2</t>
  </si>
  <si>
    <t>(3,0+2,85)*2*0,35</t>
  </si>
  <si>
    <t>273351122</t>
  </si>
  <si>
    <t>Odstranění bednění základových desek</t>
  </si>
  <si>
    <t>-239098712</t>
  </si>
  <si>
    <t>273361821</t>
  </si>
  <si>
    <t>Výztuž základových desek betonářskou ocelí 10 505 (R)</t>
  </si>
  <si>
    <t>-421576900</t>
  </si>
  <si>
    <t>"statika v.č.05" 0,140</t>
  </si>
  <si>
    <t>"statika v.č.04" 0,250</t>
  </si>
  <si>
    <t>"revizní šachta" 0,2925*0,100*2</t>
  </si>
  <si>
    <t>273362021</t>
  </si>
  <si>
    <t>Výztuž základových desek svařovanými sítěmi Kari</t>
  </si>
  <si>
    <t>-1793522089</t>
  </si>
  <si>
    <t>"statika v.č.05" 0,320</t>
  </si>
  <si>
    <t>274313711</t>
  </si>
  <si>
    <t>Základové pásy z betonu tř. C 20/25</t>
  </si>
  <si>
    <t>-2064988977</t>
  </si>
  <si>
    <t>pod vstupem</t>
  </si>
  <si>
    <t>1,34*0,55*0,70*2</t>
  </si>
  <si>
    <t>4,595*0,40*0,70</t>
  </si>
  <si>
    <t>pod schodištěm</t>
  </si>
  <si>
    <t>3,195*0,60*0,70</t>
  </si>
  <si>
    <t>274351121</t>
  </si>
  <si>
    <t>Zřízení bednění základových pasů rovného</t>
  </si>
  <si>
    <t>-1418337130</t>
  </si>
  <si>
    <t>(1,74+1,34+4,595)*2*0,70</t>
  </si>
  <si>
    <t>(3,195+0,60)*2*0,70</t>
  </si>
  <si>
    <t>274351122</t>
  </si>
  <si>
    <t>Odstranění bednění základových pasů rovného</t>
  </si>
  <si>
    <t>1616389283</t>
  </si>
  <si>
    <t>275313811</t>
  </si>
  <si>
    <t>Základové patky z betonu tř. C 25/30</t>
  </si>
  <si>
    <t>-918596137</t>
  </si>
  <si>
    <t>blok pod nosnou konstrukci koše a kruhy</t>
  </si>
  <si>
    <t>0,40*0,40*0,15*11</t>
  </si>
  <si>
    <t>275321511</t>
  </si>
  <si>
    <t>Základové patky ze ŽB bez zvýšených nároků na prostředí tř. C 25/30</t>
  </si>
  <si>
    <t>605147305</t>
  </si>
  <si>
    <t>pouzdro volejbalového sloupku</t>
  </si>
  <si>
    <t>0,60*0,60*0,28*8</t>
  </si>
  <si>
    <t>"odečet" -3,14*0,125*0,125*0,28*8</t>
  </si>
  <si>
    <t>275351121</t>
  </si>
  <si>
    <t>Zřízení bednění základových patek</t>
  </si>
  <si>
    <t>1789642493</t>
  </si>
  <si>
    <t>(0,60+0,60)*2*0,28*8</t>
  </si>
  <si>
    <t>275351122</t>
  </si>
  <si>
    <t>Odstranění bednění základových patek</t>
  </si>
  <si>
    <t>706674702</t>
  </si>
  <si>
    <t>279321347</t>
  </si>
  <si>
    <t>Základová zeď ze ŽB bez zvýšených nároků na prostředí tř. C 25/30 bez výztuže</t>
  </si>
  <si>
    <t>882564883</t>
  </si>
  <si>
    <t>"výtahová šachta" (2,40+1,65)*2*0,30*0,72</t>
  </si>
  <si>
    <t>279351121</t>
  </si>
  <si>
    <t>Zřízení oboustranného bednění základových zdí</t>
  </si>
  <si>
    <t>792918702</t>
  </si>
  <si>
    <t>"výtahová šachta" (1,80+1,65+2,40+2,25)*2*0,72</t>
  </si>
  <si>
    <t>279351122</t>
  </si>
  <si>
    <t>Odstranění oboustranného bednění základových zdí</t>
  </si>
  <si>
    <t>2114483417</t>
  </si>
  <si>
    <t>279361821</t>
  </si>
  <si>
    <t>Výztuž základových zdí nosných betonářskou ocelí 10 505</t>
  </si>
  <si>
    <t>-1981320571</t>
  </si>
  <si>
    <t>"statika v.č.04" 0,200</t>
  </si>
  <si>
    <t>Svislé a kompletní konstrukce</t>
  </si>
  <si>
    <t>302100</t>
  </si>
  <si>
    <t>Dodávka a montáž prefabrikované konstrukce zateplené haly s přístavbou zázemí - kompletní provedení vč.dopravy a přesunu hmot</t>
  </si>
  <si>
    <t>1522265921</t>
  </si>
  <si>
    <t>311101212</t>
  </si>
  <si>
    <t>Vytvoření prostupů do 0,05 m2  osazením vložek z trub, dílců, tvarovek</t>
  </si>
  <si>
    <t>-1406293754</t>
  </si>
  <si>
    <t>0,28*8</t>
  </si>
  <si>
    <t>28611108</t>
  </si>
  <si>
    <t>trubka kanalizační PVC-U 250x8,6x6000mm SN12</t>
  </si>
  <si>
    <t>1364975681</t>
  </si>
  <si>
    <t>0,28*8*1,05</t>
  </si>
  <si>
    <t>311113151</t>
  </si>
  <si>
    <t>Nosná zeď tl 150 mm z hladkých tvárnic ztraceného bednění včetně výplně z betonu tř. C 25/30</t>
  </si>
  <si>
    <t>-238774088</t>
  </si>
  <si>
    <t>(1,30+0,80)*2*1,56*2</t>
  </si>
  <si>
    <t>střecha S1</t>
  </si>
  <si>
    <t>45,786*0,60*2</t>
  </si>
  <si>
    <t>střecha S4xS6</t>
  </si>
  <si>
    <t>9,80*0,90</t>
  </si>
  <si>
    <t>311234001</t>
  </si>
  <si>
    <t>Zdivo jednovrstvé z cihel děrovaných do P10 na maltu M5 tl 175 mm</t>
  </si>
  <si>
    <t>-768034684</t>
  </si>
  <si>
    <t>1.NP</t>
  </si>
  <si>
    <t>5,50*3,36</t>
  </si>
  <si>
    <t>"odečet" -1,50*2,40</t>
  </si>
  <si>
    <t>4,20*3,24</t>
  </si>
  <si>
    <t>3,20*3,31</t>
  </si>
  <si>
    <t>3,20*3,36</t>
  </si>
  <si>
    <t>Mezisoučet</t>
  </si>
  <si>
    <t>2.NP</t>
  </si>
  <si>
    <t>2,20*3,20</t>
  </si>
  <si>
    <t>4,015*3,20</t>
  </si>
  <si>
    <t>2,95*3,20</t>
  </si>
  <si>
    <t>311361821</t>
  </si>
  <si>
    <t>Výztuž nosných zdí betonářskou ocelí 10 505</t>
  </si>
  <si>
    <t>-333842921</t>
  </si>
  <si>
    <t>výztuž tvárnic ztraceného bednění tl.150mm</t>
  </si>
  <si>
    <t>76,867*0,15*0,040</t>
  </si>
  <si>
    <t>317168011</t>
  </si>
  <si>
    <t>Překlad keramický plochý š 115 mm dl 1000 mm</t>
  </si>
  <si>
    <t>-509956185</t>
  </si>
  <si>
    <t>317168012</t>
  </si>
  <si>
    <t>Překlad keramický plochý š 115 mm dl 1250 mm</t>
  </si>
  <si>
    <t>-957918374</t>
  </si>
  <si>
    <t>28+16</t>
  </si>
  <si>
    <t>317168014</t>
  </si>
  <si>
    <t>Překlad keramický plochý š 115 mm dl 1750 mm</t>
  </si>
  <si>
    <t>120417814</t>
  </si>
  <si>
    <t>317168015</t>
  </si>
  <si>
    <t>Překlad keramický plochý š 115 mm dl 2000 mm</t>
  </si>
  <si>
    <t>52227746</t>
  </si>
  <si>
    <t>3+3</t>
  </si>
  <si>
    <t>317168016</t>
  </si>
  <si>
    <t>Překlad keramický plochý š 115 mm dl 2250 mm</t>
  </si>
  <si>
    <t>343330327</t>
  </si>
  <si>
    <t>317168017</t>
  </si>
  <si>
    <t>Překlad keramický plochý š 115 mm dl 2500 mm</t>
  </si>
  <si>
    <t>2061602650</t>
  </si>
  <si>
    <t>317168025</t>
  </si>
  <si>
    <t>Překlad keramický plochý š 145 mm dl 2000 mm</t>
  </si>
  <si>
    <t>829146187</t>
  </si>
  <si>
    <t>2+1</t>
  </si>
  <si>
    <t>317168028</t>
  </si>
  <si>
    <t>Překlad keramický plochý š 145 mm dl 2750 mm</t>
  </si>
  <si>
    <t>-85920747</t>
  </si>
  <si>
    <t>342244101</t>
  </si>
  <si>
    <t>Příčka z cihel děrovaných do P10 na maltu M5 tloušťky 80 mm</t>
  </si>
  <si>
    <t>-2090802900</t>
  </si>
  <si>
    <t>"m.č.1.28" 1,85*3,31</t>
  </si>
  <si>
    <t>"m.č.2.10" (1,0+0,45)*3,20</t>
  </si>
  <si>
    <t>(0,45+0,425)*3,60</t>
  </si>
  <si>
    <t>(0,45+0,30)*3,60</t>
  </si>
  <si>
    <t>"m.č.2.14" (0,50+0,37)*3,60</t>
  </si>
  <si>
    <t>"m.č.2.20" (0,195+0,115)*3,20</t>
  </si>
  <si>
    <t>"m.č.2.05" (1,155+0,40+0,40)*3,20</t>
  </si>
  <si>
    <t>(0,49+0,40)*3,20</t>
  </si>
  <si>
    <t>342244111</t>
  </si>
  <si>
    <t>Příčka z cihel děrovaných do P10 na maltu M5 tloušťky 115 mm</t>
  </si>
  <si>
    <t>1859445608</t>
  </si>
  <si>
    <t>"vstup" (1,545+0,658)*2*3,36</t>
  </si>
  <si>
    <t>"schodiště" 3,10*2,0*0,5</t>
  </si>
  <si>
    <t>3,20*(1,80+3,30)*0,50</t>
  </si>
  <si>
    <t>1,60*1,70</t>
  </si>
  <si>
    <t>"odečet" -0,60*0,80</t>
  </si>
  <si>
    <t>"m.č.1.05" 3,313*3,36</t>
  </si>
  <si>
    <t>"odečet" -0,90*1,97</t>
  </si>
  <si>
    <t>"m.č.1.39" (7,65+2,20)*3,24</t>
  </si>
  <si>
    <t>"odečet" -0,90*1,97*3</t>
  </si>
  <si>
    <t>-1,50*2,40</t>
  </si>
  <si>
    <t>"m.č.1.13" 5,40*3,24</t>
  </si>
  <si>
    <t>"m.č.1.06 - 1.12" (3,30+1,50+3,0+0,95+7,507+7,507+3,893+2,25)*3,24</t>
  </si>
  <si>
    <t>"odečet" -0,70*1,97*2</t>
  </si>
  <si>
    <t>-0,90*1,97*3</t>
  </si>
  <si>
    <t>"m.č.1.14-1.18" (5,574+2,14+2,14+2,14+1,89)*4,10</t>
  </si>
  <si>
    <t>"odečet" -0,70*1,97*3</t>
  </si>
  <si>
    <t>"m.č.1.20-1.25" (8,55+2,114+1,43+3,20+1,97+5,50)*3,36</t>
  </si>
  <si>
    <t>"odečet" -0,70*1,97</t>
  </si>
  <si>
    <t>-0,80*1,97</t>
  </si>
  <si>
    <t>-1,50*1,50</t>
  </si>
  <si>
    <t>"m.č.1.26-1.31" (1,95+0,95+3,20+2,551+7,20)*3,31</t>
  </si>
  <si>
    <t>-0,80*1,97*1</t>
  </si>
  <si>
    <t>-0,90*1,97*2</t>
  </si>
  <si>
    <t>"m.č.1.32-1.33" (2,22+2,22)*3,36</t>
  </si>
  <si>
    <t>"m.č.2.10-2.18" (3,90+8,35+1,07+1,65+7,25+7,507+5,536+4,15+4,85+1,75+1,05)*3,60</t>
  </si>
  <si>
    <t>"m.č.2.09, 2.19" (3,20+3,50)*3,20</t>
  </si>
  <si>
    <t>-0,90*1,97*9</t>
  </si>
  <si>
    <t>"m.č.2.07" 2,22*3,20</t>
  </si>
  <si>
    <t>"m.č.2.02, 2.08" (5,75+3,20+1,40+0,95+3,20+5,685+3,31+2,20)*3,20</t>
  </si>
  <si>
    <t>-0,90*1,97*4</t>
  </si>
  <si>
    <t>-1,50*1,97</t>
  </si>
  <si>
    <t>342272205</t>
  </si>
  <si>
    <t>Příčka z pórobetonových hladkých tvárnic na tenkovrstvou maltu tl 50 mm</t>
  </si>
  <si>
    <t>-1566079676</t>
  </si>
  <si>
    <t>obezdívka instalace</t>
  </si>
  <si>
    <t xml:space="preserve">"m.č.1.36" (0,15+0,15)*3,36 </t>
  </si>
  <si>
    <t>346244611</t>
  </si>
  <si>
    <t>Přizdívky izolační tl 115 mm z cihel CDm 240 pevnosti P 25 na MC 10</t>
  </si>
  <si>
    <t>-754598434</t>
  </si>
  <si>
    <t>"m.č.1.11" (2,30+2,80)*3,24</t>
  </si>
  <si>
    <t>"m.č.1.33" 1,191*1,74</t>
  </si>
  <si>
    <t>"m.č.2.15" 1,60*1,55</t>
  </si>
  <si>
    <t>"m.č.2.16" 1,45*1,55</t>
  </si>
  <si>
    <t>"m.č.2.11" 4,186*3,60</t>
  </si>
  <si>
    <t>"m.č.2.15" 3,10*3,60</t>
  </si>
  <si>
    <t>"m.č.2.20" 2,0*3,20</t>
  </si>
  <si>
    <t>"m.č.2.06" 1,25*1,55</t>
  </si>
  <si>
    <t>346271113</t>
  </si>
  <si>
    <t>Přizdívky z cihel betonových tl 65 mm</t>
  </si>
  <si>
    <t>-1690502198</t>
  </si>
  <si>
    <t>(1,50+1,30)*2*1,56*2</t>
  </si>
  <si>
    <t>(2,60+2,25)*2*0,61</t>
  </si>
  <si>
    <t>49</t>
  </si>
  <si>
    <t>346272256</t>
  </si>
  <si>
    <t>Přizdívka z pórobetonových tvárnic tl 150 mm</t>
  </si>
  <si>
    <t>-1422618007</t>
  </si>
  <si>
    <t>"m.č.1.08" 0,95*1,59</t>
  </si>
  <si>
    <t>"m.č.1.10" 0,95*1,59</t>
  </si>
  <si>
    <t>"m.č.1.14" 0,95*1,59</t>
  </si>
  <si>
    <t>"m.č.1.17" 0,95*1,59</t>
  </si>
  <si>
    <t>"m.č.1.18" 1,075*1,59</t>
  </si>
  <si>
    <t>"m.č.1.24" 0,95*1,59</t>
  </si>
  <si>
    <t>"m.č.1.26" 2,141*1,59</t>
  </si>
  <si>
    <t>"m.č.1.27" 0,95*1,59</t>
  </si>
  <si>
    <t>"m.č.1.28" 0,925*1,59</t>
  </si>
  <si>
    <t>"m.č.1.29" 0,90*1,59</t>
  </si>
  <si>
    <t>"m.č.1.30" 0,95*1,59</t>
  </si>
  <si>
    <t>"m.č.1.32" 0,90*1,59</t>
  </si>
  <si>
    <t>"m.č.2.16" 1,07*1,55</t>
  </si>
  <si>
    <t>"m.č.2.12" 0,95*1,55</t>
  </si>
  <si>
    <t>"m.č.2.09" 1,221*1,55</t>
  </si>
  <si>
    <t>"m.č.2.03" 0,95*1,55</t>
  </si>
  <si>
    <t>50</t>
  </si>
  <si>
    <t>389361001</t>
  </si>
  <si>
    <t>Doplňující výztuž prefabrikovaných konstrukcí z betonářské oceli</t>
  </si>
  <si>
    <t>1214366350</t>
  </si>
  <si>
    <t>24,657*0,040</t>
  </si>
  <si>
    <t>51</t>
  </si>
  <si>
    <t>389381001</t>
  </si>
  <si>
    <t>Dobetonování prefabrikovaných konstrukcí vč.potřebného bednění</t>
  </si>
  <si>
    <t>-1156110181</t>
  </si>
  <si>
    <t>panely nad 1.NP</t>
  </si>
  <si>
    <t>(5,50*3+2,50*2+7,0*7+7,0*2+5,50*15+17,0*2+5,0*6+6,0*2+6,50*3+2,50*2+5,50*3+3,50*2+10,0*12+13,30*2+5,50*22+24,50*2+3,50*14+15,0*2)*0,05*0,15</t>
  </si>
  <si>
    <t>panely nad 2.NP</t>
  </si>
  <si>
    <t>(5,50*3+2,50*2+7,0*7+7,0*2+5,50*23+27,0*2+10,0*12+13,30*2)*0,05*0,15</t>
  </si>
  <si>
    <t>střecha tělocvičny</t>
  </si>
  <si>
    <t>(27,60*20+45,80*2)*0,05*0,30</t>
  </si>
  <si>
    <t>obetonování tvarovek HDPE - zvýšené podium</t>
  </si>
  <si>
    <t>14,75*(0,20+0,25)*0,45</t>
  </si>
  <si>
    <t>18,66*(0,20+0,25)*0,45</t>
  </si>
  <si>
    <t>Vodorovné konstrukce</t>
  </si>
  <si>
    <t>52</t>
  </si>
  <si>
    <t>417321515</t>
  </si>
  <si>
    <t>Ztužující pásy a věnce ze ŽB tř. C 25/30</t>
  </si>
  <si>
    <t>-914363852</t>
  </si>
  <si>
    <t>"střecha S1" 0,15*0,10*45,786*2</t>
  </si>
  <si>
    <t>"střecha S4xS6" 0,15*0,10*9,80</t>
  </si>
  <si>
    <t>"věnec na pilotách" 0,30*0,20*11,0</t>
  </si>
  <si>
    <t>53</t>
  </si>
  <si>
    <t>417351115</t>
  </si>
  <si>
    <t>Zřízení bednění ztužujících věnců</t>
  </si>
  <si>
    <t>-523569893</t>
  </si>
  <si>
    <t>"střecha S1" 46,086*2*0,10*2</t>
  </si>
  <si>
    <t>"střecha S4xS6" 9,80*2*0,10</t>
  </si>
  <si>
    <t>"věnec na pilotách" (11,0+0,30+0,30)*0,20</t>
  </si>
  <si>
    <t>54</t>
  </si>
  <si>
    <t>417351116</t>
  </si>
  <si>
    <t>Odstranění bednění ztužujících věnců</t>
  </si>
  <si>
    <t>-1370622771</t>
  </si>
  <si>
    <t>55</t>
  </si>
  <si>
    <t>417361821</t>
  </si>
  <si>
    <t>Výztuž ztužujících pásů a věnců betonářskou ocelí 10 505</t>
  </si>
  <si>
    <t>832846498</t>
  </si>
  <si>
    <t>"věnec na střeše" 1,521*0,100</t>
  </si>
  <si>
    <t>"věnec na pilotách-statika v.č.16" 0,045</t>
  </si>
  <si>
    <t>56</t>
  </si>
  <si>
    <t>434311115</t>
  </si>
  <si>
    <t>Schodišťové stupně dusané na terén z betonu tř. C 20/25 bez potěru</t>
  </si>
  <si>
    <t>-2058034038</t>
  </si>
  <si>
    <t>zvýšené podium</t>
  </si>
  <si>
    <t>2,40*3*2*2</t>
  </si>
  <si>
    <t>57</t>
  </si>
  <si>
    <t>434351141</t>
  </si>
  <si>
    <t>Zřízení bednění stupňů přímočarých schodišť</t>
  </si>
  <si>
    <t>937463129</t>
  </si>
  <si>
    <t>(0,15+0,31)*2,40*3*2*2</t>
  </si>
  <si>
    <t>58</t>
  </si>
  <si>
    <t>434351142</t>
  </si>
  <si>
    <t>Odstranění bednění stupňů přímočarých schodišť</t>
  </si>
  <si>
    <t>2131946058</t>
  </si>
  <si>
    <t>59</t>
  </si>
  <si>
    <t>564231111</t>
  </si>
  <si>
    <t>Podklad nebo podsyp ze štěrkopísku ŠP tl 100 mm</t>
  </si>
  <si>
    <t>1411101706</t>
  </si>
  <si>
    <t>"P7" 6,81</t>
  </si>
  <si>
    <t>60</t>
  </si>
  <si>
    <t>564581111R</t>
  </si>
  <si>
    <t>Zřízení podsypu nebo podkladu ze sypaniny tl 350 mm</t>
  </si>
  <si>
    <t>-969077250</t>
  </si>
  <si>
    <t>61</t>
  </si>
  <si>
    <t>58344197</t>
  </si>
  <si>
    <t>štěrkodrť frakce 0/63</t>
  </si>
  <si>
    <t>1629508613</t>
  </si>
  <si>
    <t>"P7" 6,81*0,35*1,837</t>
  </si>
  <si>
    <t>62</t>
  </si>
  <si>
    <t>564710011</t>
  </si>
  <si>
    <t>Podklad z kameniva hrubého drceného vel. 8-16 mm tl 50 mm</t>
  </si>
  <si>
    <t>-893168738</t>
  </si>
  <si>
    <t>63</t>
  </si>
  <si>
    <t>596211210</t>
  </si>
  <si>
    <t>Kladení zámkové dlažby komunikací pro pěší tl 80 mm skupiny A pl do 50 m2</t>
  </si>
  <si>
    <t>-1037217666</t>
  </si>
  <si>
    <t>64</t>
  </si>
  <si>
    <t>59245013</t>
  </si>
  <si>
    <t>dlažba zámková tvaru I 200x165x80mm přírodní</t>
  </si>
  <si>
    <t>-1584521018</t>
  </si>
  <si>
    <t>Úpravy povrchů, podlahy a osazování výplní</t>
  </si>
  <si>
    <t>65</t>
  </si>
  <si>
    <t>611131111</t>
  </si>
  <si>
    <t>Polymercementový spojovací můstek vnitřních stropů nanášený ručně</t>
  </si>
  <si>
    <t>-258863326</t>
  </si>
  <si>
    <t>12,82+24,41+19,07+20,32+5,93+19,83+123,27+3,92+2,64+50,62+1,14</t>
  </si>
  <si>
    <t>2,97+18,23+14,71+10,81+7,07+18,55+13,61+22,27+18,67+14,78+19,81</t>
  </si>
  <si>
    <t>66</t>
  </si>
  <si>
    <t>611311131</t>
  </si>
  <si>
    <t>Potažení vnitřních rovných stropů vápenným štukem tloušťky do 3 mm</t>
  </si>
  <si>
    <t>-1689989371</t>
  </si>
  <si>
    <t>67</t>
  </si>
  <si>
    <t>612131111</t>
  </si>
  <si>
    <t>Polymercementový spojovací můstek vnitřních stěn nanášený ručně</t>
  </si>
  <si>
    <t>470709625</t>
  </si>
  <si>
    <t>pod tenkovrstvou omítku (štuk)</t>
  </si>
  <si>
    <t>"m.č.1.02" (4,165+4,816)*2*3,0</t>
  </si>
  <si>
    <t>"odečet" -3,50*2,52</t>
  </si>
  <si>
    <t>-3,50*3,0</t>
  </si>
  <si>
    <t>-0,658*3,0*2</t>
  </si>
  <si>
    <t>"m.č.1.03" (18,50+1,95+0,115+1,516+2,831+1,40+11,75)*2,50</t>
  </si>
  <si>
    <t>"odečet" -1,70*2,50</t>
  </si>
  <si>
    <t>-1,20*2,18</t>
  </si>
  <si>
    <t>-1,60*0,90</t>
  </si>
  <si>
    <t>-3,50*2,50</t>
  </si>
  <si>
    <t>"přípočet" (1,60+0,90)*2*0,18</t>
  </si>
  <si>
    <t>"m.č.1.05" (5,10+1,222+1,80+1,95)*3,12</t>
  </si>
  <si>
    <t>"m.č.1.06" (4,30+3,25)*3,12</t>
  </si>
  <si>
    <t>"odečet" -1,60*0,90</t>
  </si>
  <si>
    <t>"m.č.1.07" 2,961*3,12</t>
  </si>
  <si>
    <t>"m.č.1.09" 2,707*3,12</t>
  </si>
  <si>
    <t>"m.č.1.10" 0,95*2,50</t>
  </si>
  <si>
    <t>"m.č.1.12" 5,092*3,12</t>
  </si>
  <si>
    <t>"m.č.1.13" (2,20+5,40)*2,50</t>
  </si>
  <si>
    <t>"odečet" -0,80*1,97*2</t>
  </si>
  <si>
    <t>"m.č.1.14" (2,15+0,90)*2,50</t>
  </si>
  <si>
    <t>"m.č.1.15" 1,10*2,50</t>
  </si>
  <si>
    <t>"odečet" -0,80*1,97</t>
  </si>
  <si>
    <t>"m.č.1.16" 1,20*2,50</t>
  </si>
  <si>
    <t>"m.č.1.17" (0,95+1,89)*2,50</t>
  </si>
  <si>
    <t>"m.č.1.18" 1,075*2,50</t>
  </si>
  <si>
    <t>"m.č.1.19" (22,116+5,574+22,116)*4,0</t>
  </si>
  <si>
    <t>"odečet" -3,20*2,90</t>
  </si>
  <si>
    <t>-3,30*2,90</t>
  </si>
  <si>
    <t>"přípočet" (2,90+3,30+2,90)*0,18</t>
  </si>
  <si>
    <t>"m.č.1.39" 7,65*3,12</t>
  </si>
  <si>
    <t>"m.č.1.20" (8,50+2,20)*2,50</t>
  </si>
  <si>
    <t>"odečet" -1,80*2,50</t>
  </si>
  <si>
    <t>"m.č.1.21" 2,25*2,60</t>
  </si>
  <si>
    <t>"m.č.1.22" 2,114*3,12</t>
  </si>
  <si>
    <t>"m.č.1.24" 1,43*2,50</t>
  </si>
  <si>
    <t>"m.č.1.25" (2,34+3,206)*2,50</t>
  </si>
  <si>
    <t>"m.č.1.26" 2,14*2,50</t>
  </si>
  <si>
    <t>"m.č.1.27" (0,95+2,55)*2,50</t>
  </si>
  <si>
    <t>"m.č.1.29" 1,85*2,50</t>
  </si>
  <si>
    <t>"m.č.1.30" 0,95*2,50</t>
  </si>
  <si>
    <t>"m.č.1.31" (3,20+1,46)*2,50</t>
  </si>
  <si>
    <t>"m.č.1.32" (1,90+2,20+1,90)*2,50</t>
  </si>
  <si>
    <t>"m.č.1.33" 1,19*2*3,12</t>
  </si>
  <si>
    <t>"m.č.1.34" (3,375+15,0)*2*3,50</t>
  </si>
  <si>
    <t>"odečet" -1,50*2,40*2</t>
  </si>
  <si>
    <t>"m.č.1.35" (2,20+7,20+2,20)*2,50</t>
  </si>
  <si>
    <t>"odečet" -1,80*2,50*2</t>
  </si>
  <si>
    <t>"m.č.1.36" (2,20+2,22+2,20)*2,50</t>
  </si>
  <si>
    <t>-1,80*2,50</t>
  </si>
  <si>
    <t>"přípočet" (2,40+1,50+2,40)*0,18</t>
  </si>
  <si>
    <t>"m.č.1.38" (1,80+1,65)*2*8,13</t>
  </si>
  <si>
    <t>"odečet" -1,20*2,18*2</t>
  </si>
  <si>
    <t>"m.č.2.02" 5,685*3,0</t>
  </si>
  <si>
    <t>"m.č.2.03" 0,95*2,50</t>
  </si>
  <si>
    <t>"m.č.2.05" (3,206+5,655)*3,0</t>
  </si>
  <si>
    <t>"m.č.2.06" (7,02+7,216)*2*3,30</t>
  </si>
  <si>
    <t>"odečet" -5,90*2,56</t>
  </si>
  <si>
    <t>-1,60*1,97</t>
  </si>
  <si>
    <t>-1,70*1,62*2</t>
  </si>
  <si>
    <t>-0,90*1,97</t>
  </si>
  <si>
    <t>"přípočet" (5,90+2,56)*2*0,18</t>
  </si>
  <si>
    <t>(1,70+1,62)*2*0,18*2</t>
  </si>
  <si>
    <t>"m.č.2.07" (1,875+2,20+1,875)*2,50</t>
  </si>
  <si>
    <t>"m.č.2.08" (2,20+14,20)*2,50</t>
  </si>
  <si>
    <t>"odečet" -1,70*1,62*6</t>
  </si>
  <si>
    <t>"přípočet" (1,70+1,62)*2*0,18*6</t>
  </si>
  <si>
    <t>"m.č.2.20" (2,22+3,531+3,531)*2,50</t>
  </si>
  <si>
    <t>"m.č.2.09" (2,90+1,40+1,95)*3,0</t>
  </si>
  <si>
    <t>"m.č.2.10" 1,80*3,0</t>
  </si>
  <si>
    <t>"m.č.2.11" 2,0*3,40</t>
  </si>
  <si>
    <t>"m.č.2.12" 1,50*2,50</t>
  </si>
  <si>
    <t>"m.č.2.13" 2,958*3,40</t>
  </si>
  <si>
    <t>"m.č.2.14" 2,50*3,40</t>
  </si>
  <si>
    <t>"m.č.2.15" 3,706*3,40</t>
  </si>
  <si>
    <t>"m.č.2.16" 1,45*2,50</t>
  </si>
  <si>
    <t>"m.č.2.17" (4,171+4,75)*3,40</t>
  </si>
  <si>
    <t>"m.č.2.18" 8,30*2,50</t>
  </si>
  <si>
    <t>"odečet" -0,80*0,80</t>
  </si>
  <si>
    <t>"přípočet" (1,0+1,0)*2*0,18</t>
  </si>
  <si>
    <t>"m.č.2.19" (12,85+1,95+3,30+6,30)*2,50</t>
  </si>
  <si>
    <t>"odečet" -1,60*0,90*3</t>
  </si>
  <si>
    <t>-1,20*2,18*1</t>
  </si>
  <si>
    <t>-1,70*1,62*5</t>
  </si>
  <si>
    <t>"přípočet" (1,60+0,90)*2*0,18*3</t>
  </si>
  <si>
    <t>(2,18+1,20+2,18)*0,18</t>
  </si>
  <si>
    <t>(1,70+1,62)*2*0,18*5</t>
  </si>
  <si>
    <t>Viditelná prefa konstrukce tělocvičny</t>
  </si>
  <si>
    <t>"štíty" 27,426*4,50*2</t>
  </si>
  <si>
    <t>"západní stěna" 45,616*4,30</t>
  </si>
  <si>
    <t>"odečet" -1,70*1,20*19</t>
  </si>
  <si>
    <t>"přípočet" (1,70+1,20)*2*0,23*19</t>
  </si>
  <si>
    <t>"východní stěna" 45,616*9,80</t>
  </si>
  <si>
    <t>"odečet" -1,70*4,0*19</t>
  </si>
  <si>
    <t>-1,50*2,40*2</t>
  </si>
  <si>
    <t>"přípočet" (1,70+4,0)*2*0,23*19</t>
  </si>
  <si>
    <t>68</t>
  </si>
  <si>
    <t>612131301</t>
  </si>
  <si>
    <t>Cementový postřik vnitřních stěn nanášený celoplošně strojně</t>
  </si>
  <si>
    <t>1041138521</t>
  </si>
  <si>
    <t>"m.č.1.02" 0,658*3,0*2</t>
  </si>
  <si>
    <t>"m.č.1.03" (5,521+2,20+3,30+3,10+3,10+1,706+1,60)*2,50</t>
  </si>
  <si>
    <t>"odečet" -1,50*1,50</t>
  </si>
  <si>
    <t>-1,70*2,50</t>
  </si>
  <si>
    <t>-0,60*0,90*2</t>
  </si>
  <si>
    <t>"m.č.1.05" (3,206+3,30)*3,12</t>
  </si>
  <si>
    <t>"m.č.1.06" (3,20+3,25+7,507)*3,12</t>
  </si>
  <si>
    <t>"odečet" -0,90*1,97*2</t>
  </si>
  <si>
    <t>"m.č.1.07" (6,442+2,961+1,50*2+6,442)*3,12</t>
  </si>
  <si>
    <t>-0,70*1,97</t>
  </si>
  <si>
    <t>"m.č.1.08" (0,95+1,706)*2*2,50</t>
  </si>
  <si>
    <t>"m.č.1.09" (7,507+2,707+7,507)*3,12</t>
  </si>
  <si>
    <t>"m.č.1.10" (2,40+0,95+2,40)*2,50</t>
  </si>
  <si>
    <t>"m.č.1.11" (2,30+2,70)*2*3,16</t>
  </si>
  <si>
    <t>"m.č.1.12" (5,092+3,893*2)*3,12</t>
  </si>
  <si>
    <t>"m.č.1.15" (2,15+1,10+2,15)*2,50</t>
  </si>
  <si>
    <t>"m.č.1.16" (2,15+1,20+2,15)*2,50</t>
  </si>
  <si>
    <t>"m.č.1.18" (1,075+1,89+1,89)*2,50</t>
  </si>
  <si>
    <t>"m.č.1.19" 5,574*4,0</t>
  </si>
  <si>
    <t>"m.č.1.39" (2,20+7,65+2,20)*2,50</t>
  </si>
  <si>
    <t>"m.č.1.40" (0,95+1,20)*3,12</t>
  </si>
  <si>
    <t>"m.č.1.20" (8,55+2,20)*2,50</t>
  </si>
  <si>
    <t>"m.č.1.21" (3,206*2+4,50+2,25)*2,60</t>
  </si>
  <si>
    <t>"m.č.1.22" (1,856+2,114+1,856)*3,12</t>
  </si>
  <si>
    <t>"m.č.1.23" (2,14+1,43)*2*2,50</t>
  </si>
  <si>
    <t>"m.č.1.24" (0,95+1,43+0,95)*2,50</t>
  </si>
  <si>
    <t>"m.č.1.25" (3,206+2,34)*2,50</t>
  </si>
  <si>
    <t>"odečet" 0,90*1,97</t>
  </si>
  <si>
    <t>"m.č.1.26" (2,14+2,55+2,55)*2,50</t>
  </si>
  <si>
    <t>"m.č.1.28" (0,925+1,85)*2*2,50</t>
  </si>
  <si>
    <t>"m.č.1.29" (2,20+1,85+2,20)*2,50</t>
  </si>
  <si>
    <t>"m.č.1.30" (1,80+0,95+1,80)*2,50</t>
  </si>
  <si>
    <t>"m.č.1.31" (2,525+3,20+1,07)*2,50</t>
  </si>
  <si>
    <t>"m.č.1.32" 2,20*2,50</t>
  </si>
  <si>
    <t>"m.č.1.33" 2,20*2*3,12</t>
  </si>
  <si>
    <t>"m.č.1.35" 7,20*2,50</t>
  </si>
  <si>
    <t>"m.č.1.36" 2,22*2,50</t>
  </si>
  <si>
    <t>"m.č.2.02" (3,206+5,685+3,206)*3,0</t>
  </si>
  <si>
    <t>"m.č.2.03" (1,28+0,95+1,28)*2,50</t>
  </si>
  <si>
    <t>"m.č.2.04" (2,95+4,015)*2*3,0</t>
  </si>
  <si>
    <t>"m.č.2.05" (3,206+5,656+0,45+0,49)*3,0</t>
  </si>
  <si>
    <t>"m.č.2.07" 2,20*2,50</t>
  </si>
  <si>
    <t>"m.č.2.20" 2,22*2,50</t>
  </si>
  <si>
    <t>"m.č.2.09" (3,20+1,535+1,221)*3,0</t>
  </si>
  <si>
    <t>"m.č.2.10" (3,321+5,70)*2*3,40</t>
  </si>
  <si>
    <t>"m.č.2.11" (4,186+3,778)*2*3,40</t>
  </si>
  <si>
    <t>-2,0*3,40</t>
  </si>
  <si>
    <t>"m.č.2.12" (0,95+1,50+0,95)*2,50</t>
  </si>
  <si>
    <t>"m.č.2.13" (7,507+2,958+7,507)*3,40</t>
  </si>
  <si>
    <t>"m.č.2.14" (7,507+2,92)*2*3,40</t>
  </si>
  <si>
    <t>-2,50*3,40</t>
  </si>
  <si>
    <t>"m.č.2.15" (5,421+3,10)*2*3,40</t>
  </si>
  <si>
    <t>-3,706*3,40</t>
  </si>
  <si>
    <t>"m.č.2.16" (0,95+1,45+0,95)*2,50</t>
  </si>
  <si>
    <t>"m.č.2.17" (4,75+4,171)*3,40</t>
  </si>
  <si>
    <t>"m.č.2.18" (2,20+8,30+2,20)*2,50</t>
  </si>
  <si>
    <t>"odečet" -1,50*1,97</t>
  </si>
  <si>
    <t>"m.č.2,19" (3,30+1,368+2,20+3,30+2,20)*2,50</t>
  </si>
  <si>
    <t>"odečet" -1,50*1,97*2</t>
  </si>
  <si>
    <t>69</t>
  </si>
  <si>
    <t>612311131</t>
  </si>
  <si>
    <t>Potažení vnitřních stěn vápenným štukem tloušťky do 3 mm</t>
  </si>
  <si>
    <t>-1153813340</t>
  </si>
  <si>
    <t>"odečet keramických obkladů na betonové konstrukci" -95,24</t>
  </si>
  <si>
    <t>70</t>
  </si>
  <si>
    <t>612321321</t>
  </si>
  <si>
    <t>Vápenocementová omítka hladká jednovrstvá vnitřních stěn nanášená strojně</t>
  </si>
  <si>
    <t>361270609</t>
  </si>
  <si>
    <t>pod obklady</t>
  </si>
  <si>
    <t>490,827</t>
  </si>
  <si>
    <t>71</t>
  </si>
  <si>
    <t>612321341</t>
  </si>
  <si>
    <t>Vápenocementová omítka štuková dvouvrstvá vnitřních stěn nanášená strojně</t>
  </si>
  <si>
    <t>-312475033</t>
  </si>
  <si>
    <t>"odečet obkladů na zdivu" -395,587</t>
  </si>
  <si>
    <t>72</t>
  </si>
  <si>
    <t>612321391</t>
  </si>
  <si>
    <t>Příplatek k vápenocementové omítce vnitřních stěn za každých dalších 5 mm tloušťky strojně</t>
  </si>
  <si>
    <t>-2026898537</t>
  </si>
  <si>
    <t>714,254</t>
  </si>
  <si>
    <t>73</t>
  </si>
  <si>
    <t>621131111</t>
  </si>
  <si>
    <t>Polymercementový spojovací můstek vnějších podhledů nanášený ručně</t>
  </si>
  <si>
    <t>2034674505</t>
  </si>
  <si>
    <t>5,25+13,515</t>
  </si>
  <si>
    <t>74</t>
  </si>
  <si>
    <t>621211021</t>
  </si>
  <si>
    <t>Montáž kontaktního zateplení vnějších podhledů lepením a mechanickým kotvením polystyrénových desek tl do 120 mm</t>
  </si>
  <si>
    <t>-935560726</t>
  </si>
  <si>
    <t>Pohled západní</t>
  </si>
  <si>
    <t>"OP16" 1,50*3,50</t>
  </si>
  <si>
    <t>75</t>
  </si>
  <si>
    <t>28375939</t>
  </si>
  <si>
    <t>deska EPS 70 fasádní λ=0,039 tl 120mm</t>
  </si>
  <si>
    <t>-1085284808</t>
  </si>
  <si>
    <t>5,25*1,02 'Přepočtené koeficientem množství</t>
  </si>
  <si>
    <t>76</t>
  </si>
  <si>
    <t>621211041</t>
  </si>
  <si>
    <t>Montáž kontaktního zateplení vnějších podhledů lepením a mechanickým kotvením polystyrénových desek tl do 200 mm</t>
  </si>
  <si>
    <t>326401385</t>
  </si>
  <si>
    <t>"OP15" 7,95*1,70</t>
  </si>
  <si>
    <t>77</t>
  </si>
  <si>
    <t>621211051</t>
  </si>
  <si>
    <t>Montáž kontaktního zateplení vnějších podhledů lepením a mechanickým kotvením polystyrénových desek tl do 240 mm</t>
  </si>
  <si>
    <t>-1350166566</t>
  </si>
  <si>
    <t>"OP15" 7,95*1,30</t>
  </si>
  <si>
    <t>78</t>
  </si>
  <si>
    <t>28375955</t>
  </si>
  <si>
    <t>deska EPS 70 fasádní λ=0,039 tl 210mm</t>
  </si>
  <si>
    <t>-1636429693</t>
  </si>
  <si>
    <t>10,335*1,02 'Přepočtené koeficientem množství</t>
  </si>
  <si>
    <t>79</t>
  </si>
  <si>
    <t>621531011</t>
  </si>
  <si>
    <t>Tenkovrstvá silikonová zrnitá omítka tl. 1,5 mm včetně penetrace vnějších podhledů</t>
  </si>
  <si>
    <t>-1145274638</t>
  </si>
  <si>
    <t>"podhled OP15" 7,95*1,70</t>
  </si>
  <si>
    <t>"podhled OP16" 1,50*3,50</t>
  </si>
  <si>
    <t>80</t>
  </si>
  <si>
    <t>622131111</t>
  </si>
  <si>
    <t>Polymercementový spojovací můstek vnějších stěn nanášený ručně</t>
  </si>
  <si>
    <t>-833594641</t>
  </si>
  <si>
    <t>160,925+149,604+198,266+790,223+25,441</t>
  </si>
  <si>
    <t>81</t>
  </si>
  <si>
    <t>622142001</t>
  </si>
  <si>
    <t>Potažení vnějších stěn sklovláknitým pletivem vtlačeným do tenkovrstvé hmoty</t>
  </si>
  <si>
    <t>-1838511816</t>
  </si>
  <si>
    <t>"OP8 - vyrovnání opěrné stěny pod mozaiku" 13,21</t>
  </si>
  <si>
    <t>Pohled západní - špalety</t>
  </si>
  <si>
    <t>(5,90+2,56)*2*0,10</t>
  </si>
  <si>
    <t>(1,60+0,90)*2*0,10*14</t>
  </si>
  <si>
    <t>Pohled jižní - špalety</t>
  </si>
  <si>
    <t>(1,60+0,90)*2*0,10*2</t>
  </si>
  <si>
    <t>(2,52+1,70+2,52)*0,10*1</t>
  </si>
  <si>
    <t>(3,0+3,50+3,0)*0,10*1</t>
  </si>
  <si>
    <t>Pohled východní - špalety</t>
  </si>
  <si>
    <t>(0,80+0,80)*2*0,10</t>
  </si>
  <si>
    <t>Pohled severní - špalety</t>
  </si>
  <si>
    <t>(2,40+1,50+2,40)*0,10*2</t>
  </si>
  <si>
    <t>82</t>
  </si>
  <si>
    <t>622211011</t>
  </si>
  <si>
    <t>Montáž kontaktního zateplení vnějších stěn lepením a mechanickým kotvením polystyrénových desek tl do 80 mm</t>
  </si>
  <si>
    <t>902465589</t>
  </si>
  <si>
    <t>"OP1 tl.70mm" 98,92</t>
  </si>
  <si>
    <t>"OP3 tl.50mm" 20,70</t>
  </si>
  <si>
    <t>"OP6 tl.50mm" 27,60</t>
  </si>
  <si>
    <t>"vstup" 1,90*3,10*2</t>
  </si>
  <si>
    <t>"nadpraží" 3,50*(0,25+0,30)</t>
  </si>
  <si>
    <t>83</t>
  </si>
  <si>
    <t>28375933</t>
  </si>
  <si>
    <t>deska EPS 70 fasádní λ=0,039 tl 50mm</t>
  </si>
  <si>
    <t>-1531020970</t>
  </si>
  <si>
    <t>13,705*1,02 'Přepočtené koeficientem množství</t>
  </si>
  <si>
    <t>84</t>
  </si>
  <si>
    <t>28376013</t>
  </si>
  <si>
    <t>deska perimetrická fasádní soklová 150kPa λ=0,035 tl 50mm</t>
  </si>
  <si>
    <t>-126644354</t>
  </si>
  <si>
    <t>48,3*1,02 'Přepočtené koeficientem množství</t>
  </si>
  <si>
    <t>85</t>
  </si>
  <si>
    <t>28376014</t>
  </si>
  <si>
    <t>deska perimetrická fasádní soklová 150kPa λ=0,035 tl 70mm</t>
  </si>
  <si>
    <t>1157319174</t>
  </si>
  <si>
    <t>98,92*1,02 'Přepočtené koeficientem množství</t>
  </si>
  <si>
    <t>86</t>
  </si>
  <si>
    <t>622211021</t>
  </si>
  <si>
    <t>Montáž kontaktního zateplení vnějších stěn lepením a mechanickým kotvením polystyrénových desek tl do 120 mm</t>
  </si>
  <si>
    <t>-1497670663</t>
  </si>
  <si>
    <t>OP11, OP12 - XPS tl.100mm</t>
  </si>
  <si>
    <t>"S2" (5,226+1,92)*0,30</t>
  </si>
  <si>
    <t>"S3" (6,80+7,25+6,80)*0,20</t>
  </si>
  <si>
    <t>"S4" 27,20*0,30</t>
  </si>
  <si>
    <t>"S6" (9,60+13,20+9,80+6,80)*0,20</t>
  </si>
  <si>
    <t>"S7" (5,60+4,80+5,60)*0,20</t>
  </si>
  <si>
    <t>"S8" (24,30+5,60)*0,60</t>
  </si>
  <si>
    <t>"S9" (3,30+15,0+3,30)*0,30</t>
  </si>
  <si>
    <t>"OP2 tl.100mm" 58,59</t>
  </si>
  <si>
    <t>"OP5 tl.100mm" 41,04</t>
  </si>
  <si>
    <t>87</t>
  </si>
  <si>
    <t>28376443</t>
  </si>
  <si>
    <t>deska z polystyrénu XPS, hrana rovná a strukturovaný povrch 300kPa tl 100mm</t>
  </si>
  <si>
    <t>767717476</t>
  </si>
  <si>
    <t>49,974*1,02 'Přepočtené koeficientem množství</t>
  </si>
  <si>
    <t>88</t>
  </si>
  <si>
    <t>28376017</t>
  </si>
  <si>
    <t>deska perimetrická fasádní soklová 150kPa λ=0,035 tl 100mm</t>
  </si>
  <si>
    <t>814132428</t>
  </si>
  <si>
    <t>99,63*1,02 'Přepočtené koeficientem množství</t>
  </si>
  <si>
    <t>89</t>
  </si>
  <si>
    <t>622211031</t>
  </si>
  <si>
    <t>Montáž kontaktního zateplení vnějších stěn lepením a mechanickým kotvením polystyrénových desek tl do 160 mm</t>
  </si>
  <si>
    <t>-1785378506</t>
  </si>
  <si>
    <t>"S1 - OP13 tl. 150mm" 45,786*0,40*2</t>
  </si>
  <si>
    <t>"S1 - OP14 tl. 150mm" 27,236*0,22*2</t>
  </si>
  <si>
    <t>"S2 - OP9 tl. 130mm" (2,20+5,226)*0,30</t>
  </si>
  <si>
    <t>"S3 - OP9 tl. 130mm" 7,20*0,20</t>
  </si>
  <si>
    <t>"S4 - OP9 tl. 130mm" 5,35*0,30*2+27,20*0,30</t>
  </si>
  <si>
    <t>"S5 - OP17 tl. 140mm" (2,50+2,30)*2*0,60</t>
  </si>
  <si>
    <t>"S6 - OP9 tl. 130mm" 6,40*0,20</t>
  </si>
  <si>
    <t>"S7 - OP9 tl. 130mm" 4,80*0,60</t>
  </si>
  <si>
    <t>"S8 - OP10 tl. 130mm" (24,30+5,60)*0,30</t>
  </si>
  <si>
    <t>"S9 - OP10 tl. 130mm" 15,0*0,90</t>
  </si>
  <si>
    <t>"OP4 tl.160mm" 102,225</t>
  </si>
  <si>
    <t>90</t>
  </si>
  <si>
    <t>28376444</t>
  </si>
  <si>
    <t>deska z polystyrénu XPS, hrana rovná a strukturovaný povrch 300kPa tl 130mm</t>
  </si>
  <si>
    <t>-1330559591</t>
  </si>
  <si>
    <t>41,668*1,02 'Přepočtené koeficientem množství</t>
  </si>
  <si>
    <t>91</t>
  </si>
  <si>
    <t>28376445</t>
  </si>
  <si>
    <t>deska z polystyrénu XPS, hrana rovná a strukturovaný povrch 300kPa tl 140mm</t>
  </si>
  <si>
    <t>-1293393707</t>
  </si>
  <si>
    <t>5,76*1,02 'Přepočtené koeficientem množství</t>
  </si>
  <si>
    <t>92</t>
  </si>
  <si>
    <t>28376446</t>
  </si>
  <si>
    <t>deska z polystyrénu XPS, hrana rovná a strukturovaný povrch 300kPa tl 150mm</t>
  </si>
  <si>
    <t>886187610</t>
  </si>
  <si>
    <t>48,613*1,02 'Přepočtené koeficientem množství</t>
  </si>
  <si>
    <t>93</t>
  </si>
  <si>
    <t>28376021</t>
  </si>
  <si>
    <t>deska perimetrická fasádní soklová 150kPa λ=0,035 tl 160mm</t>
  </si>
  <si>
    <t>825781018</t>
  </si>
  <si>
    <t>102,225*1,02 'Přepočtené koeficientem množství</t>
  </si>
  <si>
    <t>94</t>
  </si>
  <si>
    <t>622211041</t>
  </si>
  <si>
    <t>Montáž kontaktního zateplení vnějších stěn lepením a mechanickým kotvením polystyrénových desek tl do 200 mm</t>
  </si>
  <si>
    <t>-1210025546</t>
  </si>
  <si>
    <t>OP7 - střechy</t>
  </si>
  <si>
    <t>"S2" 5,75*0,30</t>
  </si>
  <si>
    <t>"S4" 5,75*0,25*2</t>
  </si>
  <si>
    <t>OP7 - stěny</t>
  </si>
  <si>
    <t>(20,382+5,536+11,264)*7,35</t>
  </si>
  <si>
    <t>13,936*7,70</t>
  </si>
  <si>
    <t>"boky" 1,70*5,10*2</t>
  </si>
  <si>
    <t>"boky" 6,0*3,90*2</t>
  </si>
  <si>
    <t>"bok" 4,30*7,70*1</t>
  </si>
  <si>
    <t>"odečet" -7,95*4,82</t>
  </si>
  <si>
    <t>-1,60*0,90*14</t>
  </si>
  <si>
    <t>-3,50*2,76</t>
  </si>
  <si>
    <t>Pohled jižní</t>
  </si>
  <si>
    <t>10,542*7,70</t>
  </si>
  <si>
    <t>24,531*4,91</t>
  </si>
  <si>
    <t>3,55*4,41</t>
  </si>
  <si>
    <t>"odečet" -1,60*0,90*2</t>
  </si>
  <si>
    <t>-1,70*2,52*1</t>
  </si>
  <si>
    <t>-3,50*3,0*1</t>
  </si>
  <si>
    <t>Pohled východní</t>
  </si>
  <si>
    <t>1,55*4,91</t>
  </si>
  <si>
    <t>7,15*2,80</t>
  </si>
  <si>
    <t>5,75*4,91</t>
  </si>
  <si>
    <t>15,72*4,41</t>
  </si>
  <si>
    <t>Pohled severní</t>
  </si>
  <si>
    <t>3,60*4,41</t>
  </si>
  <si>
    <t>5,80*7,35</t>
  </si>
  <si>
    <t>"odečet" -1,50*2,25*2</t>
  </si>
  <si>
    <t>95</t>
  </si>
  <si>
    <t>28375953</t>
  </si>
  <si>
    <t>deska EPS 70 fasádní λ=0,039 tl 180mm</t>
  </si>
  <si>
    <t>-1088002134</t>
  </si>
  <si>
    <t>Pohled západní - podhled</t>
  </si>
  <si>
    <t>803,738*1,02 'Přepočtené koeficientem množství</t>
  </si>
  <si>
    <t>96</t>
  </si>
  <si>
    <t>622211051</t>
  </si>
  <si>
    <t>Montáž kontaktního zateplení vnějších stěn lepením a mechanickým kotvením polystyrénových desek tl do 240 mm</t>
  </si>
  <si>
    <t>-146638144</t>
  </si>
  <si>
    <t>"OP18" 7,95*5,10</t>
  </si>
  <si>
    <t>97</t>
  </si>
  <si>
    <t>28375957</t>
  </si>
  <si>
    <t>deska EPS 70 fasádní λ=0,039 tl 230mm</t>
  </si>
  <si>
    <t>602443535</t>
  </si>
  <si>
    <t>25,441*1,02 'Přepočtené koeficientem množství</t>
  </si>
  <si>
    <t>98</t>
  </si>
  <si>
    <t>622252001</t>
  </si>
  <si>
    <t>Montáž profilů kontaktního zateplení připevněných mechanicky</t>
  </si>
  <si>
    <t>-1715909413</t>
  </si>
  <si>
    <t>soklová lišta š.180mm</t>
  </si>
  <si>
    <t>51,118+6,0+6,0-3,50+4,30</t>
  </si>
  <si>
    <t>10,542+24,531-3,50+3,55</t>
  </si>
  <si>
    <t>1,55+5,60+5,75+15,72</t>
  </si>
  <si>
    <t>3,60+5,80-1,50-1,50</t>
  </si>
  <si>
    <t>soklová lišta š.50mm</t>
  </si>
  <si>
    <t>1,90*2</t>
  </si>
  <si>
    <t>99</t>
  </si>
  <si>
    <t>59051655</t>
  </si>
  <si>
    <t>profil zakládací Al tl 0,7mm pro ETICS pro izolant tl 180mm</t>
  </si>
  <si>
    <t>-1745035170</t>
  </si>
  <si>
    <t>134,061*1,05 'Přepočtené koeficientem množství</t>
  </si>
  <si>
    <t>100</t>
  </si>
  <si>
    <t>59051663</t>
  </si>
  <si>
    <t>profil zakládací Al tl 0,7mm pro ETICS pro izolant tl 50mm</t>
  </si>
  <si>
    <t>-1082074523</t>
  </si>
  <si>
    <t>3,8*1,05 'Přepočtené koeficientem množství</t>
  </si>
  <si>
    <t>101</t>
  </si>
  <si>
    <t>622252002</t>
  </si>
  <si>
    <t>Montáž profilů kontaktního zateplení lepených</t>
  </si>
  <si>
    <t>621875974</t>
  </si>
  <si>
    <t>lišta parapetní</t>
  </si>
  <si>
    <t>"pohled západní" 5,90+1,60*14</t>
  </si>
  <si>
    <t>"pohled jižní" 1,60*2</t>
  </si>
  <si>
    <t>"pohled východní" 0,80*1</t>
  </si>
  <si>
    <t>lišta připojovací APU</t>
  </si>
  <si>
    <t>"pohled západní" 2,56+5,90+2,56</t>
  </si>
  <si>
    <t>3,0+3,50+3,0</t>
  </si>
  <si>
    <t>(0,90+1,60+0,90)*14</t>
  </si>
  <si>
    <t>"pohled jižní" (0,90+1,60+0,90)*2</t>
  </si>
  <si>
    <t>(2,52+1,70+2,52)*1</t>
  </si>
  <si>
    <t>(3,0+3,50+3,0)*1</t>
  </si>
  <si>
    <t>"pohled východní" 0,80*3</t>
  </si>
  <si>
    <t>"pohled severní" (2,40+1,50+2,40)*2</t>
  </si>
  <si>
    <t>lišta s okapnicí</t>
  </si>
  <si>
    <t>"pohled západní" 7,95+1,50+1,50+5,90+3,50+1,60*14</t>
  </si>
  <si>
    <t>"pohled jižní" 1,60*2+1,70+3,50</t>
  </si>
  <si>
    <t>"pohled severní" 1,50*2</t>
  </si>
  <si>
    <t>lišta rohová</t>
  </si>
  <si>
    <t>"pohled západní" 7,70+5,10+5,10+2,56+2,56+4,30+4,30+3,0+3,0+8,10+8,10+0,90*2*14</t>
  </si>
  <si>
    <t>"pohled jižní" 0,90*2*2+2,52*2*1+3,0*2*1+8,10+5,31+6,06</t>
  </si>
  <si>
    <t>"pohled východní" 0,80*2+4,81*1</t>
  </si>
  <si>
    <t>"pohled severní" 2,40*2*2</t>
  </si>
  <si>
    <t>102</t>
  </si>
  <si>
    <t>63127464</t>
  </si>
  <si>
    <t>profil rohový Al 15x15mm s výztužnou tkaninou š 100mm pro ETICS</t>
  </si>
  <si>
    <t>-230262536</t>
  </si>
  <si>
    <t>129,14*1,05 'Přepočtené koeficientem množství</t>
  </si>
  <si>
    <t>103</t>
  </si>
  <si>
    <t>28342205</t>
  </si>
  <si>
    <t>profil začišťovací PVC 6mm s výztužnou tkaninou pro ostění ETICS</t>
  </si>
  <si>
    <t>1161455721</t>
  </si>
  <si>
    <t>106,16*1,05 'Přepočtené koeficientem množství</t>
  </si>
  <si>
    <t>104</t>
  </si>
  <si>
    <t>59051510</t>
  </si>
  <si>
    <t>profil začišťovací s okapnicí PVC s výztužnou tkaninou pro nadpraží ETICS</t>
  </si>
  <si>
    <t>-2088253169</t>
  </si>
  <si>
    <t>54,95*1,05 'Přepočtené koeficientem množství</t>
  </si>
  <si>
    <t>105</t>
  </si>
  <si>
    <t>59051512</t>
  </si>
  <si>
    <t>profil začišťovací s okapnicí PVC s výztužnou tkaninou pro parapet ETICS</t>
  </si>
  <si>
    <t>-3803309</t>
  </si>
  <si>
    <t>32,3*1,05 'Přepočtené koeficientem množství</t>
  </si>
  <si>
    <t>106</t>
  </si>
  <si>
    <t>622511111</t>
  </si>
  <si>
    <t>Tenkovrstvá akrylátová mozaiková střednězrnná omítka včetně penetrace vnějších stěn</t>
  </si>
  <si>
    <t>-1995983900</t>
  </si>
  <si>
    <t>"OP4" 102,225</t>
  </si>
  <si>
    <t>"OP5" 41,04</t>
  </si>
  <si>
    <t>"OP6" 27,60</t>
  </si>
  <si>
    <t>"OP8" 13,21</t>
  </si>
  <si>
    <t>107</t>
  </si>
  <si>
    <t>622531011</t>
  </si>
  <si>
    <t>Tenkovrstvá silikonová zrnitá omítka tl. 1,5 mm včetně penetrace vnějších stěn</t>
  </si>
  <si>
    <t>1863839120</t>
  </si>
  <si>
    <t>"střecha S2 - OP7" 5,75*0,30</t>
  </si>
  <si>
    <t>"střecha S4 - OP7" 5,75*0,30*2</t>
  </si>
  <si>
    <t>"OP18" 25,441</t>
  </si>
  <si>
    <t>"OP7" 409,706</t>
  </si>
  <si>
    <t>"vstup tl.50mm" 13,705</t>
  </si>
  <si>
    <t>"špalety" (2,56+5,90+2,56)*0,10</t>
  </si>
  <si>
    <t>(0,90+1,60+0,90)*0,10*14</t>
  </si>
  <si>
    <t>"OP7" 199,612</t>
  </si>
  <si>
    <t>"špalety" (0,90+1,60+0,90)*0,10*2</t>
  </si>
  <si>
    <t>(3,50+3,0+3,50)*0,10*1</t>
  </si>
  <si>
    <t>"OP7" 124,549</t>
  </si>
  <si>
    <t>"špalety" (0,80+0,80+0,80)*0,10</t>
  </si>
  <si>
    <t>"OP7" 51,756</t>
  </si>
  <si>
    <t>"špalety" (2,40+1,50+2,40)*0,10*2</t>
  </si>
  <si>
    <t>108</t>
  </si>
  <si>
    <t>629991011</t>
  </si>
  <si>
    <t>Zakrytí výplní otvorů a svislých ploch fólií přilepenou lepící páskou</t>
  </si>
  <si>
    <t>653998759</t>
  </si>
  <si>
    <t>5,90*2,56*1</t>
  </si>
  <si>
    <t>1,60*0,90*14</t>
  </si>
  <si>
    <t>3,50*2,91*1</t>
  </si>
  <si>
    <t>1,60*0,90*2</t>
  </si>
  <si>
    <t>1,70*2,52*1</t>
  </si>
  <si>
    <t>3,50*3,0*1</t>
  </si>
  <si>
    <t>0,80*0,80*1</t>
  </si>
  <si>
    <t>1,50*2,40*2</t>
  </si>
  <si>
    <t>109</t>
  </si>
  <si>
    <t>631311116</t>
  </si>
  <si>
    <t>Mazanina tl do 80 mm z betonu prostého bez zvýšených nároků na prostředí tř. C 25/30</t>
  </si>
  <si>
    <t>33450319</t>
  </si>
  <si>
    <t>"P1" 274,15*0,072</t>
  </si>
  <si>
    <t>"P5" 32,67*0,062</t>
  </si>
  <si>
    <t>"P6" 28,81*0,068</t>
  </si>
  <si>
    <t>"P8" 207,48*0,072</t>
  </si>
  <si>
    <t>"P9a" 11,09*0,058</t>
  </si>
  <si>
    <t>"P9b" 25,59*0,073</t>
  </si>
  <si>
    <t>"P9c" 13,61*0,083</t>
  </si>
  <si>
    <t>"P10" 50,66*0,069</t>
  </si>
  <si>
    <t>"P11" 4,16*0,072</t>
  </si>
  <si>
    <t>"P12" 10,61*0,082</t>
  </si>
  <si>
    <t>110</t>
  </si>
  <si>
    <t>631311122</t>
  </si>
  <si>
    <t>Mazanina tl do 120 mm z betonu prostého bez zvýšených nároků na prostředí tř. C 8/10</t>
  </si>
  <si>
    <t>-212040658</t>
  </si>
  <si>
    <t>podkladní pod patkami</t>
  </si>
  <si>
    <t>2,60*2,60*0,10*47</t>
  </si>
  <si>
    <t>111</t>
  </si>
  <si>
    <t>631311125</t>
  </si>
  <si>
    <t>Mazanina tl do 120 mm z betonu prostého bez zvýšených nároků na prostředí tř. C 20/25</t>
  </si>
  <si>
    <t>690402665</t>
  </si>
  <si>
    <t>"zázemí 1.NP" 347,31*0,11</t>
  </si>
  <si>
    <t>"P4 podkladní" 1339,73*0,11</t>
  </si>
  <si>
    <t>"P12 podkladní" 10,61*0,11</t>
  </si>
  <si>
    <t>"revizní šachta" 1,60*1,40*0,10*2</t>
  </si>
  <si>
    <t>"výtahová šachta" 3,20*3,05*0,10</t>
  </si>
  <si>
    <t>112</t>
  </si>
  <si>
    <t>631311135</t>
  </si>
  <si>
    <t>Mazanina tl do 240 mm z betonu prostého bez zvýšených nároků na prostředí tř. C 20/25</t>
  </si>
  <si>
    <t>1178621860</t>
  </si>
  <si>
    <t>"zázemí 1.NP" 347,31*0,15</t>
  </si>
  <si>
    <t>"zvýšené podium" 2,40*18,66*0,15+2,40*14,75*0,15</t>
  </si>
  <si>
    <t>113</t>
  </si>
  <si>
    <t>631311136</t>
  </si>
  <si>
    <t>Mazanina tl do 240 mm z betonu prostého bez zvýšených nároků na prostředí tř. C 25/30</t>
  </si>
  <si>
    <t>779868388</t>
  </si>
  <si>
    <t>"P4" 1339,73*0,14</t>
  </si>
  <si>
    <t>"P12" 10,61*0,14</t>
  </si>
  <si>
    <t>114</t>
  </si>
  <si>
    <t>631319011</t>
  </si>
  <si>
    <t>Příplatek k mazanině tl do 80 mm za přehlazení povrchu</t>
  </si>
  <si>
    <t>-1585631936</t>
  </si>
  <si>
    <t>115</t>
  </si>
  <si>
    <t>631319012</t>
  </si>
  <si>
    <t>Příplatek k mazanině tl do 120 mm za přehlazení povrchu</t>
  </si>
  <si>
    <t>1950101384</t>
  </si>
  <si>
    <t>116</t>
  </si>
  <si>
    <t>631319013</t>
  </si>
  <si>
    <t>Příplatek k mazanině tl do 240 mm za přehlazení povrchu</t>
  </si>
  <si>
    <t>1928959600</t>
  </si>
  <si>
    <t>117</t>
  </si>
  <si>
    <t>631319171</t>
  </si>
  <si>
    <t>Příplatek k mazanině tl do 80 mm za stržení povrchu spodní vrstvy před vložením výztuže</t>
  </si>
  <si>
    <t>-30707523</t>
  </si>
  <si>
    <t>118</t>
  </si>
  <si>
    <t>631319173</t>
  </si>
  <si>
    <t>Příplatek k mazanině tl do 120 mm za stržení povrchu spodní vrstvy před vložením výztuže</t>
  </si>
  <si>
    <t>-1067162192</t>
  </si>
  <si>
    <t>119</t>
  </si>
  <si>
    <t>631319175</t>
  </si>
  <si>
    <t>Příplatek k mazanině tl do 240 mm za stržení povrchu spodní vrstvy před vložením výztuže</t>
  </si>
  <si>
    <t>1961200110</t>
  </si>
  <si>
    <t>"zázemí 1.NP" 347,31*0,15*2</t>
  </si>
  <si>
    <t>120</t>
  </si>
  <si>
    <t>631319206</t>
  </si>
  <si>
    <t>Příplatek k mazaninám za přidání ocelových vláken (drátkobeton) pro objemové vyztužení 40 kg/m3</t>
  </si>
  <si>
    <t>2005072284</t>
  </si>
  <si>
    <t>121</t>
  </si>
  <si>
    <t>631342112</t>
  </si>
  <si>
    <t>Mazanina tl do 80 mm z betonu lehkého tepelně-izolačního polystyrenového 500 kg/m3</t>
  </si>
  <si>
    <t>-1864422420</t>
  </si>
  <si>
    <t>"S3" 50,40*(0,03+0,125)*0,5</t>
  </si>
  <si>
    <t>122</t>
  </si>
  <si>
    <t>631342122</t>
  </si>
  <si>
    <t>Mazanina tl do 120 mm z betonu lehkého tepelně-izolačního polystyrenového 500 kg/m3</t>
  </si>
  <si>
    <t>-273978456</t>
  </si>
  <si>
    <t>"S5" 5,75*(0,06+0,12)*0,5</t>
  </si>
  <si>
    <t>123</t>
  </si>
  <si>
    <t>631342132</t>
  </si>
  <si>
    <t>Mazanina tl do 240 mm z betonu lehkého tepelně-izolačního polystyrenového 500 kg/m3</t>
  </si>
  <si>
    <t>-242430758</t>
  </si>
  <si>
    <t>"S2" 11,77*(0,06+0,22)*0,5</t>
  </si>
  <si>
    <t>"S4" 143,85*(0,03+0,25)*0,5</t>
  </si>
  <si>
    <t>"S6" 128,87*(0,04+0,31)*0,5</t>
  </si>
  <si>
    <t>"S7" 27,84*(0,06+0,22)*0,5</t>
  </si>
  <si>
    <t>"S8" 134,87*(0,06+0,41)*0,5</t>
  </si>
  <si>
    <t>"S9" 50,08*(0,06+0,50)*0,5</t>
  </si>
  <si>
    <t>124</t>
  </si>
  <si>
    <t>631362021</t>
  </si>
  <si>
    <t>Výztuž mazanin svařovanými sítěmi Kari</t>
  </si>
  <si>
    <t>-1090669340</t>
  </si>
  <si>
    <t>"zázemí 1.NP" 347,31*4,44*0,001*3*1,15</t>
  </si>
  <si>
    <t>"P4" 1339,73*4,44*0,001*1*1,15</t>
  </si>
  <si>
    <t>"P12" 10,61*4,44*0,001*1*1,15</t>
  </si>
  <si>
    <t>"P1" 274,15*4,44*0,001*1,15</t>
  </si>
  <si>
    <t>"P5" 32,67*4,44*0,001*1,15</t>
  </si>
  <si>
    <t>"P6" 28,81*4,44*0,001*1,15</t>
  </si>
  <si>
    <t>"P8" 207,48*4,44*0,001*1,15</t>
  </si>
  <si>
    <t>"P9" 50,29*4,44*0,001*1,15</t>
  </si>
  <si>
    <t>"P10" 50,66*4,44*0,001*1,15</t>
  </si>
  <si>
    <t>"P11" 4,16*4,44*0,001*1,15</t>
  </si>
  <si>
    <t>"P12" 10,61*4,44*0,001*1,15</t>
  </si>
  <si>
    <t>"zvýšené podium" 2,40*(18,66+14,75)*3,033*0,001*1,15</t>
  </si>
  <si>
    <t>"revizní šachta" 1,60*1,40*4,44*0,001*1,15*2</t>
  </si>
  <si>
    <t>"výtahová šachta" 3,20*3,05*4,44*0,001*1,15</t>
  </si>
  <si>
    <t>125</t>
  </si>
  <si>
    <t>632451456</t>
  </si>
  <si>
    <t>Potěr pískocementový tl do 50 mm tř. C 25 běžný</t>
  </si>
  <si>
    <t>1300093293</t>
  </si>
  <si>
    <t>střechy</t>
  </si>
  <si>
    <t>"S1" 1257,26-2,40*1,10*8</t>
  </si>
  <si>
    <t>"S2" 11,77</t>
  </si>
  <si>
    <t>"S3" 50,40</t>
  </si>
  <si>
    <t>"S4" 143,85</t>
  </si>
  <si>
    <t>"S5" 5,75</t>
  </si>
  <si>
    <t>"S6" 128,87</t>
  </si>
  <si>
    <t>"S7" 27,84</t>
  </si>
  <si>
    <t>"S8" 134,87</t>
  </si>
  <si>
    <t>"S9" 50,08</t>
  </si>
  <si>
    <t>1,0*0,80*2</t>
  </si>
  <si>
    <t>126</t>
  </si>
  <si>
    <t>632451625</t>
  </si>
  <si>
    <t>Potěr pískocementový tl 20 mm stupňů a schodnic tř. C 20 běžný</t>
  </si>
  <si>
    <t>1776614887</t>
  </si>
  <si>
    <t>127</t>
  </si>
  <si>
    <t>632481213</t>
  </si>
  <si>
    <t>Separační vrstva z PE fólie</t>
  </si>
  <si>
    <t>-2048321048</t>
  </si>
  <si>
    <t>"P1" 274,15</t>
  </si>
  <si>
    <t>"P4" 1339,73</t>
  </si>
  <si>
    <t>"P5" 32,67</t>
  </si>
  <si>
    <t>"P6" 28,81</t>
  </si>
  <si>
    <t>"P8" 207,48</t>
  </si>
  <si>
    <t>"P9" 50,29</t>
  </si>
  <si>
    <t>"P10" 50,66</t>
  </si>
  <si>
    <t>"P11" 4,16</t>
  </si>
  <si>
    <t>"P12" 10,61</t>
  </si>
  <si>
    <t>128</t>
  </si>
  <si>
    <t>634112123</t>
  </si>
  <si>
    <t>Obvodová dilatace podlahovým páskem z pěnového PE s fólií mezi stěnou a mazaninou nebo potěrem v 80 mm</t>
  </si>
  <si>
    <t>-153804689</t>
  </si>
  <si>
    <t>"P4" 236,0</t>
  </si>
  <si>
    <t>129</t>
  </si>
  <si>
    <t>634662111</t>
  </si>
  <si>
    <t>Výplň dilatačních spar šířky do 10 mm v mazaninách akrylátovým tmelem</t>
  </si>
  <si>
    <t>1847168572</t>
  </si>
  <si>
    <t>"hala" 585,0</t>
  </si>
  <si>
    <t>"nářaďovny" 37,40</t>
  </si>
  <si>
    <t>130</t>
  </si>
  <si>
    <t>634911113</t>
  </si>
  <si>
    <t>Řezání dilatačních spár š 5 mm hl do 50 mm v čerstvé betonové mazanině</t>
  </si>
  <si>
    <t>657821392</t>
  </si>
  <si>
    <t>131</t>
  </si>
  <si>
    <t>635111115</t>
  </si>
  <si>
    <t>Násyp pod podlahy ze štěrkopísku s udusáním</t>
  </si>
  <si>
    <t>559978057</t>
  </si>
  <si>
    <t>"pod základ přístřešku VZT jednotky" 8,51*3,0*0,25</t>
  </si>
  <si>
    <t>132</t>
  </si>
  <si>
    <t>637211121</t>
  </si>
  <si>
    <t>Okapový chodník z betonových dlaždic tl 40 mm kladených do písku se zalitím spár MC</t>
  </si>
  <si>
    <t>1852704143</t>
  </si>
  <si>
    <t>betonová dlažba 300x300mm</t>
  </si>
  <si>
    <t>(18,58+30,31+35,56)*(0,75-0,15)</t>
  </si>
  <si>
    <t>betonová dlažba 400x400mm</t>
  </si>
  <si>
    <t>(35,64+16,21+6,35+8,25)*0,40</t>
  </si>
  <si>
    <t>133</t>
  </si>
  <si>
    <t>642942111</t>
  </si>
  <si>
    <t>Osazování zárubní nebo rámů dveřních kovových do 2,5 m2 na MC</t>
  </si>
  <si>
    <t>1183817180</t>
  </si>
  <si>
    <t>134</t>
  </si>
  <si>
    <t>55331486</t>
  </si>
  <si>
    <t>zárubeň jednokřídlá ocelová pro zdění tl stěny 110-150mm rozměru 700/1970, 2100mm</t>
  </si>
  <si>
    <t>-2082624765</t>
  </si>
  <si>
    <t>135</t>
  </si>
  <si>
    <t>55331487</t>
  </si>
  <si>
    <t>zárubeň jednokřídlá ocelová pro zdění tl stěny 110-150mm rozměru 800/1970, 2100mm</t>
  </si>
  <si>
    <t>418632923</t>
  </si>
  <si>
    <t>136</t>
  </si>
  <si>
    <t>55331488</t>
  </si>
  <si>
    <t>zárubeň jednokřídlá ocelová pro zdění tl stěny 110-150mm rozměru 900/1970, 2100mm</t>
  </si>
  <si>
    <t>587931165</t>
  </si>
  <si>
    <t>137</t>
  </si>
  <si>
    <t>55331492</t>
  </si>
  <si>
    <t>zárubeň jednokřídlá ocelová pro zdění tl stěny 160-200mm rozměru 800/1970, 2100mm</t>
  </si>
  <si>
    <t>171195576</t>
  </si>
  <si>
    <t>138</t>
  </si>
  <si>
    <t>55331493</t>
  </si>
  <si>
    <t>zárubeň jednokřídlá ocelová pro zdění tl stěny 160-200mm rozměru 900/1970, 2100mm</t>
  </si>
  <si>
    <t>622922419</t>
  </si>
  <si>
    <t>139</t>
  </si>
  <si>
    <t>642942221</t>
  </si>
  <si>
    <t>Osazování zárubní nebo rámů dveřních kovových do 4 m2 na MC</t>
  </si>
  <si>
    <t>-1287144718</t>
  </si>
  <si>
    <t>140</t>
  </si>
  <si>
    <t>55331751</t>
  </si>
  <si>
    <t>zárubeň dvoukřídlá ocelová pro zdění tl stěny 160-200mm rozměru 1600/1970, 2100mm</t>
  </si>
  <si>
    <t>-1333943781</t>
  </si>
  <si>
    <t>142</t>
  </si>
  <si>
    <t>900200R</t>
  </si>
  <si>
    <t>Utěsnění požárních prostupů stropem tl.200mm - REI 30 DP1</t>
  </si>
  <si>
    <t>-30050619</t>
  </si>
  <si>
    <t>Požární odolnost REI 30 DP1</t>
  </si>
  <si>
    <t>prostupy stropem tl.200mm (počet jednotlivých kusů převeden na m2)</t>
  </si>
  <si>
    <t>0,70*0,30*2</t>
  </si>
  <si>
    <t>3,14*0,05*0,05*23</t>
  </si>
  <si>
    <t>3,14*0,075*0,075*10</t>
  </si>
  <si>
    <t>3,14*0,10*0,10*6</t>
  </si>
  <si>
    <t>0,20*0,08*8</t>
  </si>
  <si>
    <t>0,15*0,08*8</t>
  </si>
  <si>
    <t>0,25*0,20*1</t>
  </si>
  <si>
    <t>0,28*0,08*1</t>
  </si>
  <si>
    <t>486</t>
  </si>
  <si>
    <t>900201R</t>
  </si>
  <si>
    <t>Utěsnění požárních prostupů stěnou tl.115mm - REI 30 DP1</t>
  </si>
  <si>
    <t>407083158</t>
  </si>
  <si>
    <t>prostupy stěnou tl.115mm (počet jednotlivých kusů převeden na m2)</t>
  </si>
  <si>
    <t>0,65*0,30*2</t>
  </si>
  <si>
    <t>0,15*0,08*1</t>
  </si>
  <si>
    <t>0,45*0,25*1</t>
  </si>
  <si>
    <t>3,14*0,075*0,075*5</t>
  </si>
  <si>
    <t>487</t>
  </si>
  <si>
    <t>900202R</t>
  </si>
  <si>
    <t>Utěsnění požárních prostupů stropem tl.200mm - REI 15 DP1</t>
  </si>
  <si>
    <t>-2124471750</t>
  </si>
  <si>
    <t>Požární odolnost REI 15 DP1</t>
  </si>
  <si>
    <t>2,10*0,80*8</t>
  </si>
  <si>
    <t>3,14*0,10*0,10*15</t>
  </si>
  <si>
    <t>3,14*0,125*0,125*3</t>
  </si>
  <si>
    <t>3,14*0,075*0,075*12</t>
  </si>
  <si>
    <t>3,14*0,09*0,09*1</t>
  </si>
  <si>
    <t>0,15*0,08*4</t>
  </si>
  <si>
    <t>0,70*0,35*2</t>
  </si>
  <si>
    <t>0,45*0,25*4</t>
  </si>
  <si>
    <t>488</t>
  </si>
  <si>
    <t>900203R</t>
  </si>
  <si>
    <t>Utěsnění požárních prostupů stěnou tl.115mm - REI 15 DP1</t>
  </si>
  <si>
    <t>-1814399020</t>
  </si>
  <si>
    <t>3,14*0,125*0,125*5</t>
  </si>
  <si>
    <t>489</t>
  </si>
  <si>
    <t>900204R</t>
  </si>
  <si>
    <t>Utěsnění požárních prostupů stěnou tl.200mm - REI 15 DP1</t>
  </si>
  <si>
    <t>-1751346221</t>
  </si>
  <si>
    <t>prostupy stěnou tl.200mm (počet jednotlivých kusů převeden na m2)</t>
  </si>
  <si>
    <t>3,14*0,075*0,075*4</t>
  </si>
  <si>
    <t>0,60*0,20*6</t>
  </si>
  <si>
    <t>0,15*0,10*3</t>
  </si>
  <si>
    <t>490</t>
  </si>
  <si>
    <t>900205R</t>
  </si>
  <si>
    <t>Značení a revize požárních ucpávek</t>
  </si>
  <si>
    <t>1308141062</t>
  </si>
  <si>
    <t>143</t>
  </si>
  <si>
    <t>900300R</t>
  </si>
  <si>
    <t>Likvidace odpadu z obalů a prořezů</t>
  </si>
  <si>
    <t>-1517418398</t>
  </si>
  <si>
    <t>"odborný odhad" 50,0</t>
  </si>
  <si>
    <t>144</t>
  </si>
  <si>
    <t>900400R</t>
  </si>
  <si>
    <t>Stavební přípomoci pro profese</t>
  </si>
  <si>
    <t>hod</t>
  </si>
  <si>
    <t>-80095974</t>
  </si>
  <si>
    <t>"odborný odhad" 500</t>
  </si>
  <si>
    <t>145</t>
  </si>
  <si>
    <t>919726122</t>
  </si>
  <si>
    <t>Geotextilie pro ochranu, separaci a filtraci netkaná měrná hmotnost do 300 g/m2</t>
  </si>
  <si>
    <t>1789099255</t>
  </si>
  <si>
    <t>vodorovná</t>
  </si>
  <si>
    <t>svislá</t>
  </si>
  <si>
    <t>"OP1" 98,92</t>
  </si>
  <si>
    <t>"OP2" 58,59</t>
  </si>
  <si>
    <t>"OP3" 20,70</t>
  </si>
  <si>
    <t>146</t>
  </si>
  <si>
    <t>941211111</t>
  </si>
  <si>
    <t>Montáž lešení řadového rámového lehkého zatížení do 200 kg/m2 š do 0,9 m v do 10 m</t>
  </si>
  <si>
    <t>-522173217</t>
  </si>
  <si>
    <t>lešení pro zázemí haly</t>
  </si>
  <si>
    <t>(37,182+1,50)*7,65</t>
  </si>
  <si>
    <t>-5,536*4,20</t>
  </si>
  <si>
    <t>11,0*7,93</t>
  </si>
  <si>
    <t>8,536*4,20</t>
  </si>
  <si>
    <t>16,936*8,0</t>
  </si>
  <si>
    <t>"boky" 3,20*7,93*2</t>
  </si>
  <si>
    <t>"boky" 7,50*4,20*2</t>
  </si>
  <si>
    <t>"bok" 5,80*8,0*1</t>
  </si>
  <si>
    <t>13,542*8,0</t>
  </si>
  <si>
    <t>(24,531+1,50)*5,21</t>
  </si>
  <si>
    <t>5,05*6,06</t>
  </si>
  <si>
    <t>3,05*5,21</t>
  </si>
  <si>
    <t>8,65*2,80</t>
  </si>
  <si>
    <t>7,25*5,21</t>
  </si>
  <si>
    <t>18,72*6,06</t>
  </si>
  <si>
    <t>5,10*4,56</t>
  </si>
  <si>
    <t>7,30*7,65</t>
  </si>
  <si>
    <t>lešení pro halu</t>
  </si>
  <si>
    <t>4,0*10,70</t>
  </si>
  <si>
    <t>47,0*3,30</t>
  </si>
  <si>
    <t>4,50*10,60</t>
  </si>
  <si>
    <t>28,0*6,0</t>
  </si>
  <si>
    <t>28,20*12,20</t>
  </si>
  <si>
    <t>15,70*6,30</t>
  </si>
  <si>
    <t>5,50*11,0</t>
  </si>
  <si>
    <t>31,20*10,86</t>
  </si>
  <si>
    <t>147</t>
  </si>
  <si>
    <t>941211211</t>
  </si>
  <si>
    <t>Příplatek k lešení řadovému rámovému lehkému š 0,9 m v do 25 m za první a ZKD den použití</t>
  </si>
  <si>
    <t>-743410611</t>
  </si>
  <si>
    <t>2453,939*30</t>
  </si>
  <si>
    <t>148</t>
  </si>
  <si>
    <t>941211811</t>
  </si>
  <si>
    <t>Demontáž lešení řadového rámového lehkého zatížení do 200 kg/m2 š do 0,9 m v do 10 m</t>
  </si>
  <si>
    <t>854933656</t>
  </si>
  <si>
    <t>149</t>
  </si>
  <si>
    <t>941311111</t>
  </si>
  <si>
    <t>Montáž lešení řadového modulového lehkého zatížení do 200 kg/m2 š do 0,9 m v do 10 m</t>
  </si>
  <si>
    <t>-1916164705</t>
  </si>
  <si>
    <t>vnitřní lešení pro úpravu povrchu stěn tělocvičny</t>
  </si>
  <si>
    <t>"štíty" 27,426*10,0*2</t>
  </si>
  <si>
    <t>"podélné stěny" 45,616*9,80*2</t>
  </si>
  <si>
    <t>150</t>
  </si>
  <si>
    <t>941311211</t>
  </si>
  <si>
    <t>Příplatek k lešení řadovému modulovému lehkému š 0,9 m v do 25 m za první a ZKD den použití</t>
  </si>
  <si>
    <t>-1693377508</t>
  </si>
  <si>
    <t>1442,594*30</t>
  </si>
  <si>
    <t>151</t>
  </si>
  <si>
    <t>941311811</t>
  </si>
  <si>
    <t>Demontáž lešení řadového modulového lehkého zatížení do 200 kg/m2 š do 0,9 m v do 10 m</t>
  </si>
  <si>
    <t>-1730602048</t>
  </si>
  <si>
    <t>152</t>
  </si>
  <si>
    <t>944511111</t>
  </si>
  <si>
    <t>Montáž ochranné sítě z textilie z umělých vláken</t>
  </si>
  <si>
    <t>-829972937</t>
  </si>
  <si>
    <t>153</t>
  </si>
  <si>
    <t>944511211</t>
  </si>
  <si>
    <t>Příplatek k ochranné síti za první a ZKD den použití</t>
  </si>
  <si>
    <t>1889872151</t>
  </si>
  <si>
    <t>154</t>
  </si>
  <si>
    <t>944511811</t>
  </si>
  <si>
    <t>Demontáž ochranné sítě z textilie z umělých vláken</t>
  </si>
  <si>
    <t>1906350508</t>
  </si>
  <si>
    <t>155</t>
  </si>
  <si>
    <t>946111118</t>
  </si>
  <si>
    <t>Montáž pojízdných věží trubkových/dílcových š do 0,9 m dl do 3,2 m v do 8,6 m</t>
  </si>
  <si>
    <t>-1885444339</t>
  </si>
  <si>
    <t>156</t>
  </si>
  <si>
    <t>946111218</t>
  </si>
  <si>
    <t>Příplatek k pojízdným věžím š do 0,9 m dl do 3,2 m v do 8,6 m za první a ZKD den použití</t>
  </si>
  <si>
    <t>-7191905</t>
  </si>
  <si>
    <t>5,000*120</t>
  </si>
  <si>
    <t>157</t>
  </si>
  <si>
    <t>946111818</t>
  </si>
  <si>
    <t>Demontáž pojízdných věží trubkových/dílcových š do 0,9 m dl do 3,2 m v do 8,6 m</t>
  </si>
  <si>
    <t>838154004</t>
  </si>
  <si>
    <t>158</t>
  </si>
  <si>
    <t>949311111</t>
  </si>
  <si>
    <t>Montáž lešení trubkového do šachet o půdorysné ploše do 6 m2 v do 10 m</t>
  </si>
  <si>
    <t>349598776</t>
  </si>
  <si>
    <t>159</t>
  </si>
  <si>
    <t>949311211</t>
  </si>
  <si>
    <t>Příplatek k lešení trubkovému do šachet do 6 m2 v do 30 m za první a ZKD den použití</t>
  </si>
  <si>
    <t>2092927562</t>
  </si>
  <si>
    <t>8,000*30</t>
  </si>
  <si>
    <t>160</t>
  </si>
  <si>
    <t>949311811</t>
  </si>
  <si>
    <t>Demontáž lešení trubkového do šachet o půdorysné ploše do 6 m2 v do 10 m</t>
  </si>
  <si>
    <t>-72148561</t>
  </si>
  <si>
    <t>161</t>
  </si>
  <si>
    <t>952901111</t>
  </si>
  <si>
    <t>Vyčištění budov bytové a občanské výstavby při výšce podlaží do 4 m</t>
  </si>
  <si>
    <t>402926466</t>
  </si>
  <si>
    <t>zázemí tělocvičny</t>
  </si>
  <si>
    <t>5,85*25,80</t>
  </si>
  <si>
    <t>6,0*5,54</t>
  </si>
  <si>
    <t>5,85*11,30</t>
  </si>
  <si>
    <t>10,15*13,90</t>
  </si>
  <si>
    <t>24,711*5,90</t>
  </si>
  <si>
    <t>3,55*15,72</t>
  </si>
  <si>
    <t>5,85*2,40</t>
  </si>
  <si>
    <t>7,40*7,95</t>
  </si>
  <si>
    <t>5,85*15,10</t>
  </si>
  <si>
    <t>5,85*11,70</t>
  </si>
  <si>
    <t>10,15*13,95</t>
  </si>
  <si>
    <t>162</t>
  </si>
  <si>
    <t>952901114</t>
  </si>
  <si>
    <t>Vyčištění budov bytové a občanské výstavby při výšce podlaží přes 4 m</t>
  </si>
  <si>
    <t>-741423213</t>
  </si>
  <si>
    <t>tělocvična</t>
  </si>
  <si>
    <t>28,056*46,346</t>
  </si>
  <si>
    <t>163</t>
  </si>
  <si>
    <t>953171031</t>
  </si>
  <si>
    <t>X102-Osazování stupadel z betonářské oceli nebo litinových nádrže</t>
  </si>
  <si>
    <t>974957859</t>
  </si>
  <si>
    <t>4*2</t>
  </si>
  <si>
    <t>164</t>
  </si>
  <si>
    <t>55243806</t>
  </si>
  <si>
    <t xml:space="preserve">X102-stupadlo ocelové </t>
  </si>
  <si>
    <t>-1962871404</t>
  </si>
  <si>
    <t>165</t>
  </si>
  <si>
    <t>953943122</t>
  </si>
  <si>
    <t>Osazování výrobků do 5 kg/kus do betonu</t>
  </si>
  <si>
    <t>-518766399</t>
  </si>
  <si>
    <t>"osazení pouzdra volejbalového sloupku" 8</t>
  </si>
  <si>
    <t>166</t>
  </si>
  <si>
    <t>953943211</t>
  </si>
  <si>
    <t>X131a-Osazování hasicího přístroje</t>
  </si>
  <si>
    <t>-1589209241</t>
  </si>
  <si>
    <t>167</t>
  </si>
  <si>
    <t>44932114</t>
  </si>
  <si>
    <t>X131a-přístroj hasicí ruční práškový 6kg</t>
  </si>
  <si>
    <t>-596485166</t>
  </si>
  <si>
    <t>168</t>
  </si>
  <si>
    <t>955100</t>
  </si>
  <si>
    <t>D+M značení požárními a bezpečnostními tabulkami</t>
  </si>
  <si>
    <t>1642939368</t>
  </si>
  <si>
    <t>484</t>
  </si>
  <si>
    <t>977151118</t>
  </si>
  <si>
    <t>Jádrové vrty diamantovými korunkami do stavebních materiálů D přes 90 do 100 mm</t>
  </si>
  <si>
    <t>45833732</t>
  </si>
  <si>
    <t>0,20*15</t>
  </si>
  <si>
    <t>483</t>
  </si>
  <si>
    <t>977151123</t>
  </si>
  <si>
    <t>Jádrové vrty diamantovými korunkami do stavebních materiálů D přes 130 do 150 mm</t>
  </si>
  <si>
    <t>352616262</t>
  </si>
  <si>
    <t>0,20*18</t>
  </si>
  <si>
    <t>485</t>
  </si>
  <si>
    <t>977151125</t>
  </si>
  <si>
    <t>Jádrové vrty diamantovými korunkami do stavebních materiálů D přes 180 do 200 mm</t>
  </si>
  <si>
    <t>300785118</t>
  </si>
  <si>
    <t>0,20*12</t>
  </si>
  <si>
    <t>169</t>
  </si>
  <si>
    <t>998011002</t>
  </si>
  <si>
    <t>Přesun hmot pro budovy v do 12 m</t>
  </si>
  <si>
    <t>1050234534</t>
  </si>
  <si>
    <t>PSV</t>
  </si>
  <si>
    <t>Práce a dodávky PSV</t>
  </si>
  <si>
    <t>711</t>
  </si>
  <si>
    <t>Izolace proti vodě, vlhkosti a plynům</t>
  </si>
  <si>
    <t>170</t>
  </si>
  <si>
    <t>711111001</t>
  </si>
  <si>
    <t>Provedení izolace proti zemní vlhkosti vodorovné za studena nátěrem penetračním</t>
  </si>
  <si>
    <t>-882633806</t>
  </si>
  <si>
    <t>"zázemí 1.NP" 347,31</t>
  </si>
  <si>
    <t>"P9b" 25,59</t>
  </si>
  <si>
    <t>"P9c" 13,61</t>
  </si>
  <si>
    <t>"revizní šachta" 1,60*1,40*2</t>
  </si>
  <si>
    <t>"výtahová šachta" 3,20*3,05</t>
  </si>
  <si>
    <t>171</t>
  </si>
  <si>
    <t>711112001</t>
  </si>
  <si>
    <t>Provedení izolace proti zemní vlhkosti svislé za studena nátěrem penetračním</t>
  </si>
  <si>
    <t>-1255131365</t>
  </si>
  <si>
    <t>"revizní šachta" (1,30+1,10)*2*1,56*2</t>
  </si>
  <si>
    <t>"výtahová šachta" (3,0+2,85)*2*1,85</t>
  </si>
  <si>
    <t>172</t>
  </si>
  <si>
    <t>11163150</t>
  </si>
  <si>
    <t>lak penetrační asfaltový</t>
  </si>
  <si>
    <t>138346635</t>
  </si>
  <si>
    <t>"vodorovná" 1751,09*0,0003</t>
  </si>
  <si>
    <t>"svislá" 36,621*0,00035</t>
  </si>
  <si>
    <t>173</t>
  </si>
  <si>
    <t>711112011</t>
  </si>
  <si>
    <t>Provedení izolace proti zemní vlhkosti svislé za studena suspenzí asfaltovou</t>
  </si>
  <si>
    <t>-2047659410</t>
  </si>
  <si>
    <t>174</t>
  </si>
  <si>
    <t>11163346</t>
  </si>
  <si>
    <t>suspenze hydroizolační asfaltová</t>
  </si>
  <si>
    <t>-2041066979</t>
  </si>
  <si>
    <t>349,075*0,0011 'Přepočtené koeficientem množství</t>
  </si>
  <si>
    <t>175</t>
  </si>
  <si>
    <t>711132111</t>
  </si>
  <si>
    <t>Provedení izolace proti zemní vlhkosti pásy na sucho samolepící svislé</t>
  </si>
  <si>
    <t>473211852</t>
  </si>
  <si>
    <t>176</t>
  </si>
  <si>
    <t>62866281</t>
  </si>
  <si>
    <t>pás asfaltový samolepicí modifikovaný SBS tl 3,0mm s vložkou ze skleněné tkaniny se spalitelnou fólií nebo jemnozrnným minerálním posypem nebo textilií na horním povrchu</t>
  </si>
  <si>
    <t>756419686</t>
  </si>
  <si>
    <t>349,075*1,2 'Přepočtené koeficientem množství</t>
  </si>
  <si>
    <t>177</t>
  </si>
  <si>
    <t>711141559</t>
  </si>
  <si>
    <t>Provedení izolace proti zemní vlhkosti pásy přitavením vodorovné NAIP vč.veškerých detailů a prostupů</t>
  </si>
  <si>
    <t>-2134782591</t>
  </si>
  <si>
    <t>"1.NP zázemí" 347,31*2</t>
  </si>
  <si>
    <t>"P4" 1339,73*3</t>
  </si>
  <si>
    <t>"vytažení na stěnu m.č.1.19" (22,116+5,574)*2*0,20</t>
  </si>
  <si>
    <t>"vytažení na stěnu m.č.1.4" (27,326+45,616)*2*0,20</t>
  </si>
  <si>
    <t>"vytažení na stěnu m.č.1.34" (3,375+15,0)*2*0,20</t>
  </si>
  <si>
    <t>"P9b" 25,59*1</t>
  </si>
  <si>
    <t>"P9c" 13,61*1</t>
  </si>
  <si>
    <t>"P12" 10,61*2</t>
  </si>
  <si>
    <t>"revizní šachta" 1,60*1,40*2*2</t>
  </si>
  <si>
    <t>"výtahová šachta" 3,20*3,05*2</t>
  </si>
  <si>
    <t>178</t>
  </si>
  <si>
    <t>711142559</t>
  </si>
  <si>
    <t>Provedení izolace proti zemní vlhkosti pásy přitavením svislé NAIP vč.veškerých detailů a prostupů</t>
  </si>
  <si>
    <t>-639508813</t>
  </si>
  <si>
    <t>"revizní šachta" (1,30+1,10)*2*1,56*2*2</t>
  </si>
  <si>
    <t>"výtahová šachta" (3,20+3,05)*2*1,85*2</t>
  </si>
  <si>
    <t>179</t>
  </si>
  <si>
    <t>62855002</t>
  </si>
  <si>
    <t>pás asfaltový natavitelný modifikovaný SBS tl 5,0mm s vložkou z polyesterové rohože a spalitelnou PE fólií nebo jemnozrnným minerálním posypem na horním povrchu ELASTEK 50 spec.mineral</t>
  </si>
  <si>
    <t>-1692081557</t>
  </si>
  <si>
    <t>"1.NP zázemí" 347,31*1*1,15</t>
  </si>
  <si>
    <t>"P4" 1339,73*2*1,15</t>
  </si>
  <si>
    <t>"vytažení na stěnu m.č.1.19" (22,116+5,574)*2*0,20*1,15</t>
  </si>
  <si>
    <t>"vytažení na stěnu m.č.1.4" (27,326+45,616)*2*0,20*1,15</t>
  </si>
  <si>
    <t>"vytažení na stěnu m.č.1.34" (3,375+15,0)*2*0,20*1,15</t>
  </si>
  <si>
    <t>"P9b" 25,59*1*1,15</t>
  </si>
  <si>
    <t>"P9c" 13,61*1*1,15</t>
  </si>
  <si>
    <t>"P12" 10,61*1*1,15</t>
  </si>
  <si>
    <t>"revizní šachta" 1,60*1,40*2*1,15</t>
  </si>
  <si>
    <t>"výtahová šachta" 3,20*3,05*1*1,15</t>
  </si>
  <si>
    <t>"revizní šachta" (1,30+1,10)*2*1,56*1*2*1,20</t>
  </si>
  <si>
    <t>"výtahová šachta" (3,20+3,05)*2*1,85*1*1,20</t>
  </si>
  <si>
    <t>"OP1" 98,92*1,20</t>
  </si>
  <si>
    <t>"OP2" 58,59*1,20</t>
  </si>
  <si>
    <t>"OP3" 20,70*1,20</t>
  </si>
  <si>
    <t>"OP4" 102,225*1,20</t>
  </si>
  <si>
    <t>"OP5" 41,04*1,20</t>
  </si>
  <si>
    <t>"OP6" 27,60*1,20</t>
  </si>
  <si>
    <t>180</t>
  </si>
  <si>
    <t>62856011</t>
  </si>
  <si>
    <t>pás asfaltový natavitelný modifikovaný SBS tl 4,0mm s vložkou z hliníkové fólie, hliníkové fólie s textilií a spalitelnou PE fólií nebo jemnozrnným minerálním posypem na horním povrchu GLASTEK 40 spec.mineral</t>
  </si>
  <si>
    <t>-2057466396</t>
  </si>
  <si>
    <t>"P4" 1339,73*1*1,15</t>
  </si>
  <si>
    <t>181</t>
  </si>
  <si>
    <t>711161273</t>
  </si>
  <si>
    <t>Provedení izolace proti zemní vlhkosti svislé z nopové fólie</t>
  </si>
  <si>
    <t>1955655663</t>
  </si>
  <si>
    <t>182</t>
  </si>
  <si>
    <t>28323010</t>
  </si>
  <si>
    <t>fólie profilovaná (nopová) drenážní HDPE s výškou nopů 20mm</t>
  </si>
  <si>
    <t>731079560</t>
  </si>
  <si>
    <t>178,21*1,2 'Přepočtené koeficientem množství</t>
  </si>
  <si>
    <t>183</t>
  </si>
  <si>
    <t>711191001</t>
  </si>
  <si>
    <t>Provedení adhezního můstku na vodorovné ploše</t>
  </si>
  <si>
    <t>-1201443306</t>
  </si>
  <si>
    <t>"P9a" 11,09</t>
  </si>
  <si>
    <t>184</t>
  </si>
  <si>
    <t>58581220</t>
  </si>
  <si>
    <t>můstek adhezní pod izolační a vyrovnávací lepící hmoty</t>
  </si>
  <si>
    <t>kg</t>
  </si>
  <si>
    <t>-1373271799</t>
  </si>
  <si>
    <t>658,83*0,118 'Přepočtené koeficientem množství</t>
  </si>
  <si>
    <t>185</t>
  </si>
  <si>
    <t>711193121</t>
  </si>
  <si>
    <t>Izolace proti vlhkosti na vodorovné ploše těsnicí hmotou minerální na bázi cementu a disperze dvousložková, vč.koutových pásků</t>
  </si>
  <si>
    <t>-1578394703</t>
  </si>
  <si>
    <t>"m.č.1.07" 19,07</t>
  </si>
  <si>
    <t>"m.č.1.08" 1,62</t>
  </si>
  <si>
    <t>"m.č.1.10" 2,19</t>
  </si>
  <si>
    <t>"m.č.1.11" 5,93</t>
  </si>
  <si>
    <t>"m.č.2.03" 1,22</t>
  </si>
  <si>
    <t>"m.č.2.04" 10,81</t>
  </si>
  <si>
    <t>"m.č.2.09" 7,07</t>
  </si>
  <si>
    <t>"m.č.2.11" 13,61</t>
  </si>
  <si>
    <t>"m.č.2.12" 1,42</t>
  </si>
  <si>
    <t>"m.č.2.15" 14,78</t>
  </si>
  <si>
    <t>"m.č.2.16" 1,38</t>
  </si>
  <si>
    <t>186</t>
  </si>
  <si>
    <t>711193131</t>
  </si>
  <si>
    <t>Izolace proti vlhkosti na svislé ploše těsnicí kaší minerální minerální na bázi cementu a disperze dvousložková, vč.koutových pásků</t>
  </si>
  <si>
    <t>-1310751657</t>
  </si>
  <si>
    <t>"m.č.1.07" (6,42+2,96+1,50)*2*2,70</t>
  </si>
  <si>
    <t>"m.č.1.11" (2,30+2,70)*2*2,70</t>
  </si>
  <si>
    <t>"m.č.2.04" (2,90+4,015)*2*2,70</t>
  </si>
  <si>
    <t>"m.č.2.11" (4,186+3,778)*2*2,70</t>
  </si>
  <si>
    <t>"m.č.2.15" (5,421+3,10)*2*2,70</t>
  </si>
  <si>
    <t>187</t>
  </si>
  <si>
    <t>711211141</t>
  </si>
  <si>
    <t>X41-Izolace proti zemní vlhkosti a radonu provětrávaná z plastových segmentů do v 400 mm se zabetonováním</t>
  </si>
  <si>
    <t>-1348766570</t>
  </si>
  <si>
    <t>zvýšené podium (v tabulce PSV 172ks, převedeno do položky ÚRS na m2)</t>
  </si>
  <si>
    <t>0,75*0,50*172</t>
  </si>
  <si>
    <t>188</t>
  </si>
  <si>
    <t>711491172</t>
  </si>
  <si>
    <t>Provedení doplňků izolace proti vodě na vodorovné ploše z textilií vrstva ochranná</t>
  </si>
  <si>
    <t>1627772661</t>
  </si>
  <si>
    <t>ochrana izolace proti poškození</t>
  </si>
  <si>
    <t>"1.NP zázemí" 347,31*1</t>
  </si>
  <si>
    <t>"P4" 1339,73*1</t>
  </si>
  <si>
    <t>"P12" 10,61*1</t>
  </si>
  <si>
    <t>189</t>
  </si>
  <si>
    <t>69311179</t>
  </si>
  <si>
    <t>geotextilie PP 700g/m2</t>
  </si>
  <si>
    <t>1520821216</t>
  </si>
  <si>
    <t>1736,85*1,05 'Přepočtené koeficientem množství</t>
  </si>
  <si>
    <t>190</t>
  </si>
  <si>
    <t>998711202</t>
  </si>
  <si>
    <t>Přesun hmot procentní pro izolace proti vodě, vlhkosti a plynům v objektech v do 12 m</t>
  </si>
  <si>
    <t>782802268</t>
  </si>
  <si>
    <t>712</t>
  </si>
  <si>
    <t>Povlakové krytiny</t>
  </si>
  <si>
    <t>191</t>
  </si>
  <si>
    <t>712311101</t>
  </si>
  <si>
    <t>Provedení povlakové krytiny střech do 10° za studena lakem penetračním nebo asfaltovým</t>
  </si>
  <si>
    <t>1783409031</t>
  </si>
  <si>
    <t>"plocha" 1257,26</t>
  </si>
  <si>
    <t>"obvod" (27,586+45,576)*2*0,30</t>
  </si>
  <si>
    <t>"odtah kouře" (2,40+1,10)*2*0,30*8</t>
  </si>
  <si>
    <t>"odečet" -2,40*1,10*8</t>
  </si>
  <si>
    <t>střecha S2</t>
  </si>
  <si>
    <t>"plocha" 11,77</t>
  </si>
  <si>
    <t>"obvod" (5,35+2,20)*2*0,90</t>
  </si>
  <si>
    <t>střecha S3</t>
  </si>
  <si>
    <t>"plocha" 50,40</t>
  </si>
  <si>
    <t>"obvod" (7,0+7,20)*2*0,45</t>
  </si>
  <si>
    <t>střecha S4</t>
  </si>
  <si>
    <t>"plocha" 143,85</t>
  </si>
  <si>
    <t>"obvod" (5,50+27,20)*2*1,0</t>
  </si>
  <si>
    <t>"výtah" (2,40+2,30)*2*0,60</t>
  </si>
  <si>
    <t>střecha S5</t>
  </si>
  <si>
    <t>"plocha" 5,75</t>
  </si>
  <si>
    <t>střecha S6</t>
  </si>
  <si>
    <t>"plocha" 128,87</t>
  </si>
  <si>
    <t>"obvod" (9,80+13,15)*2*0,50</t>
  </si>
  <si>
    <t>střecha S7</t>
  </si>
  <si>
    <t>"plocha" 27,84</t>
  </si>
  <si>
    <t>"obvod" (5,80+4,80)*2*0,60</t>
  </si>
  <si>
    <t>střecha S8</t>
  </si>
  <si>
    <t>"plocha" 134,87</t>
  </si>
  <si>
    <t>"obvod" (24,30+5,55)*2*0,60</t>
  </si>
  <si>
    <t>střecha S9</t>
  </si>
  <si>
    <t>"plocha" 50,08</t>
  </si>
  <si>
    <t>"obvod" (3,35+14,95)*2*0,30</t>
  </si>
  <si>
    <t>192</t>
  </si>
  <si>
    <t>-408494067</t>
  </si>
  <si>
    <t>2030,147*0,0003 'Přepočtené koeficientem množství</t>
  </si>
  <si>
    <t>193</t>
  </si>
  <si>
    <t>712341559</t>
  </si>
  <si>
    <t>Provedení povlakové krytiny střech do 10° pásy NAIP přitavením v plné ploše vč.veškerých detailů a prostupů</t>
  </si>
  <si>
    <t>-993604894</t>
  </si>
  <si>
    <t>"plocha" 11,77*2</t>
  </si>
  <si>
    <t>"obvod" (5,35+2,20)*2*(0,80+0,90)</t>
  </si>
  <si>
    <t>"plocha" 50,40*2</t>
  </si>
  <si>
    <t>"obvod" (7,0+7,20)*2*0,45*2</t>
  </si>
  <si>
    <t>"plocha" 143,85*2</t>
  </si>
  <si>
    <t>"obvod" (5,50+27,20)*2*(0,60+1,0)</t>
  </si>
  <si>
    <t>"výtah" (2,40+2,30)*2*(0,60+0,30)</t>
  </si>
  <si>
    <t>"plocha" 5,75*2</t>
  </si>
  <si>
    <t>"plocha" 128,87*2</t>
  </si>
  <si>
    <t>"obvod" (9,80+13,15)*2*(0,40+0,50)</t>
  </si>
  <si>
    <t>"plocha" 27,84*2</t>
  </si>
  <si>
    <t>"obvod" (5,80+4,80)*2*(0,50+0,60)</t>
  </si>
  <si>
    <t>"plocha" 134,87*2</t>
  </si>
  <si>
    <t>"obvod" (24,30+5,55)*2*(0,40+0,60)</t>
  </si>
  <si>
    <t>"plocha" 50,08*2</t>
  </si>
  <si>
    <t>"obvod" (3,35+14,95)*2*(0,70+0,30)</t>
  </si>
  <si>
    <t>194</t>
  </si>
  <si>
    <t>62836110</t>
  </si>
  <si>
    <t>pás asfaltový natavitelný oxidovaný tl 4,0mm s vložkou z hliníkové fólie / hliníkové fólie s textilií, se spalitelnou PE folií nebo jemnozrnným minerálním posypem</t>
  </si>
  <si>
    <t>-275122617</t>
  </si>
  <si>
    <t>2728,957*1,15 'Přepočtené koeficientem množství</t>
  </si>
  <si>
    <t>195</t>
  </si>
  <si>
    <t>712361705</t>
  </si>
  <si>
    <t>Provedení povlakové krytiny střech do 10° fólií lepenou se svařovanými spoji, vč.veškerých detailů a prostupů</t>
  </si>
  <si>
    <t>1034493440</t>
  </si>
  <si>
    <t>"obvod" (27,586+45,576)*2*0,40</t>
  </si>
  <si>
    <t>"atika" 28,586*0,60*2</t>
  </si>
  <si>
    <t>"atika" 46,776*0,50*2</t>
  </si>
  <si>
    <t>"odtah kouře" (2,40+1,10)*2*0,20*8</t>
  </si>
  <si>
    <t>"obvod" (5,35+2,20)*2*0,30</t>
  </si>
  <si>
    <t>"atika" (5,75+2,20)*0,50</t>
  </si>
  <si>
    <t>"obvod" (7,0+7,20)*2*0,20</t>
  </si>
  <si>
    <t>"atika" (7,50+7,20+7,50)*0,50</t>
  </si>
  <si>
    <t>"obvod" (5,50+27,20)*2*0,50</t>
  </si>
  <si>
    <t>"výtah" (2,40+2,30)*2*0,30</t>
  </si>
  <si>
    <t>"atika" 27,20*0,50</t>
  </si>
  <si>
    <t>"obvod" (9,80+13,15)*2*0,20</t>
  </si>
  <si>
    <t>"atika" (9,50+13,936+9,50+7,20)*0,50</t>
  </si>
  <si>
    <t>"obvod" (5,80+4,80)*2*0,30</t>
  </si>
  <si>
    <t>"atika" (6,05+4,576+6,05)*0,50</t>
  </si>
  <si>
    <t>"obvod" (24,30+5,55)*2*0,40</t>
  </si>
  <si>
    <t>"atika" (24,551+5,279)*0,50</t>
  </si>
  <si>
    <t>"obvod" (3,35+14,95)*2*0,40</t>
  </si>
  <si>
    <t>"atika" (3,08+15,72+3,08)*0,50</t>
  </si>
  <si>
    <t>196</t>
  </si>
  <si>
    <t>28322065</t>
  </si>
  <si>
    <t>fólie hydroizolační střešní mPVC mechanicky kotvená tl 1,8mm se zvýšenou požární odolností</t>
  </si>
  <si>
    <t>1572571609</t>
  </si>
  <si>
    <t>2123,105*1,02 'Přepočtené koeficientem množství</t>
  </si>
  <si>
    <t>197</t>
  </si>
  <si>
    <t>712391171</t>
  </si>
  <si>
    <t>Provedení povlakové krytiny střech do 10° podkladní textilní vrstvy</t>
  </si>
  <si>
    <t>519896184</t>
  </si>
  <si>
    <t>textilie 300g/m2</t>
  </si>
  <si>
    <t>"obvod" (5,35+2,20)*2*(0,30+0,85)</t>
  </si>
  <si>
    <t>"obvod" (7,0+7,20)*2*(0,20+0,40)</t>
  </si>
  <si>
    <t>"obvod" (5,50+27,20)*2*(0,50+1,0)</t>
  </si>
  <si>
    <t>"obvod" (9,80+13,15)*2*(0,20+0,50)</t>
  </si>
  <si>
    <t>"obvod" (5,80+4,80)*2*(0,30+0,60)</t>
  </si>
  <si>
    <t>"obvod" (3,35+14,95)*2*(0,40+0,70)</t>
  </si>
  <si>
    <t>textilie 500g/m2</t>
  </si>
  <si>
    <t>"střecha S1 pod kačírkem" 8,40*7,10*8</t>
  </si>
  <si>
    <t>"střecha S2 pod kačírkem" 11,77</t>
  </si>
  <si>
    <t>"střecha S3 pod kačírkem" 50,40</t>
  </si>
  <si>
    <t>"střecha S4 pod kačírkem" 143,85</t>
  </si>
  <si>
    <t>"střecha S5 pod kačírkem" 5,75</t>
  </si>
  <si>
    <t>"střecha S6 pod kačírkem" 60,48</t>
  </si>
  <si>
    <t>"střecha S7 pod kačírkem" 27,84</t>
  </si>
  <si>
    <t>"střecha S9 pod kačírkem" 50,08</t>
  </si>
  <si>
    <t>198</t>
  </si>
  <si>
    <t>69311068</t>
  </si>
  <si>
    <t>geotextilie netkaná separační, ochranná, filtrační, drenážní PP 300g/m2</t>
  </si>
  <si>
    <t>1523614514</t>
  </si>
  <si>
    <t>2863,24*1,15 'Přepočtené koeficientem množství</t>
  </si>
  <si>
    <t>199</t>
  </si>
  <si>
    <t>69311082</t>
  </si>
  <si>
    <t>geotextilie netkaná separační, ochranná, filtrační, drenážní PP 500g/m2</t>
  </si>
  <si>
    <t>1024864605</t>
  </si>
  <si>
    <t>806,17*1,15 'Přepočtené koeficientem množství</t>
  </si>
  <si>
    <t>200</t>
  </si>
  <si>
    <t>712771201</t>
  </si>
  <si>
    <t>Provedení drenážní vrstvy vegetační střechy z kameniva tloušťky do 100 mm sklon do 5°</t>
  </si>
  <si>
    <t>1014895573</t>
  </si>
  <si>
    <t>"S1" 8,40*7,10*8</t>
  </si>
  <si>
    <t>"S6" 9,60*6,30</t>
  </si>
  <si>
    <t>201</t>
  </si>
  <si>
    <t>58333674</t>
  </si>
  <si>
    <t>kamenivo těžené hrubé frakce 16/32 (kačírek)</t>
  </si>
  <si>
    <t>-840924421</t>
  </si>
  <si>
    <t>806,170*0,05*1,837</t>
  </si>
  <si>
    <t>202</t>
  </si>
  <si>
    <t>712771613</t>
  </si>
  <si>
    <t>Osazení ochranné kačírkové lišty navařením na hydroizolaci</t>
  </si>
  <si>
    <t>-2139114447</t>
  </si>
  <si>
    <t>"X80" 9,60</t>
  </si>
  <si>
    <t>"X85" 10,0</t>
  </si>
  <si>
    <t>"X96" 248,0</t>
  </si>
  <si>
    <t>203</t>
  </si>
  <si>
    <t>69334020</t>
  </si>
  <si>
    <t>lišta kačírková výška 40-50mm Al</t>
  </si>
  <si>
    <t>271911531</t>
  </si>
  <si>
    <t>267,6*1,02 'Přepočtené koeficientem množství</t>
  </si>
  <si>
    <t>204</t>
  </si>
  <si>
    <t>712997001</t>
  </si>
  <si>
    <t>Provedení povlakové krytiny přilepením klínů do asfaltu</t>
  </si>
  <si>
    <t>1450404481</t>
  </si>
  <si>
    <t>"S1" 45,786*2</t>
  </si>
  <si>
    <t>27,886*2*2</t>
  </si>
  <si>
    <t>"S2" (5,35+2,20)*2*2</t>
  </si>
  <si>
    <t>"S3" (6,80+7,20)*2*2</t>
  </si>
  <si>
    <t>"S4" (5,35+27,20)*2*2</t>
  </si>
  <si>
    <t>"S5" (2,50+2,30)*2*2</t>
  </si>
  <si>
    <t>"S6" (9,70+13,20)*2*2</t>
  </si>
  <si>
    <t>"S7" (5,65+4,80)*2*2</t>
  </si>
  <si>
    <t>"S8" (24,30+5,60)*2*2</t>
  </si>
  <si>
    <t>"S9" (3,30+15,0)*2*2</t>
  </si>
  <si>
    <t>205</t>
  </si>
  <si>
    <t>63152005</t>
  </si>
  <si>
    <t>klín atikový přechodný minerální plochých střech tl 50x50mm</t>
  </si>
  <si>
    <t>2073157835</t>
  </si>
  <si>
    <t>764,916*1,05 'Přepočtené koeficientem množství</t>
  </si>
  <si>
    <t>206</t>
  </si>
  <si>
    <t>998712202</t>
  </si>
  <si>
    <t>Přesun hmot procentní pro krytiny povlakové v objektech v do 12 m</t>
  </si>
  <si>
    <t>60592757</t>
  </si>
  <si>
    <t>713</t>
  </si>
  <si>
    <t>Izolace tepelné</t>
  </si>
  <si>
    <t>207</t>
  </si>
  <si>
    <t>713121111</t>
  </si>
  <si>
    <t>Montáž izolace tepelné podlah volně kladenými rohožemi, pásy, dílci, deskami 1 vrstva</t>
  </si>
  <si>
    <t>-1200613083</t>
  </si>
  <si>
    <t>kročejová izolace EPST 80mm</t>
  </si>
  <si>
    <t>kročejová izolace EPST 110mm</t>
  </si>
  <si>
    <t>kročejová izolace Ethafoam</t>
  </si>
  <si>
    <t>208</t>
  </si>
  <si>
    <t>28376639</t>
  </si>
  <si>
    <t>deska polystyrénová pro snížení kročejového hluku (max. zatížení 3,5 kN/m2)</t>
  </si>
  <si>
    <t>-488540135</t>
  </si>
  <si>
    <t>"tl.80mm" 39,200*0,08</t>
  </si>
  <si>
    <t>"tl.110mm" 273,39*0,11</t>
  </si>
  <si>
    <t>209</t>
  </si>
  <si>
    <t>28376550R</t>
  </si>
  <si>
    <t>deska polystyrénová pro snížení kročejového hluku (max. zatížení 4 kN/m2) tl 10mm</t>
  </si>
  <si>
    <t>-1362898618</t>
  </si>
  <si>
    <t>312,59*1,02 'Přepočtené koeficientem množství</t>
  </si>
  <si>
    <t>210</t>
  </si>
  <si>
    <t>713121121</t>
  </si>
  <si>
    <t>Montáž izolace tepelné podlah volně kladenými rohožemi, pásy, dílci, deskami 2 vrstvy</t>
  </si>
  <si>
    <t>-1384261324</t>
  </si>
  <si>
    <t>211</t>
  </si>
  <si>
    <t>28375923</t>
  </si>
  <si>
    <t>deska EPS 200 do plochých střech a podlah λ=0,034 tl 70mm</t>
  </si>
  <si>
    <t>-589851281</t>
  </si>
  <si>
    <t>335,63*1,02 'Přepočtené koeficientem množství</t>
  </si>
  <si>
    <t>212</t>
  </si>
  <si>
    <t>28375924</t>
  </si>
  <si>
    <t>deska EPS 200 do plochých střech a podlah λ=0,034 tl 80mm</t>
  </si>
  <si>
    <t>-34310875</t>
  </si>
  <si>
    <t>213</t>
  </si>
  <si>
    <t>28376455</t>
  </si>
  <si>
    <t>deska z polystyrénu XPS, hrana polodrážková a hladký povrch 500kPa tl 70mm</t>
  </si>
  <si>
    <t>1306220288</t>
  </si>
  <si>
    <t>"P4" 1339,73*2</t>
  </si>
  <si>
    <t>2700,68*1,02 'Přepočtené koeficientem množství</t>
  </si>
  <si>
    <t>214</t>
  </si>
  <si>
    <t>713141151</t>
  </si>
  <si>
    <t>Montáž izolace tepelné střech plochých kladené volně 1 vrstva rohoží, pásů, dílců, desek</t>
  </si>
  <si>
    <t>-74189060</t>
  </si>
  <si>
    <t>minerální vlna v místě plynových sálačů</t>
  </si>
  <si>
    <t>"S1" 1,50*1,50*3</t>
  </si>
  <si>
    <t>EPS 130mm</t>
  </si>
  <si>
    <t>"S1" 1257,26</t>
  </si>
  <si>
    <t>EPS 250mm</t>
  </si>
  <si>
    <t>215</t>
  </si>
  <si>
    <t>63140408</t>
  </si>
  <si>
    <t>deska tepelně izolační minerální plochých střech λ=0,038-0,039 tl 180mm</t>
  </si>
  <si>
    <t>-1446244115</t>
  </si>
  <si>
    <t>6,75*1,02 'Přepočtené koeficientem množství</t>
  </si>
  <si>
    <t>216</t>
  </si>
  <si>
    <t>28375032</t>
  </si>
  <si>
    <t>deska EPS 150 do plochých střech a podlah λ=0,035 tl 130mm</t>
  </si>
  <si>
    <t>-1607862424</t>
  </si>
  <si>
    <t>1236,14*1,02 'Přepočtené koeficientem množství</t>
  </si>
  <si>
    <t>217</t>
  </si>
  <si>
    <t>28372326</t>
  </si>
  <si>
    <t>deska EPS 150 do plochých střech a podlah λ=0,035</t>
  </si>
  <si>
    <t>368559597</t>
  </si>
  <si>
    <t>desky tl.250mm</t>
  </si>
  <si>
    <t>553,43*0,25</t>
  </si>
  <si>
    <t>138,358*1,02 'Přepočtené koeficientem množství</t>
  </si>
  <si>
    <t>218</t>
  </si>
  <si>
    <t>713141152</t>
  </si>
  <si>
    <t>Montáž izolace tepelné střech plochých kladené volně 2 vrstvy rohoží, pásů, dílců, desek</t>
  </si>
  <si>
    <t>591748961</t>
  </si>
  <si>
    <t>219</t>
  </si>
  <si>
    <t>63140400</t>
  </si>
  <si>
    <t>deska tepelně izolační minerální plochých střech λ=0,038-0,039 tl 60mm</t>
  </si>
  <si>
    <t>-1418423054</t>
  </si>
  <si>
    <t>1236,14*2,04 'Přepočtené koeficientem množství</t>
  </si>
  <si>
    <t>220</t>
  </si>
  <si>
    <t>713141212</t>
  </si>
  <si>
    <t>Montáž izolace tepelné střech plochých lepené nízkoexpanzní (PUR) pěnou atikový klín</t>
  </si>
  <si>
    <t>2105638159</t>
  </si>
  <si>
    <t>"S1" (27,586+45,576)*2</t>
  </si>
  <si>
    <t>(2,40+1,10)*2*8</t>
  </si>
  <si>
    <t>221</t>
  </si>
  <si>
    <t>713141335</t>
  </si>
  <si>
    <t>Montáž izolace tepelné střech plochých lepené za studena bodově, spádová vrstva</t>
  </si>
  <si>
    <t>1879744827</t>
  </si>
  <si>
    <t>222</t>
  </si>
  <si>
    <t>28376142</t>
  </si>
  <si>
    <t>klín izolační z pěnového polystyrenu EPS 150 spádový</t>
  </si>
  <si>
    <t>-1437227294</t>
  </si>
  <si>
    <t>"S1-plocha" 1236,140*0,055*1,02</t>
  </si>
  <si>
    <t>"S1-náběhové klíny podél atiky" (27,586+45,576)*2*0,30*0,15*0,5*1,02</t>
  </si>
  <si>
    <t>(2,40+1,10)*2*8*0,30*0,15*0,5*1,02</t>
  </si>
  <si>
    <t>223</t>
  </si>
  <si>
    <t>713141356</t>
  </si>
  <si>
    <t>Montáž spádové izolace na zhlaví atiky šířky do 500 mm lepené za studena nízkoexpanzní (PUR) pěnou</t>
  </si>
  <si>
    <t>-1171730868</t>
  </si>
  <si>
    <t>XPS tl.30mm</t>
  </si>
  <si>
    <t>"S1" 28,236*2+45,426*2</t>
  </si>
  <si>
    <t>"S2" 5,706+1,92</t>
  </si>
  <si>
    <t>"S3" 7,25+6,95+7,25</t>
  </si>
  <si>
    <t>"S4" 27,20</t>
  </si>
  <si>
    <t>"S7" 6,01+4,58+6,01</t>
  </si>
  <si>
    <t>"S8" 24,551+5,40</t>
  </si>
  <si>
    <t>"S9" 3,30+15,72+3,30</t>
  </si>
  <si>
    <t>XPS tl.100mm</t>
  </si>
  <si>
    <t>"S6" 10,0+12,90+10,54+6,70</t>
  </si>
  <si>
    <t>224</t>
  </si>
  <si>
    <t>28376105</t>
  </si>
  <si>
    <t>klín izolační z XPS spádový</t>
  </si>
  <si>
    <t>-1153160323</t>
  </si>
  <si>
    <t>"S1" 28,236*2*0,46*0,03</t>
  </si>
  <si>
    <t>"S1" 45,426*2*0,40*0,03</t>
  </si>
  <si>
    <t>"S2" (5,706+1,92)*0,48*0,03</t>
  </si>
  <si>
    <t>"S3" (7,25+6,95+7,25)*0,50*0,03</t>
  </si>
  <si>
    <t>"S4" 27,20*0,50*0,03</t>
  </si>
  <si>
    <t>"S7" (6,01+4,58+6,01)*0,50*0,03</t>
  </si>
  <si>
    <t>"S8" (24,551+5,40)*0,50*0,03</t>
  </si>
  <si>
    <t>"S9" (3,30+15,72+3,30)*0,50*0,03</t>
  </si>
  <si>
    <t>"S6" (10,0+12,90+10,54+6,70)*0,50*0,10</t>
  </si>
  <si>
    <t>225</t>
  </si>
  <si>
    <t>998713202</t>
  </si>
  <si>
    <t>Přesun hmot procentní pro izolace tepelné v objektech v do 12 m</t>
  </si>
  <si>
    <t>-890153190</t>
  </si>
  <si>
    <t>721</t>
  </si>
  <si>
    <t xml:space="preserve">Zdravotechnika </t>
  </si>
  <si>
    <t>226</t>
  </si>
  <si>
    <t>721101</t>
  </si>
  <si>
    <t>Zdravotně technická instalace - dle special.</t>
  </si>
  <si>
    <t>1381508439</t>
  </si>
  <si>
    <t>731</t>
  </si>
  <si>
    <t xml:space="preserve">Ústřední vytápění </t>
  </si>
  <si>
    <t>227</t>
  </si>
  <si>
    <t>731101</t>
  </si>
  <si>
    <t>Ústřední topení - dle special.</t>
  </si>
  <si>
    <t>-420193134</t>
  </si>
  <si>
    <t>734</t>
  </si>
  <si>
    <t>ZOKT</t>
  </si>
  <si>
    <t>228</t>
  </si>
  <si>
    <t>734101</t>
  </si>
  <si>
    <t>X98-Zařízení pro odtah kouře a tepla - dle special</t>
  </si>
  <si>
    <t>-251257142</t>
  </si>
  <si>
    <t>741</t>
  </si>
  <si>
    <t>Elektroinstalace - silnoproud</t>
  </si>
  <si>
    <t>229</t>
  </si>
  <si>
    <t>7422001</t>
  </si>
  <si>
    <t>Elektro - silno - dle special.</t>
  </si>
  <si>
    <t>-1366666927</t>
  </si>
  <si>
    <t>230</t>
  </si>
  <si>
    <t>998741201</t>
  </si>
  <si>
    <t>Přesun hmot procentní pro silnoproud v objektech v do 6 m</t>
  </si>
  <si>
    <t>-1344315718</t>
  </si>
  <si>
    <t>742</t>
  </si>
  <si>
    <t>Elektroinstalace - slaboproud</t>
  </si>
  <si>
    <t>231</t>
  </si>
  <si>
    <t>7421019</t>
  </si>
  <si>
    <t>X19- D+M EPS- Otevírání a přívod vzduchu pro ZOTK dle special.</t>
  </si>
  <si>
    <t>-1114045079</t>
  </si>
  <si>
    <t>232</t>
  </si>
  <si>
    <t>7421020</t>
  </si>
  <si>
    <t>X20- D+M EPS-Otevírání a přívod vzduchu pro CHÚC A dle special.</t>
  </si>
  <si>
    <t>2018395210</t>
  </si>
  <si>
    <t>233</t>
  </si>
  <si>
    <t>7421047</t>
  </si>
  <si>
    <t>X47- D+M EPS-Otevírání oken pro odvětrání CHÚC A dle special.</t>
  </si>
  <si>
    <t>-1237180840</t>
  </si>
  <si>
    <t>234</t>
  </si>
  <si>
    <t>998742202</t>
  </si>
  <si>
    <t>Přesun hmot procentní pro slaboproud v objektech v do 12 m</t>
  </si>
  <si>
    <t>-1699211375</t>
  </si>
  <si>
    <t>751</t>
  </si>
  <si>
    <t>Vzduchotechnika</t>
  </si>
  <si>
    <t>235</t>
  </si>
  <si>
    <t>751101</t>
  </si>
  <si>
    <t>Vzduchotechnika - dle special.</t>
  </si>
  <si>
    <t>-576293872</t>
  </si>
  <si>
    <t>762</t>
  </si>
  <si>
    <t>Konstrukce tesařské</t>
  </si>
  <si>
    <t>236</t>
  </si>
  <si>
    <t>762361312R</t>
  </si>
  <si>
    <t>Konstrukční a vyrovnávací vrstva pod klempířské prvky (atiky) z vodovzdorné překližky tl. 20 mm</t>
  </si>
  <si>
    <t>-1292366126</t>
  </si>
  <si>
    <t>S1</t>
  </si>
  <si>
    <t>"atika" 28,236*(0,50+0,25)*2</t>
  </si>
  <si>
    <t>"atika" 45,426*(0,50+0,30)*2</t>
  </si>
  <si>
    <t>S2</t>
  </si>
  <si>
    <t>"atika" (5,706+1,92)*0,50</t>
  </si>
  <si>
    <t>"OP9" (5,226+1,92)*0,30</t>
  </si>
  <si>
    <t>"OP11" (5,226+1,92)*0,40</t>
  </si>
  <si>
    <t>S3</t>
  </si>
  <si>
    <t>"atika" (7,25+6,95+7,25)*0,50</t>
  </si>
  <si>
    <t>"OP9" 7,20*0,20</t>
  </si>
  <si>
    <t>"OP11" (6,80+7,25+6,80)*0,20</t>
  </si>
  <si>
    <t>S4</t>
  </si>
  <si>
    <t>"OP9" (5,35+27,20+5,35)*0,30</t>
  </si>
  <si>
    <t>"OP11" 27,20*0,30</t>
  </si>
  <si>
    <t>S5</t>
  </si>
  <si>
    <t>"OP17" (2,50+2,30)*2*0,30</t>
  </si>
  <si>
    <t>S6</t>
  </si>
  <si>
    <t>"atika" (10,0+12,90+10,54+6,70)*0,50</t>
  </si>
  <si>
    <t>"OP11" (9,60+13,20+9,80+6,80)*0,20</t>
  </si>
  <si>
    <t>"OP9" 6,40*0,20</t>
  </si>
  <si>
    <t>S7</t>
  </si>
  <si>
    <t>"atika" (6,01+4,58+6,01)*0,50</t>
  </si>
  <si>
    <t>"OP9" 4,80*0,60</t>
  </si>
  <si>
    <t>"OP11" (5,60+4,80+5,60)*0,30</t>
  </si>
  <si>
    <t>S8</t>
  </si>
  <si>
    <t>"atika" (24,551+5,40)*0,50</t>
  </si>
  <si>
    <t>"OP10" (24,30+5,60)*0,30</t>
  </si>
  <si>
    <t>"OP12" (24,30+5,60)*0,60</t>
  </si>
  <si>
    <t>S9</t>
  </si>
  <si>
    <t>"atika" (3,30+15,72+3,30)*0,50</t>
  </si>
  <si>
    <t>"OP10" 15,0*0,90</t>
  </si>
  <si>
    <t>"OP11" (3,30+15,0+3,30)*0,30</t>
  </si>
  <si>
    <t>237</t>
  </si>
  <si>
    <t>762361312Ra</t>
  </si>
  <si>
    <t>X113-Opracování prostupu VZT potrubí z vodovzdorné překližky tl. 20 mm</t>
  </si>
  <si>
    <t>-1905388323</t>
  </si>
  <si>
    <t>(0,68+0,28)*2*0,50*8</t>
  </si>
  <si>
    <t>238</t>
  </si>
  <si>
    <t>762431012</t>
  </si>
  <si>
    <t xml:space="preserve">Obložení stěn z desek OSB tl 12 mm na sraz </t>
  </si>
  <si>
    <t>-1551033551</t>
  </si>
  <si>
    <t>239</t>
  </si>
  <si>
    <t>998762202</t>
  </si>
  <si>
    <t>Přesun hmot procentní pro kce tesařské v objektech v do 12 m</t>
  </si>
  <si>
    <t>-1596936865</t>
  </si>
  <si>
    <t>763</t>
  </si>
  <si>
    <t>Konstrukce suché výstavby</t>
  </si>
  <si>
    <t>240</t>
  </si>
  <si>
    <t>7631001</t>
  </si>
  <si>
    <t>X42-SDK kastlík 150x150mm s průběžnou provětrávací mřížkou</t>
  </si>
  <si>
    <t>1387613903</t>
  </si>
  <si>
    <t>241</t>
  </si>
  <si>
    <t>763114120</t>
  </si>
  <si>
    <t>X44-SDK box pro záložní zdroj UPS, vel.675x675x1250mm, vč.systémových dvířek 400x600mm</t>
  </si>
  <si>
    <t>-1255369298</t>
  </si>
  <si>
    <t>242</t>
  </si>
  <si>
    <t>763121413</t>
  </si>
  <si>
    <t>SDK stěna předsazená tl 87,5 mm profil CW+UW 75 deska 1xA 12,5 bez izolace EI 15</t>
  </si>
  <si>
    <t>-1687674318</t>
  </si>
  <si>
    <t>opláštění instalace</t>
  </si>
  <si>
    <t>"m.č.1.33" (0,63+0,40)*3,12</t>
  </si>
  <si>
    <t>243</t>
  </si>
  <si>
    <t>763131411</t>
  </si>
  <si>
    <t>SDK podhled desky 1xA 12,5 bez izolace dvouvrstvá spodní kce profil CD+UD</t>
  </si>
  <si>
    <t>-124907292</t>
  </si>
  <si>
    <t>84,39+11,93+18,83+10,03+7,50+16,20+5,51+16,89</t>
  </si>
  <si>
    <t>14,80+2,75*1,505+4,16+31,78+18,37+34,07+7,84</t>
  </si>
  <si>
    <t>244</t>
  </si>
  <si>
    <t>763131451</t>
  </si>
  <si>
    <t>SDK podhled deska 1xH2 12,5 bez izolace dvouvrstvá spodní kce profil CD+UD</t>
  </si>
  <si>
    <t>-778670673</t>
  </si>
  <si>
    <t>20,43+2,03+2,44+2,67+1,63+1,84+3,06+1,36+5,57+2,42+1,67+3,96+1,71+6,06+4,22</t>
  </si>
  <si>
    <t>245</t>
  </si>
  <si>
    <t>763131495R</t>
  </si>
  <si>
    <t>Podhled GRH - deska se skelnou rohoží s vodoodpudivou úpravou</t>
  </si>
  <si>
    <t>-296722000</t>
  </si>
  <si>
    <t>1,62+2,19</t>
  </si>
  <si>
    <t>1,22+1,42+1,38</t>
  </si>
  <si>
    <t>246</t>
  </si>
  <si>
    <t>796101</t>
  </si>
  <si>
    <t>D+M akustického podhledu, formát panelů 1200x600mm, s jádrem ze skelné vlny lisované v plástvích, vč.systémového křížového rastru, kompl.provedení vč.kontrolních akustických měření</t>
  </si>
  <si>
    <t>-1794643479</t>
  </si>
  <si>
    <t>247</t>
  </si>
  <si>
    <t>796102</t>
  </si>
  <si>
    <t>X18 D+M akustického obkladu, mechanicky odolného, vč.systémového rastru, vč.všech podkladních vrstev, kompl.provedení vč.kontrolních akustických měření</t>
  </si>
  <si>
    <t>2055800597</t>
  </si>
  <si>
    <t>248</t>
  </si>
  <si>
    <t>796103</t>
  </si>
  <si>
    <t>D+M akustického podhledu, formát panelů 600x600mm, s jádrem ze skelné vlny lisované v plástvích, vč.systémového křížového rastru, kompl.provedení vč.kontrolních akustických měření</t>
  </si>
  <si>
    <t>-515319854</t>
  </si>
  <si>
    <t>"2.NP - učebna" 50,66</t>
  </si>
  <si>
    <t>249</t>
  </si>
  <si>
    <t>998763402</t>
  </si>
  <si>
    <t>Přesun hmot procentní pro sádrokartonové konstrukce v objektech v do 12 m</t>
  </si>
  <si>
    <t>834142043</t>
  </si>
  <si>
    <t>764</t>
  </si>
  <si>
    <t>Konstrukce klempířské</t>
  </si>
  <si>
    <t>250</t>
  </si>
  <si>
    <t>764216641</t>
  </si>
  <si>
    <t>Oplechování rovných parapetů celoplošně lepené z Pz s povrchovou úpravou rš 150 mm</t>
  </si>
  <si>
    <t>-1919800185</t>
  </si>
  <si>
    <t>"X14" 1,70*6</t>
  </si>
  <si>
    <t>"X27" 3,50*1</t>
  </si>
  <si>
    <t>251</t>
  </si>
  <si>
    <t>764216642R</t>
  </si>
  <si>
    <t>X110 Oplechování rovných ostění celoplošně lepené z Pz s povrchovou úpravou rš 200 mm</t>
  </si>
  <si>
    <t>1372297593</t>
  </si>
  <si>
    <t>1,20*2*19+4,0*2*19</t>
  </si>
  <si>
    <t>252</t>
  </si>
  <si>
    <t>764216643</t>
  </si>
  <si>
    <t>X10 Oplechování rovných parapetů celoplošně lepené z Pz s povrchovou úpravou rš 250 mm</t>
  </si>
  <si>
    <t>712361383</t>
  </si>
  <si>
    <t>1,60*15</t>
  </si>
  <si>
    <t>253</t>
  </si>
  <si>
    <t>764216643a</t>
  </si>
  <si>
    <t>X52 Oplechování rovných parapetů celoplošně lepené z Pz s povrchovou úpravou rš 250 mm</t>
  </si>
  <si>
    <t>1946291887</t>
  </si>
  <si>
    <t>5,90*1</t>
  </si>
  <si>
    <t>254</t>
  </si>
  <si>
    <t>764216643b</t>
  </si>
  <si>
    <t>X56 Oplechování rovných parapetů celoplošně lepené z Pz s povrchovou úpravou rš 250 mm</t>
  </si>
  <si>
    <t>2009763263</t>
  </si>
  <si>
    <t>1,0*1</t>
  </si>
  <si>
    <t>255</t>
  </si>
  <si>
    <t>764216643c</t>
  </si>
  <si>
    <t>X110 Oplechování rovných parapetů celoplošně lepené z Pz s povrchovou úpravou rš 250 mm</t>
  </si>
  <si>
    <t>-1193726067</t>
  </si>
  <si>
    <t>1,70*38</t>
  </si>
  <si>
    <t>256</t>
  </si>
  <si>
    <t>764242402</t>
  </si>
  <si>
    <t>X105-Oplechování závětrnou lištou z TiZn předzvětralého plechu rš 200 mm</t>
  </si>
  <si>
    <t>1538520180</t>
  </si>
  <si>
    <t>257</t>
  </si>
  <si>
    <t>764244409</t>
  </si>
  <si>
    <t>X64-Oplechování horních ploch a nadezdívek bez rohů z TiZn předzvětralého plechu kotvené rš 800 mm</t>
  </si>
  <si>
    <t>328079434</t>
  </si>
  <si>
    <t>258</t>
  </si>
  <si>
    <t>764244409a</t>
  </si>
  <si>
    <t>X71-Oplechování horních ploch a nadezdívek bez rohů z TiZn předzvětralého plechu kotvené rš 800 mm</t>
  </si>
  <si>
    <t>-1576448294</t>
  </si>
  <si>
    <t>259</t>
  </si>
  <si>
    <t>764244409b</t>
  </si>
  <si>
    <t>X73-Oplechování horních ploch a nadezdívek bez rohů z TiZn předzvětralého plechu kotvené rš 800 mm</t>
  </si>
  <si>
    <t>-175524737</t>
  </si>
  <si>
    <t>260</t>
  </si>
  <si>
    <t>764244409c</t>
  </si>
  <si>
    <t>X81-Oplechování horních ploch a nadezdívek bez rohů z TiZn předzvětralého plechu kotvené rš 800 mm</t>
  </si>
  <si>
    <t>885990364</t>
  </si>
  <si>
    <t>261</t>
  </si>
  <si>
    <t>764244409d</t>
  </si>
  <si>
    <t>X86-Oplechování horních ploch a nadezdívek bez rohů z TiZn předzvětralého plechu kotvené rš 800 mm</t>
  </si>
  <si>
    <t>-1521830412</t>
  </si>
  <si>
    <t>262</t>
  </si>
  <si>
    <t>764244409e</t>
  </si>
  <si>
    <t>X92-Oplechování horních ploch a nadezdívek bez rohů z TiZn předzvětralého plechu kotvené rš 800 mm</t>
  </si>
  <si>
    <t>886319213</t>
  </si>
  <si>
    <t>263</t>
  </si>
  <si>
    <t>764244409f</t>
  </si>
  <si>
    <t>X94-Oplechování horních ploch a nadezdívek bez rohů z TiZn předzvětralého plechu kotvené rš 800 mm</t>
  </si>
  <si>
    <t>1845473384</t>
  </si>
  <si>
    <t>264</t>
  </si>
  <si>
    <t>764244409g</t>
  </si>
  <si>
    <t>X99-Oplechování horních ploch a nadezdívek bez rohů z TiZn předzvětralého plechu kotvené rš 800 mm</t>
  </si>
  <si>
    <t>472129388</t>
  </si>
  <si>
    <t>265</t>
  </si>
  <si>
    <t>764245446</t>
  </si>
  <si>
    <t>Příplatek za zvýšenou pracnost při oplechování rohů nadezdívek z TiZn předzvětralého plechu rš přes 400 mm</t>
  </si>
  <si>
    <t>75414109</t>
  </si>
  <si>
    <t>266</t>
  </si>
  <si>
    <t>764341403R</t>
  </si>
  <si>
    <t>Lemování rovných zdí střech z TiZn předzvětralého plechu rš 150 mm</t>
  </si>
  <si>
    <t>305626990</t>
  </si>
  <si>
    <t>"X65" 24,0</t>
  </si>
  <si>
    <t>"X66" 5,50</t>
  </si>
  <si>
    <t>"X72" 15,0</t>
  </si>
  <si>
    <t>"X83" 43,0</t>
  </si>
  <si>
    <t>"X89" 5,0</t>
  </si>
  <si>
    <t>267</t>
  </si>
  <si>
    <t>764341404</t>
  </si>
  <si>
    <t>X107-Lemování rovných zdí střech z TiZn předzvětralého plechu rš 330 mm</t>
  </si>
  <si>
    <t>624120633</t>
  </si>
  <si>
    <t>"X107" 8,0</t>
  </si>
  <si>
    <t>"X111" 7,0</t>
  </si>
  <si>
    <t>268</t>
  </si>
  <si>
    <t>764341408R</t>
  </si>
  <si>
    <t>Lemování rovných zdí střech z TiZn předzvětralého plechu rš 700 mm</t>
  </si>
  <si>
    <t>-1053739357</t>
  </si>
  <si>
    <t>"X74" 16,0</t>
  </si>
  <si>
    <t>"X82" 39,0</t>
  </si>
  <si>
    <t>"X84" 43,0</t>
  </si>
  <si>
    <t>"X87" 37,0</t>
  </si>
  <si>
    <t>"X90" 5,0</t>
  </si>
  <si>
    <t>"X93" 21,0</t>
  </si>
  <si>
    <t>"X95" 13,0</t>
  </si>
  <si>
    <t>"X125" 21,0</t>
  </si>
  <si>
    <t>"X128" 21,0</t>
  </si>
  <si>
    <t>269</t>
  </si>
  <si>
    <t>764344412R</t>
  </si>
  <si>
    <t>X106-Lemování prostupů střech z TiZn předzvětralého plechu</t>
  </si>
  <si>
    <t>-795465665</t>
  </si>
  <si>
    <t>270</t>
  </si>
  <si>
    <t>764541414</t>
  </si>
  <si>
    <t>X103-Žlab podokapní hranatý z TiZn předzvětralého plechu rš 330 mm</t>
  </si>
  <si>
    <t>-1316863035</t>
  </si>
  <si>
    <t>271</t>
  </si>
  <si>
    <t>764541464</t>
  </si>
  <si>
    <t>X21 Kotlík hranatý pro podokapní žlaby z TiZn předzvětralého plechu 330/100 mm</t>
  </si>
  <si>
    <t>593398392</t>
  </si>
  <si>
    <t>272</t>
  </si>
  <si>
    <t>764541464a</t>
  </si>
  <si>
    <t>X103-Kotlík hranatý pro podokapní žlaby z TiZn předzvětralého plechu 330/100 mm</t>
  </si>
  <si>
    <t>-1652760132</t>
  </si>
  <si>
    <t>273</t>
  </si>
  <si>
    <t>764541464b</t>
  </si>
  <si>
    <t>X112-Kotlík hranatý pro podokapní žlaby z TiZn předzvětralého plechu 330/100 mm</t>
  </si>
  <si>
    <t>-166220886</t>
  </si>
  <si>
    <t>274</t>
  </si>
  <si>
    <t>764548402</t>
  </si>
  <si>
    <t>X104-Hranatý svod včetně objímek, kolen, odskoků z TiZn předzvětralého plechu o straně 80 mm</t>
  </si>
  <si>
    <t>-1051991033</t>
  </si>
  <si>
    <t>275</t>
  </si>
  <si>
    <t>764548403</t>
  </si>
  <si>
    <t>X21 Hranatý svod včetně objímek, kolen, odskoků z TiZn předzvětralého plechu o straně 100 mm</t>
  </si>
  <si>
    <t>375259611</t>
  </si>
  <si>
    <t>276</t>
  </si>
  <si>
    <t>764548403a</t>
  </si>
  <si>
    <t>X112 Hranatý svod včetně objímek, kolen, odskoků z TiZn předzvětralého plechu o straně 100 mm</t>
  </si>
  <si>
    <t>1734080696</t>
  </si>
  <si>
    <t>277</t>
  </si>
  <si>
    <t>998764202</t>
  </si>
  <si>
    <t>Přesun hmot procentní pro konstrukce klempířské v objektech v do 12 m</t>
  </si>
  <si>
    <t>-501806648</t>
  </si>
  <si>
    <t>766</t>
  </si>
  <si>
    <t>Konstrukce truhlářské</t>
  </si>
  <si>
    <t>278</t>
  </si>
  <si>
    <t>7661011</t>
  </si>
  <si>
    <t>X11 D+M Vnitřní parapet WERZALIT vč.bočních krytek, š.200mm</t>
  </si>
  <si>
    <t>-1448770343</t>
  </si>
  <si>
    <t>279</t>
  </si>
  <si>
    <t>7661051</t>
  </si>
  <si>
    <t>X51 D+M Vnitřní parapet WERZALIT vč.bočních krytek, š.200mm</t>
  </si>
  <si>
    <t>1985851379</t>
  </si>
  <si>
    <t>280</t>
  </si>
  <si>
    <t>7661055</t>
  </si>
  <si>
    <t>X55 D+M Vnitřní parapet WERZALIT vč.bočních krytek, š.200mm</t>
  </si>
  <si>
    <t>1618268197</t>
  </si>
  <si>
    <t>281</t>
  </si>
  <si>
    <t>7662011</t>
  </si>
  <si>
    <t>D1.1-D+M Dveře z lakované HPL, jednokřídlové, vč.kování, vel.700x1970mm</t>
  </si>
  <si>
    <t>804825403</t>
  </si>
  <si>
    <t>282</t>
  </si>
  <si>
    <t>7662021</t>
  </si>
  <si>
    <t>D2.1-D+M Dveře z lakované HPL, jednokřídlové, vč.kování, vel.800x1970mm</t>
  </si>
  <si>
    <t>-1287217136</t>
  </si>
  <si>
    <t>283</t>
  </si>
  <si>
    <t>7662022</t>
  </si>
  <si>
    <t>D2.2-D+M Dveře z lakované HPL, jednokřídlové, vč.kování, vel.800x1970mm</t>
  </si>
  <si>
    <t>1429246379</t>
  </si>
  <si>
    <t>284</t>
  </si>
  <si>
    <t>7662031</t>
  </si>
  <si>
    <t>D3.1-D+M Dveře z lakované HPL, jednokřídlové, vč.kování, vel.900x1970mm</t>
  </si>
  <si>
    <t>-1301795165</t>
  </si>
  <si>
    <t>285</t>
  </si>
  <si>
    <t>7662032</t>
  </si>
  <si>
    <t>D3.2-D+M Dveře z lakované HPL, jednokřídlové, vč.kování, vel.900x1970mm</t>
  </si>
  <si>
    <t>1103638244</t>
  </si>
  <si>
    <t>286</t>
  </si>
  <si>
    <t>7662033</t>
  </si>
  <si>
    <t>D3.3-D+M Dveře z lakované HPL EW 15 DP3-C, jednokřídlové, vč.kování, vel.900x1970mm</t>
  </si>
  <si>
    <t>379541212</t>
  </si>
  <si>
    <t>287</t>
  </si>
  <si>
    <t>7662034</t>
  </si>
  <si>
    <t>D3.4-D+M Dveře z lakované HPL EI 15 DP3-C-S, jednokřídlové, vč.kování, vel.900x1970mm</t>
  </si>
  <si>
    <t>366166334</t>
  </si>
  <si>
    <t>288</t>
  </si>
  <si>
    <t>7662035</t>
  </si>
  <si>
    <t>D3.5-D+M Dveře z lakované HPL EW 15 DP3, jednokřídlové, vč.kování, vel.900x1970mm</t>
  </si>
  <si>
    <t>1505448738</t>
  </si>
  <si>
    <t>289</t>
  </si>
  <si>
    <t>7662036</t>
  </si>
  <si>
    <t>D3.6-D+M Dveře z lakované HPL EW 15 DP3, dvoukřídlové, vč.kování, vel.1600x1970mm</t>
  </si>
  <si>
    <t>806063402</t>
  </si>
  <si>
    <t>290</t>
  </si>
  <si>
    <t>998766202</t>
  </si>
  <si>
    <t>Přesun hmot procentní pro konstrukce truhlářské v objektech v do 12 m</t>
  </si>
  <si>
    <t>-110983411</t>
  </si>
  <si>
    <t>767</t>
  </si>
  <si>
    <t>Konstrukce zámečnické</t>
  </si>
  <si>
    <t>291</t>
  </si>
  <si>
    <t>7671001</t>
  </si>
  <si>
    <t>X1 - D+M I.čistící zóna - hrubá - škrabák, vč.obvodového rámu rozm.1400x2200mm</t>
  </si>
  <si>
    <t>-1672658287</t>
  </si>
  <si>
    <t>292</t>
  </si>
  <si>
    <t>7671002</t>
  </si>
  <si>
    <t>X2 - D+M II.čistící zóna - jemná - rohož, vč.obvodového rámu rozm.2000x2200mm</t>
  </si>
  <si>
    <t>-1342579440</t>
  </si>
  <si>
    <t>293</t>
  </si>
  <si>
    <t>7671003</t>
  </si>
  <si>
    <t>X3 - D+M Požární textilní roleta s kastlíkem a bočními vodítky, vč.řídící jednotky, odolnost EI 15 DP3-C-S rozm.1500x1500mm</t>
  </si>
  <si>
    <t>1391775724</t>
  </si>
  <si>
    <t>294</t>
  </si>
  <si>
    <t>7671004</t>
  </si>
  <si>
    <t xml:space="preserve">X4 - D+M Zábradlí ocelové žárově zinkované, vč.PUR nátěru, vč.kotvení chem.kotvami </t>
  </si>
  <si>
    <t>-332952223</t>
  </si>
  <si>
    <t>295</t>
  </si>
  <si>
    <t>7671005</t>
  </si>
  <si>
    <t xml:space="preserve">X5 - D+M Zábradlí ocelové žárově zinkované, vč.PUR nátěru, vč.kotvení chem.kotvami </t>
  </si>
  <si>
    <t>1296373872</t>
  </si>
  <si>
    <t>296</t>
  </si>
  <si>
    <t>7671006</t>
  </si>
  <si>
    <t>X6 - D+M Plná výplň otevíravá vč.ocelové rámové zárubně, požár.odol.EI 15 DP3-C-Sm, vel.600x900mm</t>
  </si>
  <si>
    <t>-1505422499</t>
  </si>
  <si>
    <t>297</t>
  </si>
  <si>
    <t>7671008</t>
  </si>
  <si>
    <t>X8 - D+M Jednodílný poklop z Al plechu s rámem vč.obvod těsnění, plynotěsný, třída C250, vel.1000x800mm</t>
  </si>
  <si>
    <t>2036439404</t>
  </si>
  <si>
    <t>298</t>
  </si>
  <si>
    <t>7671009</t>
  </si>
  <si>
    <t>X9 - D+M Purenitový izolační blok pod vnější výplně, rozměr 120/220mm</t>
  </si>
  <si>
    <t>247054862</t>
  </si>
  <si>
    <t>299</t>
  </si>
  <si>
    <t>7671012a</t>
  </si>
  <si>
    <t>X12a- D+M Purenitový izolační blok pro předsazenou montáž výplně, rozměr 2x120/120</t>
  </si>
  <si>
    <t>87002551</t>
  </si>
  <si>
    <t>1,80*15</t>
  </si>
  <si>
    <t>300</t>
  </si>
  <si>
    <t>7671012b</t>
  </si>
  <si>
    <t>X12b- D+M Purenitový izolační blok pro předsazenou montáž výplně, rozměr 2x120/120</t>
  </si>
  <si>
    <t>-75760625</t>
  </si>
  <si>
    <t>0,90*15</t>
  </si>
  <si>
    <t>301</t>
  </si>
  <si>
    <t>7671013a</t>
  </si>
  <si>
    <t>X13a- D+M Purenitový izolační blok pro předsazenou montáž výplně, rozměr 1x120/340</t>
  </si>
  <si>
    <t>2065167114</t>
  </si>
  <si>
    <t>1,95*1</t>
  </si>
  <si>
    <t>302</t>
  </si>
  <si>
    <t>7671013b</t>
  </si>
  <si>
    <t>X13b- D+M Purenitový izolační blok pro předsazenou montáž výplně, rozměr 2x120/120</t>
  </si>
  <si>
    <t>-447349643</t>
  </si>
  <si>
    <t>2,55*1</t>
  </si>
  <si>
    <t>303</t>
  </si>
  <si>
    <t>7671013c</t>
  </si>
  <si>
    <t>X13c- D+M Purenitový izolační blok pro předsazenou montáž výplně, rozměr 1x120/120</t>
  </si>
  <si>
    <t>886139661</t>
  </si>
  <si>
    <t>304</t>
  </si>
  <si>
    <t>7671015</t>
  </si>
  <si>
    <t>X15- D+M Ocelový pozinkovaný úhelník 30x30 pro překrytí připojovací spáry otvorů</t>
  </si>
  <si>
    <t>-573954135</t>
  </si>
  <si>
    <t>305</t>
  </si>
  <si>
    <t>7671016</t>
  </si>
  <si>
    <t>X16- D+M Ocelový pozinkovaný úhelník 30x30 pro překrytí připojovací spáry otvorů</t>
  </si>
  <si>
    <t>1609935210</t>
  </si>
  <si>
    <t>306</t>
  </si>
  <si>
    <t>7671026a</t>
  </si>
  <si>
    <t>X26a- D+M Purenitový izolační blok pro předsazenou montáž výplně, rozměr 1x120/340</t>
  </si>
  <si>
    <t>-1834552312</t>
  </si>
  <si>
    <t>3,75*1</t>
  </si>
  <si>
    <t>307</t>
  </si>
  <si>
    <t>7671026b</t>
  </si>
  <si>
    <t>X26b- D+M Purenitový izolační blok pro předsazenou montáž výplně, rozměr 2x120/120</t>
  </si>
  <si>
    <t>-1680314100</t>
  </si>
  <si>
    <t>3,0*1</t>
  </si>
  <si>
    <t>308</t>
  </si>
  <si>
    <t>7671026c</t>
  </si>
  <si>
    <t>X26c- D+M Purenitový izolační blok pro předsazenou montáž výplně, rozměr 1x120/120</t>
  </si>
  <si>
    <t>172106839</t>
  </si>
  <si>
    <t>309</t>
  </si>
  <si>
    <t>7671028</t>
  </si>
  <si>
    <t>X28- D+M Ocelový pozinkovaný úhelník 30x30 pro překrytí připojovací spáry otvorů</t>
  </si>
  <si>
    <t>-609166740</t>
  </si>
  <si>
    <t>310</t>
  </si>
  <si>
    <t>7671029</t>
  </si>
  <si>
    <t>X29- D+M Plastové sklopné sedátko š.400mm pro osoby OTP</t>
  </si>
  <si>
    <t>-1624926241</t>
  </si>
  <si>
    <t>311</t>
  </si>
  <si>
    <t>7671030</t>
  </si>
  <si>
    <t>X30- D+M Sklopné nerezové madlo pro osoby OTP, délka 800mm</t>
  </si>
  <si>
    <t>555458085</t>
  </si>
  <si>
    <t>312</t>
  </si>
  <si>
    <t>7671031</t>
  </si>
  <si>
    <t>X31- D+M Nerezové vodorovné madlo pro osoby OTP, na vnitřní stranu dveřního křídla, délka 700mm</t>
  </si>
  <si>
    <t>1951892867</t>
  </si>
  <si>
    <t>313</t>
  </si>
  <si>
    <t>7671032</t>
  </si>
  <si>
    <t>X32- D+M Sklopné nerezové madlo pro osoby OTP, délka 800mm</t>
  </si>
  <si>
    <t>-717992643</t>
  </si>
  <si>
    <t>314</t>
  </si>
  <si>
    <t>7671033</t>
  </si>
  <si>
    <t>X33- D+M Pevné nerezové madlo pro osoby OTP, délka 800mm</t>
  </si>
  <si>
    <t>-825869684</t>
  </si>
  <si>
    <t>315</t>
  </si>
  <si>
    <t>7671034</t>
  </si>
  <si>
    <t>X34- D+M Sklopné nerezové madlo pro osoby OTP, délka 800mm</t>
  </si>
  <si>
    <t>837948156</t>
  </si>
  <si>
    <t>316</t>
  </si>
  <si>
    <t>7671035</t>
  </si>
  <si>
    <t>X35-D+M Ocelové zábradlí na tribuně</t>
  </si>
  <si>
    <t>639455082</t>
  </si>
  <si>
    <t>8,55*2</t>
  </si>
  <si>
    <t>491</t>
  </si>
  <si>
    <t>7671035a</t>
  </si>
  <si>
    <t>X35a-D+M Ocelové zábradlí na tribuně</t>
  </si>
  <si>
    <t>1470643044</t>
  </si>
  <si>
    <t>5,15*1</t>
  </si>
  <si>
    <t>492</t>
  </si>
  <si>
    <t>7671035b</t>
  </si>
  <si>
    <t>X35b-D+M Ocelové zábradlí na tribuně</t>
  </si>
  <si>
    <t>1042757747</t>
  </si>
  <si>
    <t>9,05*1</t>
  </si>
  <si>
    <t>317</t>
  </si>
  <si>
    <t>7671036</t>
  </si>
  <si>
    <t>X36-D+M Ocelové zábradlí na čelní straně tribuny s výplní z desek HPL</t>
  </si>
  <si>
    <t>1761427001</t>
  </si>
  <si>
    <t>16,0*1</t>
  </si>
  <si>
    <t>493</t>
  </si>
  <si>
    <t>7671036a</t>
  </si>
  <si>
    <t>X36a-D+M Ocelové zábradlí na čelní straně tribuny s výplní z desek HPL</t>
  </si>
  <si>
    <t>1587398552</t>
  </si>
  <si>
    <t>20,0*1</t>
  </si>
  <si>
    <t>318</t>
  </si>
  <si>
    <t>7671037</t>
  </si>
  <si>
    <t>X37-D+M Přechodová systémová podlahová lišta Schluter Reno T9/25e, ušlechtilá ocel</t>
  </si>
  <si>
    <t>1153787385</t>
  </si>
  <si>
    <t>1,70*5</t>
  </si>
  <si>
    <t>319</t>
  </si>
  <si>
    <t>7671038</t>
  </si>
  <si>
    <t>X38-D+M Přechodová systémová podlahová lišta Schluter Reno T9/25e, ušlechtilá ocel</t>
  </si>
  <si>
    <t>-1533465626</t>
  </si>
  <si>
    <t>2,20*1</t>
  </si>
  <si>
    <t>320</t>
  </si>
  <si>
    <t>7671039</t>
  </si>
  <si>
    <t>X39-D+M Přechodová systémová podlahová lišta Schluter Reno T9/25e, ušlechtilá ocel</t>
  </si>
  <si>
    <t>777562787</t>
  </si>
  <si>
    <t>3,20*1</t>
  </si>
  <si>
    <t>321</t>
  </si>
  <si>
    <t>7671040</t>
  </si>
  <si>
    <t>X40-D+M Přechodová systémová podlahová lišta Schluter Reno T9/25e, ušlechtilá ocel</t>
  </si>
  <si>
    <t>660192974</t>
  </si>
  <si>
    <t>0,90*2</t>
  </si>
  <si>
    <t>322</t>
  </si>
  <si>
    <t>7671043</t>
  </si>
  <si>
    <t>X43-D+M Ocelová dvířka hydrantu vel.650x650mm vč.rámečku</t>
  </si>
  <si>
    <t>2059550927</t>
  </si>
  <si>
    <t>323</t>
  </si>
  <si>
    <t>7671045</t>
  </si>
  <si>
    <t>X45-D+M Zábradlí ocelové žár.zink na vnitřním schodišti</t>
  </si>
  <si>
    <t>-1486400607</t>
  </si>
  <si>
    <t>324</t>
  </si>
  <si>
    <t>7671046</t>
  </si>
  <si>
    <t>X46-D+M Ocelové madlo na vnitřním schodišti</t>
  </si>
  <si>
    <t>-1843495072</t>
  </si>
  <si>
    <t>325</t>
  </si>
  <si>
    <t>7671048</t>
  </si>
  <si>
    <t>X48-D+M Ocelový parapet se zakončením nosem š.170mm</t>
  </si>
  <si>
    <t>1169116834</t>
  </si>
  <si>
    <t>1,70*13</t>
  </si>
  <si>
    <t>326</t>
  </si>
  <si>
    <t>7671049</t>
  </si>
  <si>
    <t>X49- D+M Ocelový pozinkovaný úhelník 30x30 pro překrytí připojovací spáry otvorů</t>
  </si>
  <si>
    <t>-1659438929</t>
  </si>
  <si>
    <t>327</t>
  </si>
  <si>
    <t>7671053</t>
  </si>
  <si>
    <t>X53- D+M Purenitový izolační blok pro předsazenou montáž výplně, rozměr 2x120/120</t>
  </si>
  <si>
    <t>-1310899565</t>
  </si>
  <si>
    <t>6,15+2,50</t>
  </si>
  <si>
    <t>328</t>
  </si>
  <si>
    <t>7671054</t>
  </si>
  <si>
    <t>X54- D+M Ocelový pozinkovaný úhelník 30x30 pro překrytí připojovací spáry otvorů</t>
  </si>
  <si>
    <t>1476800011</t>
  </si>
  <si>
    <t>329</t>
  </si>
  <si>
    <t>7671057</t>
  </si>
  <si>
    <t>X57- D+M Purenitový izolační blok pro předsazenou montáž výplně, rozměr 2x120/120</t>
  </si>
  <si>
    <t>-1990175420</t>
  </si>
  <si>
    <t>1,30+1,0</t>
  </si>
  <si>
    <t>330</t>
  </si>
  <si>
    <t>7671058</t>
  </si>
  <si>
    <t>X58- D+M Ocelový pozinkovaný úhelník 30x30 pro překrytí připojovací spáry otvorů</t>
  </si>
  <si>
    <t>-756994964</t>
  </si>
  <si>
    <t>331</t>
  </si>
  <si>
    <t>7671059</t>
  </si>
  <si>
    <t>X59-D+M Ocelové madlo na chodbě u oken</t>
  </si>
  <si>
    <t>2099471552</t>
  </si>
  <si>
    <t>332</t>
  </si>
  <si>
    <t>7671060</t>
  </si>
  <si>
    <t>X60-D+M Ocelové madlo na chodbě u oken</t>
  </si>
  <si>
    <t>670808249</t>
  </si>
  <si>
    <t>333</t>
  </si>
  <si>
    <t>7671062</t>
  </si>
  <si>
    <t>X62-D+M Ocelová konstrukce žárově zinkovaná pro uložení VZT jednotky na střeše</t>
  </si>
  <si>
    <t>-2027786509</t>
  </si>
  <si>
    <t>334</t>
  </si>
  <si>
    <t>7671063</t>
  </si>
  <si>
    <t xml:space="preserve">X63-D+M Ocelová konstrukce výstupní plošiny z žebříku na plochých střechách žárově zinkovaná </t>
  </si>
  <si>
    <t>1727930600</t>
  </si>
  <si>
    <t>335</t>
  </si>
  <si>
    <t>7671067</t>
  </si>
  <si>
    <t>X67-D+M Chrlič kulatý vyhřívaný s integrovanou PVC manžetou DN100, délka 650mm</t>
  </si>
  <si>
    <t>-676758176</t>
  </si>
  <si>
    <t>336</t>
  </si>
  <si>
    <t>7671068</t>
  </si>
  <si>
    <t>X68-D+M Pojistný přepad kulatý s integrovanou PVC manžetou DN100, délka 650mm</t>
  </si>
  <si>
    <t>1890979538</t>
  </si>
  <si>
    <t>337</t>
  </si>
  <si>
    <t>7671069</t>
  </si>
  <si>
    <t>X69-D+M Kontrolní chrlič kulatý s integrovanou bitumenovou manžetou DN40, délka 650mm</t>
  </si>
  <si>
    <t>1567942377</t>
  </si>
  <si>
    <t>338</t>
  </si>
  <si>
    <t>7671070</t>
  </si>
  <si>
    <t>X70-D+M Bezpečnostní přepad na hlavní střeše s integrovanou PVC manžetou, rozměr 350x150mm, délka 600mm</t>
  </si>
  <si>
    <t>-88698788</t>
  </si>
  <si>
    <t>339</t>
  </si>
  <si>
    <t>7671077</t>
  </si>
  <si>
    <t xml:space="preserve">X77-D+M Ocelová konstrukce výstupní plošiny z žebříku na plochých střechách žárově zinkovaná </t>
  </si>
  <si>
    <t>1567105144</t>
  </si>
  <si>
    <t>340</t>
  </si>
  <si>
    <t>7671078</t>
  </si>
  <si>
    <t>X78-D+M Systémová odvětrávací hlavice s integrovanou PVC manžetou DN100</t>
  </si>
  <si>
    <t>556140086</t>
  </si>
  <si>
    <t>341</t>
  </si>
  <si>
    <t>7671079</t>
  </si>
  <si>
    <t>X79-D+M Ocelová konstrukce žárově zinkovaná pro uložení VZT jednotky na střeše</t>
  </si>
  <si>
    <t>1551901357</t>
  </si>
  <si>
    <t>342</t>
  </si>
  <si>
    <t>7671088</t>
  </si>
  <si>
    <t>X88-D+M Ocelová konstrukce žárově zinkovaná pro uložení VZT jednotky na střeše</t>
  </si>
  <si>
    <t>541206970</t>
  </si>
  <si>
    <t>343</t>
  </si>
  <si>
    <t>7671091</t>
  </si>
  <si>
    <t>X91-D+M Ocelová konstrukce žárově zinkovaná pro uložení VZT jednotky na střeše</t>
  </si>
  <si>
    <t>-1977566417</t>
  </si>
  <si>
    <t>344</t>
  </si>
  <si>
    <t>7671097</t>
  </si>
  <si>
    <t>X97-D+M Tepelně izolační rámeček z desek Purenit pro osazení světlíků</t>
  </si>
  <si>
    <t>-1038615244</t>
  </si>
  <si>
    <t>345</t>
  </si>
  <si>
    <t>7671100</t>
  </si>
  <si>
    <t>X100-D+M Opracovaný prostup pro odtah plynových těles</t>
  </si>
  <si>
    <t>-380972774</t>
  </si>
  <si>
    <t>346</t>
  </si>
  <si>
    <t>7671101</t>
  </si>
  <si>
    <t>X101-D+M Certifikovaný lanový zádržný bezpečnostní systém pro údržbu střechy - dle special.</t>
  </si>
  <si>
    <t>-1244298208</t>
  </si>
  <si>
    <t>347</t>
  </si>
  <si>
    <t>7671101a</t>
  </si>
  <si>
    <t>X101a-D+M Certifikovaný lanový zádržný bezpečnostní systém pro údržbu střechy - dle special.</t>
  </si>
  <si>
    <t>737481374</t>
  </si>
  <si>
    <t>348</t>
  </si>
  <si>
    <t>7671108</t>
  </si>
  <si>
    <t>X108-D+M Předokenní horizontální žaluzie s elektromotory a dálkovým ovládáním do typového pohledového kastlíku, vel.1,70x4,0m</t>
  </si>
  <si>
    <t>405296457</t>
  </si>
  <si>
    <t>349</t>
  </si>
  <si>
    <t>7671109</t>
  </si>
  <si>
    <t>X109-D+M Předokenní horizontální žaluzie s elektromotory a dálkovým ovládáním do typového pohledového kastlíku, vel.1,70x1,20m</t>
  </si>
  <si>
    <t>-1590211191</t>
  </si>
  <si>
    <t>350</t>
  </si>
  <si>
    <t>7671114</t>
  </si>
  <si>
    <t>X114- D+M Tepelně izolační deska Purenit osazená za truhlík exteriérové žaluzie, rozměr 20/200/1700mm</t>
  </si>
  <si>
    <t>1951987663</t>
  </si>
  <si>
    <t>351</t>
  </si>
  <si>
    <t>7671115</t>
  </si>
  <si>
    <t>X115-D+M Předokenní horizontální žaluzie s elektromotory a dálkovým ovládáním do typového pohledového kastlíku, vel.5,90x2,56m</t>
  </si>
  <si>
    <t>614190695</t>
  </si>
  <si>
    <t>352</t>
  </si>
  <si>
    <t>7671116</t>
  </si>
  <si>
    <t>X116- D+M Pevné nerezové vodorovné a svislé madlo pro osoby OTP, délka 600mm</t>
  </si>
  <si>
    <t>-2119145341</t>
  </si>
  <si>
    <t>353</t>
  </si>
  <si>
    <t>7671117</t>
  </si>
  <si>
    <t>X117- D+M Vodorovná tyč pro zavěšení vodovzdorného závěsu ve sprše pro osoby OTP, délka 600mm</t>
  </si>
  <si>
    <t>-1717025336</t>
  </si>
  <si>
    <t>354</t>
  </si>
  <si>
    <t>7671118</t>
  </si>
  <si>
    <t>X118- D+M Zapuštěné pouzdro pro osazení svislých sloupků volejbalové sítě</t>
  </si>
  <si>
    <t>165429237</t>
  </si>
  <si>
    <t>355</t>
  </si>
  <si>
    <t>7671119</t>
  </si>
  <si>
    <t>X119- D+M PVC potrubí DN 100mm,dl.360mm, vč.dvou mřížek se síťkou proti hmyzu a jednou mřížkou protidešťovou</t>
  </si>
  <si>
    <t>-911029481</t>
  </si>
  <si>
    <t>356</t>
  </si>
  <si>
    <t>7671120</t>
  </si>
  <si>
    <t>X120- D+M Tvarovka pro potrubí KG/HT, DN 100mm, prostup základovou deskou</t>
  </si>
  <si>
    <t>-716589493</t>
  </si>
  <si>
    <t>357</t>
  </si>
  <si>
    <t>7671121</t>
  </si>
  <si>
    <t>X121- D+M Tvarovka a systémové těsnění pro prostup elektro kabelů, prostup základovou deskou</t>
  </si>
  <si>
    <t>913162104</t>
  </si>
  <si>
    <t>358</t>
  </si>
  <si>
    <t>7671122</t>
  </si>
  <si>
    <t>X122- D+M Ocelová nerezová průchodka s pevnou a volnou přírubou pro napojení asfaltové hydroizolace</t>
  </si>
  <si>
    <t>-2057219586</t>
  </si>
  <si>
    <t>359</t>
  </si>
  <si>
    <t>7671123</t>
  </si>
  <si>
    <t>X123- D+M Ocelová nerezová průchodka s pevnou a volnou přírubou pro napojení asfaltové hydroizolace</t>
  </si>
  <si>
    <t>-723392184</t>
  </si>
  <si>
    <t>360</t>
  </si>
  <si>
    <t>7671124</t>
  </si>
  <si>
    <t>X124- D+M Tvarovka pro potrubí KG/HT, DN 200mm, prostup základovou deskou</t>
  </si>
  <si>
    <t>245323916</t>
  </si>
  <si>
    <t>361</t>
  </si>
  <si>
    <t>7671126</t>
  </si>
  <si>
    <t>X126- D+M Systémová odvětrávací hlavice s integrovanou mPVC manžetou DN150, výška 300mm</t>
  </si>
  <si>
    <t>-1406222231</t>
  </si>
  <si>
    <t>362</t>
  </si>
  <si>
    <t>7671127</t>
  </si>
  <si>
    <t>X127-D+M Ocelová konstrukce žárově zinkovaná pro uložení VZT jednotky na střeše</t>
  </si>
  <si>
    <t>1061815686</t>
  </si>
  <si>
    <t>363</t>
  </si>
  <si>
    <t>7671129</t>
  </si>
  <si>
    <t>X129-D+M Revizní dvířka v podhledu 600/600mm požární odolnost: REI 30 DP1</t>
  </si>
  <si>
    <t>-333026794</t>
  </si>
  <si>
    <t>364</t>
  </si>
  <si>
    <t>7671130</t>
  </si>
  <si>
    <t>X130-D+M Ventilační mřížky do dveří vel.300x125mm</t>
  </si>
  <si>
    <t>-1738216139</t>
  </si>
  <si>
    <t>365</t>
  </si>
  <si>
    <t>7671130a</t>
  </si>
  <si>
    <t>X133-D+M Nerezová mřížka pro zakrytí přivětrávací hlavice ZTI s rámem, vel.300x300mm</t>
  </si>
  <si>
    <t>130867768</t>
  </si>
  <si>
    <t>366</t>
  </si>
  <si>
    <t>7671131</t>
  </si>
  <si>
    <t>X131-D+M Dvířka pod obklad s rámem, provedení na magnety</t>
  </si>
  <si>
    <t>211489569</t>
  </si>
  <si>
    <t>367</t>
  </si>
  <si>
    <t>7671132</t>
  </si>
  <si>
    <t>X132-D+M Nerezová dvířka ZTI s rámem, vel.150x250mm</t>
  </si>
  <si>
    <t>-808979796</t>
  </si>
  <si>
    <t>368</t>
  </si>
  <si>
    <t>7671133</t>
  </si>
  <si>
    <t>X133-D+M Plastová dvířka ZTI s rámem, vel.150x250mm</t>
  </si>
  <si>
    <t>-1799496147</t>
  </si>
  <si>
    <t>369</t>
  </si>
  <si>
    <t>7673001</t>
  </si>
  <si>
    <t>O.1-D+M Celoprosklená stěna s dvoukřídlovými dveřmi, s bočními panely, dvojsklo, vč.kování, vel.3500x2520mm</t>
  </si>
  <si>
    <t>1606558737</t>
  </si>
  <si>
    <t>370</t>
  </si>
  <si>
    <t>7673002</t>
  </si>
  <si>
    <t>O.2-D+M Celoprosklené dvoukřídlé dveře EI 15 DP3-C-S, s bočními panely, dvojsklo, vč.kování, vel.1700x2520mm</t>
  </si>
  <si>
    <t>-1286035291</t>
  </si>
  <si>
    <t>371</t>
  </si>
  <si>
    <t>7673003</t>
  </si>
  <si>
    <t>O.3-D+M Celoprosklené dvoukřídlé dveře, s bočními panely, dvojsklo, vč.kování, vel.1700x2520mm</t>
  </si>
  <si>
    <t>-188294221</t>
  </si>
  <si>
    <t>372</t>
  </si>
  <si>
    <t>7673004</t>
  </si>
  <si>
    <t>O.4-D+M Dvoukřídlé dveře z 1/4 prosklené EI 15 DP3-C-S, s bočními panely, dvojsklo, vč.kování, vel.1700x2520mm</t>
  </si>
  <si>
    <t>-90634995</t>
  </si>
  <si>
    <t>373</t>
  </si>
  <si>
    <t>7673005</t>
  </si>
  <si>
    <t>O.5-D+M Dvoukřídlé dveře z 1/4 prosklené EW 15 DP3, s bočními panely, dvojsklo, vč.kování, vel.1700x2520mm</t>
  </si>
  <si>
    <t>1445206848</t>
  </si>
  <si>
    <t>374</t>
  </si>
  <si>
    <t>7673006</t>
  </si>
  <si>
    <t>O.6-D+M Dvoukřídlé dveře z 1/4 prosklené EW 15 DP3, s bočními panely, dvojsklo, vč.kování, vel.1700x2520mm</t>
  </si>
  <si>
    <t>-2161262</t>
  </si>
  <si>
    <t>375</t>
  </si>
  <si>
    <t>7673007</t>
  </si>
  <si>
    <t>O.7-D+M Dvoukřídlé dveře plné EW 15 DP3, vč.kování, vel.1700x2520mm</t>
  </si>
  <si>
    <t>227995393</t>
  </si>
  <si>
    <t>376</t>
  </si>
  <si>
    <t>7673008</t>
  </si>
  <si>
    <t>O.8-D+M Dvoukřídlé dveře plné EW 15 DP3, vč.kování, vel.3426x3000mm</t>
  </si>
  <si>
    <t>-2073186283</t>
  </si>
  <si>
    <t>377</t>
  </si>
  <si>
    <t>7673009</t>
  </si>
  <si>
    <t>O.9-D+M Celoprosklené dvoukřídlé dveře EI 15 DP3-C-S, s bočními panely, dvojsklo, vč.kování, vel.1700x2100mm</t>
  </si>
  <si>
    <t>-607847430</t>
  </si>
  <si>
    <t>378</t>
  </si>
  <si>
    <t>7673010</t>
  </si>
  <si>
    <t>O10-D+M Pevně zasklené interierové okno EI 15 DP1, dvojsklo, vel.1700x2100mm</t>
  </si>
  <si>
    <t>1885830794</t>
  </si>
  <si>
    <t>379</t>
  </si>
  <si>
    <t>7673011</t>
  </si>
  <si>
    <t>O11-D+M Interierové okno, dvojsklo, vel.1500x1270mm</t>
  </si>
  <si>
    <t>204890021</t>
  </si>
  <si>
    <t>380</t>
  </si>
  <si>
    <t>7674001</t>
  </si>
  <si>
    <t>1-D+M Vnější prosklená stěna s dvoukřídlovými dveřmi, s nadsvětlíkem, s bočními panely, trojsklo, vč.kování, komprimační pásky,integr.folie, vel.3500x3120mm</t>
  </si>
  <si>
    <t>1429934248</t>
  </si>
  <si>
    <t>381</t>
  </si>
  <si>
    <t>7674002</t>
  </si>
  <si>
    <t>2-D+M Okno jednokřídlové sklopné, trojsklo, vč.kování, komprimační pásky,integr.folie, vel.1600x900mm</t>
  </si>
  <si>
    <t>-551415245</t>
  </si>
  <si>
    <t>382</t>
  </si>
  <si>
    <t>7674003</t>
  </si>
  <si>
    <t>3-D+M Dveře dvoukřídlové EI-15DP3-C-S, vč.zárubně, trojsklo, vč.kování, komprimační pásky,integr.folie, vel.1700x2520mm</t>
  </si>
  <si>
    <t>869431679</t>
  </si>
  <si>
    <t>383</t>
  </si>
  <si>
    <t>7674004</t>
  </si>
  <si>
    <t>4-D+M Dveře dvoukřídlové, vč.zárubně, vč.kování, komprimační pásky,integr.folie, vel.1700x2520mm</t>
  </si>
  <si>
    <t>-884237073</t>
  </si>
  <si>
    <t>384</t>
  </si>
  <si>
    <t>7674005</t>
  </si>
  <si>
    <t>5-D+M Dveře dvoukřídlové EI-15DP3-C-S, vč.zárubně, vč.kování, komprimační pásky,integr.folie, vel.1700x2520mm</t>
  </si>
  <si>
    <t>-1838197448</t>
  </si>
  <si>
    <t>385</t>
  </si>
  <si>
    <t>7674006</t>
  </si>
  <si>
    <t>6-D+M Dveře dvoukřídlové, vč.zárubně, vč.kování, komprimační pásky,integr.folie, vel.3500x3000mm</t>
  </si>
  <si>
    <t>1725216604</t>
  </si>
  <si>
    <t>386</t>
  </si>
  <si>
    <t>7674007</t>
  </si>
  <si>
    <t>7-D+M Dveře dvoukřídlové, vč.zárubně, trojsklo, vč.kování, komprimační pásky,integr.folie, vel.1700x2520mm</t>
  </si>
  <si>
    <t>1277665246</t>
  </si>
  <si>
    <t>387</t>
  </si>
  <si>
    <t>7674008</t>
  </si>
  <si>
    <t>8-D+M Vnější prosklená stěna, trojsklo, vč.kování, komprimační pásky,integr.folie, vel.5900x2560mm</t>
  </si>
  <si>
    <t>1496298477</t>
  </si>
  <si>
    <t>388</t>
  </si>
  <si>
    <t>7674009</t>
  </si>
  <si>
    <t>9-D+M Okno s pevným zasklením, trojsklo, komprimační pásky,integr.folie, vel.1700x4000mm</t>
  </si>
  <si>
    <t>-159166179</t>
  </si>
  <si>
    <t>389</t>
  </si>
  <si>
    <t>7674010</t>
  </si>
  <si>
    <t>10-D+M Okno jednokřídlové, otevíravé, vč.kování, trojsklo, komprimační pásky,integr.folie, vel.1000x1000mm</t>
  </si>
  <si>
    <t>-1069197952</t>
  </si>
  <si>
    <t>390</t>
  </si>
  <si>
    <t>7674011</t>
  </si>
  <si>
    <t>11-D+M Okno jednokřídlové sklopné, trojsklo, vč.kování, komprimační pásky,integr.folie, vel.1600x900mm</t>
  </si>
  <si>
    <t>-426686806</t>
  </si>
  <si>
    <t>391</t>
  </si>
  <si>
    <t>7674012</t>
  </si>
  <si>
    <t>12-D+M Okno s pevným zasklením, trojsklo, komprimační pásky,integr.folie, vel.1600x900mm</t>
  </si>
  <si>
    <t>397553642</t>
  </si>
  <si>
    <t>392</t>
  </si>
  <si>
    <t>7675001</t>
  </si>
  <si>
    <t>D+M Zámečnická konstrukce pro vybavení tělocvičny vč.kotvení</t>
  </si>
  <si>
    <t>-1949227973</t>
  </si>
  <si>
    <t>"statika v.č.12" 3876,0</t>
  </si>
  <si>
    <t>393</t>
  </si>
  <si>
    <t>7675002</t>
  </si>
  <si>
    <t>D+M Zámečnická konstrukce výměn pod střechou vč.kotvení</t>
  </si>
  <si>
    <t>-595535269</t>
  </si>
  <si>
    <t>"statika v.č.14" 183,0</t>
  </si>
  <si>
    <t>394</t>
  </si>
  <si>
    <t>7675003</t>
  </si>
  <si>
    <t>X 17 D+M Zámečnická konstrukce přístřešku VZT jednotky vč.kotvení</t>
  </si>
  <si>
    <t>-1225369013</t>
  </si>
  <si>
    <t>"statika v.č.08" 1944,0</t>
  </si>
  <si>
    <t>395</t>
  </si>
  <si>
    <t>767832131</t>
  </si>
  <si>
    <t>Montáž venkovních požárních žebříků do sendvičového panelu se suchovodem</t>
  </si>
  <si>
    <t>1696879499</t>
  </si>
  <si>
    <t>"X23" 6,50</t>
  </si>
  <si>
    <t>"X24" 7,30</t>
  </si>
  <si>
    <t>"X25" 12,20</t>
  </si>
  <si>
    <t>"X75" 7,20</t>
  </si>
  <si>
    <t>"X76" 4,0</t>
  </si>
  <si>
    <t>396</t>
  </si>
  <si>
    <t>44983001</t>
  </si>
  <si>
    <t>žebřík venkovní se suchovodem v provedení žárový Zn</t>
  </si>
  <si>
    <t>590122595</t>
  </si>
  <si>
    <t>397</t>
  </si>
  <si>
    <t>767832132</t>
  </si>
  <si>
    <t>Montáž venkovních požárních žebříků do sendvičového panelu bez suchovodu</t>
  </si>
  <si>
    <t>128796707</t>
  </si>
  <si>
    <t>"X22" 5,50</t>
  </si>
  <si>
    <t>398</t>
  </si>
  <si>
    <t>44983000</t>
  </si>
  <si>
    <t>žebřík venkovní bez suchovodu v provedení žárový Zn</t>
  </si>
  <si>
    <t>-1767285194</t>
  </si>
  <si>
    <t>399</t>
  </si>
  <si>
    <t>767834111</t>
  </si>
  <si>
    <t>Příplatek k ceně za montáž ochranného koše šroubovaný</t>
  </si>
  <si>
    <t>-522279075</t>
  </si>
  <si>
    <t>400</t>
  </si>
  <si>
    <t>767995111</t>
  </si>
  <si>
    <t>Montáž atypických zámečnických konstrukcí hmotnosti do 5 kg</t>
  </si>
  <si>
    <t>640688322</t>
  </si>
  <si>
    <t>statika v.č.04</t>
  </si>
  <si>
    <t>"výtahová šachta" 84,0</t>
  </si>
  <si>
    <t>401</t>
  </si>
  <si>
    <t>13611238</t>
  </si>
  <si>
    <t>plech ocelový hladký jakost S235JR tl 15mm tabule</t>
  </si>
  <si>
    <t>1600564406</t>
  </si>
  <si>
    <t>84,000*0,001*1,08</t>
  </si>
  <si>
    <t>402</t>
  </si>
  <si>
    <t>998767202</t>
  </si>
  <si>
    <t>Přesun hmot procentní pro zámečnické konstrukce v objektech v do 12 m</t>
  </si>
  <si>
    <t>-455962148</t>
  </si>
  <si>
    <t>771</t>
  </si>
  <si>
    <t>Podlahy z dlaždic</t>
  </si>
  <si>
    <t>403</t>
  </si>
  <si>
    <t>771121011</t>
  </si>
  <si>
    <t>Nátěr penetrační na podlahu</t>
  </si>
  <si>
    <t>356607445</t>
  </si>
  <si>
    <t>pod keramické dlažby</t>
  </si>
  <si>
    <t>404</t>
  </si>
  <si>
    <t>771474113</t>
  </si>
  <si>
    <t>Montáž soklů z dlaždic keramických rovných flexibilní lepidlo v do 120 mm</t>
  </si>
  <si>
    <t>1082667165</t>
  </si>
  <si>
    <t>"m.č.1.02" (4,165+4,80)*2-3,50-3,50</t>
  </si>
  <si>
    <t>"m.č.1.03,1.37" 5,50+18,50+2,20+9,85+3,10+1,706+11,75-1,50-1,50-1,50-0,90-1,20-3,50</t>
  </si>
  <si>
    <t>"m.č.1.05" (3,20+5,10)*2-0,90</t>
  </si>
  <si>
    <t>"m.č.1.06" (7,51+3,25)*2-0,90*2</t>
  </si>
  <si>
    <t>"m.č.1.09" (7,51+2,71)*2-0,90*2</t>
  </si>
  <si>
    <t>"m.č.1.12" (5,092+3,893)*2-0,70-0,90*2</t>
  </si>
  <si>
    <t>"m.č.1.13" (2,20+5,40)*2-0,80*2-0,90-1,50*2</t>
  </si>
  <si>
    <t>"m.č.1.20" (2,20+8,55)*2-1,80-1,50-0,90*2-0,18*2</t>
  </si>
  <si>
    <t>"m.č.1.21" (3,206+4,50)*2-0,90*2</t>
  </si>
  <si>
    <t>"m.č.1.22" (1,856+2,114)*2-0,90</t>
  </si>
  <si>
    <t>"m.č.1.25" (3,206+2,34)*2-0,90-1,50-0,40</t>
  </si>
  <si>
    <t>"m.č.1.35" (2,20+7,20)*2-1,80*2-0,90*2+0,18*2</t>
  </si>
  <si>
    <t>"m.č.1.36" (2,20+2,22)*2-1,80-0,90-1,50*2+0,18*2</t>
  </si>
  <si>
    <t>"m.č.1.39" (2,20+7,64)*2-1,50*3-0,90*3</t>
  </si>
  <si>
    <t>"m.č.1.40" (0,95+1,20)*2-0,90</t>
  </si>
  <si>
    <t>"m.č.2.02" (3,20+5,685)*2-0,90*2</t>
  </si>
  <si>
    <t>"m.č.2.05" (3,206+5,655)*2-0,90*2</t>
  </si>
  <si>
    <t>"m.č.2.06" (7,02+7,216)*2-0,90-1,60-0,40-1,70+0,15</t>
  </si>
  <si>
    <t>"m.č.2.07" (1,875+2,22)*2-0,90</t>
  </si>
  <si>
    <t>"m.č.2.08" (2,20+14,20)*2-1,60-1,50-0,90*2</t>
  </si>
  <si>
    <t>"m.č.2.20" (2,22+3,531)*2-0,90*2</t>
  </si>
  <si>
    <t>"m.č.2.10" (3,321+5,70)*2-0,90*2</t>
  </si>
  <si>
    <t>"m.č.2.13" (7,507+2,958)*2-0,90*2</t>
  </si>
  <si>
    <t>"m.č.2.14" (7,507+2,92)*2-0,90*2</t>
  </si>
  <si>
    <t>"m.č.2.17" (4,171+4,75)*2-0,90*2</t>
  </si>
  <si>
    <t>"m.č.2.18" (2,20+8,30)*2-1,50-0,90*4</t>
  </si>
  <si>
    <t>"m.č.2.19" (5,50+12,85)*2-1,50-1,60-0,90-1,20</t>
  </si>
  <si>
    <t>405</t>
  </si>
  <si>
    <t>59761009</t>
  </si>
  <si>
    <t>sokl-dlažba keramická slinutá hladká do interiéru i exteriéru 600x95mm</t>
  </si>
  <si>
    <t>-2022883814</t>
  </si>
  <si>
    <t>429,464/0,600*1,10</t>
  </si>
  <si>
    <t>406</t>
  </si>
  <si>
    <t>771574266</t>
  </si>
  <si>
    <t>Montáž podlah keramických pro mechanické zatížení protiskluzných lepených flexibilním lepidlem do 25 ks/m2</t>
  </si>
  <si>
    <t>38011886</t>
  </si>
  <si>
    <t>407</t>
  </si>
  <si>
    <t>59761406</t>
  </si>
  <si>
    <t>dlažba keramická slinutá protiskluzná do interiéru i exteriéru pro vysoké mechanické namáhání přes 22 do 25ks/m2</t>
  </si>
  <si>
    <t>1083274123</t>
  </si>
  <si>
    <t>122,38*1,1 'Přepočtené koeficientem množství</t>
  </si>
  <si>
    <t>408</t>
  </si>
  <si>
    <t>771574711R</t>
  </si>
  <si>
    <t>Montáž tvarovek šířky do 100 mm z dlaždic keramických lepených flexibilním lepidlem</t>
  </si>
  <si>
    <t>-411494457</t>
  </si>
  <si>
    <t>"m.č.1.07" 4,10</t>
  </si>
  <si>
    <t>"m.č.1.11" 1,65+1,10</t>
  </si>
  <si>
    <t>"m.č.2.11" 4,186</t>
  </si>
  <si>
    <t>"m.č.2.15" 3,10</t>
  </si>
  <si>
    <t>"m.č.2.04" 2,95</t>
  </si>
  <si>
    <t>409</t>
  </si>
  <si>
    <t>59761006R</t>
  </si>
  <si>
    <t>keramická tvarovka s výškovým rozdílem 250x50mm</t>
  </si>
  <si>
    <t>1805563899</t>
  </si>
  <si>
    <t>17,086/0,25*1,10</t>
  </si>
  <si>
    <t>410</t>
  </si>
  <si>
    <t>771591115</t>
  </si>
  <si>
    <t>Podlahy spárování silikonem</t>
  </si>
  <si>
    <t>1828014855</t>
  </si>
  <si>
    <t>"keramické sokly" 429,64*2</t>
  </si>
  <si>
    <t>411</t>
  </si>
  <si>
    <t>998771202</t>
  </si>
  <si>
    <t>Přesun hmot procentní pro podlahy z dlaždic v objektech v do 12 m</t>
  </si>
  <si>
    <t>-2094257663</t>
  </si>
  <si>
    <t>776</t>
  </si>
  <si>
    <t>Podlahy povlakové</t>
  </si>
  <si>
    <t>412</t>
  </si>
  <si>
    <t>7761001</t>
  </si>
  <si>
    <t>D+M Kombinovaná sportovní podlaha PVC na vícevrstvém roštu, vč.lajnování, ozn.P4, vč.měření předepsaných parametrů</t>
  </si>
  <si>
    <t>-1048713987</t>
  </si>
  <si>
    <t>"P4" 50,62+1165,84+123,27</t>
  </si>
  <si>
    <t>413</t>
  </si>
  <si>
    <t>776411112</t>
  </si>
  <si>
    <t>Montáž obvodových soklíků výšky do 100 mm</t>
  </si>
  <si>
    <t>1965238797</t>
  </si>
  <si>
    <t>"m.č.1.04" 22,75+2,40+19,90+2,40+27,40+22,75+22,75+2,40+15,90+2,40+27,40+22,75-1,50-1,50-3,20-1,50-1,50-1,50-1,50-1,50-1,50</t>
  </si>
  <si>
    <t>"m.č.1.19" (22,116+5,574)*2-3,20-1,50-3,30</t>
  </si>
  <si>
    <t>"m.č.1.34" (3,375+15,0)*2-1,50*2</t>
  </si>
  <si>
    <t>414</t>
  </si>
  <si>
    <t>28411010</t>
  </si>
  <si>
    <t>lišta soklová systémová s odvětráním a gumovým těsněním 20x100mm</t>
  </si>
  <si>
    <t>1399321845</t>
  </si>
  <si>
    <t>257,13*1,02 'Přepočtené koeficientem množství</t>
  </si>
  <si>
    <t>415</t>
  </si>
  <si>
    <t>998776202</t>
  </si>
  <si>
    <t>Přesun hmot procentní pro podlahy povlakové v objektech v do 12 m</t>
  </si>
  <si>
    <t>748091041</t>
  </si>
  <si>
    <t>777</t>
  </si>
  <si>
    <t>Podlahy lité</t>
  </si>
  <si>
    <t>416</t>
  </si>
  <si>
    <t>777101</t>
  </si>
  <si>
    <t>D+M Podlahového souvrství Mastertop 1325, ozn.P1, P8, vč.grafiky, komplet.provedení dle výkr.č.2a3 Interier</t>
  </si>
  <si>
    <t>-679832566</t>
  </si>
  <si>
    <t>417</t>
  </si>
  <si>
    <t>777102</t>
  </si>
  <si>
    <t>D+M Podlahového souvrství Mastertop 1273R, ozn.P2, vč.grafiky, komplet.provedení dle výkr.č.2a3 Interier</t>
  </si>
  <si>
    <t>2023035643</t>
  </si>
  <si>
    <t>"P2" 97,37+14,80</t>
  </si>
  <si>
    <t>418</t>
  </si>
  <si>
    <t>777103</t>
  </si>
  <si>
    <t>D+M Podlahového souvrství Mastertop 1785, ozn.P3</t>
  </si>
  <si>
    <t>-60193813</t>
  </si>
  <si>
    <t>"P3" 2,97</t>
  </si>
  <si>
    <t>"stěny" (1,80+1,65)*2*1,11</t>
  </si>
  <si>
    <t>419</t>
  </si>
  <si>
    <t>777104</t>
  </si>
  <si>
    <t>D+M Podlahového souvrství Mastertop 1327, ozn.P10, vč.grafiky, komplet.provedení dle výkr.č.2a3 Interier</t>
  </si>
  <si>
    <t>-357752377</t>
  </si>
  <si>
    <t>420</t>
  </si>
  <si>
    <t>777105</t>
  </si>
  <si>
    <t>D+M Podlahového souvrství Mastertop 1273AS, ozn.P11, komplet.provedení dle výkr.č.2a3 Interier</t>
  </si>
  <si>
    <t>-645169097</t>
  </si>
  <si>
    <t>421</t>
  </si>
  <si>
    <t>998777202</t>
  </si>
  <si>
    <t>Přesun hmot procentní pro podlahy lité v objektech v do 12 m</t>
  </si>
  <si>
    <t>-689297056</t>
  </si>
  <si>
    <t>781</t>
  </si>
  <si>
    <t>Dokončovací práce - obklady</t>
  </si>
  <si>
    <t>422</t>
  </si>
  <si>
    <t>781474117</t>
  </si>
  <si>
    <t>Montáž obkladů vnitřních keramických hladkých do 45 ks/m2 lepených flexibilním lepidlem</t>
  </si>
  <si>
    <t>-2128870442</t>
  </si>
  <si>
    <t>na cihelném zdivu</t>
  </si>
  <si>
    <t>"m.č.1.07" (6,442+2,961+1,50+1,50+6,442)*2,70</t>
  </si>
  <si>
    <t>0,95*1,35</t>
  </si>
  <si>
    <t>"m.č.1.11" (2,30+2,713)*2*2,70</t>
  </si>
  <si>
    <t>"m.č.1.12" 1,70*1,50</t>
  </si>
  <si>
    <t>"m.č.1.14" (0,90+2,10)*2,50</t>
  </si>
  <si>
    <t>"m.č.1.15" (2,10+1,14+2,10)*2,50</t>
  </si>
  <si>
    <t>"m.č.1.16" (2,10+1,25+2,10)*2,50</t>
  </si>
  <si>
    <t>"m.č.1.17" (0,95+1,90)*2,50</t>
  </si>
  <si>
    <t>"m.č.1.18" (1,90+1,075+1,90)*2,50</t>
  </si>
  <si>
    <t>1,075*1,35</t>
  </si>
  <si>
    <t>"m.č.1.25" 1,50*1,50</t>
  </si>
  <si>
    <t>"m.č.1.26" (2,141+2,551)*2*2,50</t>
  </si>
  <si>
    <t>"m.č.1.27" (0,95+2,551+0,95)*2,50</t>
  </si>
  <si>
    <t>0,90*1,35</t>
  </si>
  <si>
    <t>"m.č.1.31" (3,20+2,525+1,065)*2,50</t>
  </si>
  <si>
    <t>"m.č.1.32" 2,22*2,50</t>
  </si>
  <si>
    <t>"m.č.1.33" 2,22*2*1,50</t>
  </si>
  <si>
    <t>1,191*1,50</t>
  </si>
  <si>
    <t>"m.č.2.04" (2,95+4,015)*2*2,70</t>
  </si>
  <si>
    <t>"m.č.2.20" 1,0*0,60</t>
  </si>
  <si>
    <t>"m.č.2.06" (1,25+0,115)*2,50</t>
  </si>
  <si>
    <t>"m.č.2.09" 1,221*1,50</t>
  </si>
  <si>
    <t>-2,0*2,70</t>
  </si>
  <si>
    <t>"m.č.2.15" (3,10+5,421+3,10+1,75)*2,70</t>
  </si>
  <si>
    <t>1,60*1,35</t>
  </si>
  <si>
    <t>1,45*1,35</t>
  </si>
  <si>
    <t>na betonovém podkladu</t>
  </si>
  <si>
    <t>"m.č.1.07" 2,961*2,70</t>
  </si>
  <si>
    <t>"m.č.1.10" 0,95*1,15</t>
  </si>
  <si>
    <t>"m.č.1.12" 0,80*1,50</t>
  </si>
  <si>
    <t>"m.č.1.15" 1,14*2,50</t>
  </si>
  <si>
    <t>"m.č.1.16" 1,25*2,50</t>
  </si>
  <si>
    <t>"m.č.1.17" 0,95*1,15</t>
  </si>
  <si>
    <t>1,90*2,50</t>
  </si>
  <si>
    <t>"m.č.1.18" 1,075*1,15</t>
  </si>
  <si>
    <t>"m.č.1.25" 0,40*1,50</t>
  </si>
  <si>
    <t>"m.č.1.27" 2,551*2,50</t>
  </si>
  <si>
    <t>"m.č.1.29" 0,90*2,50</t>
  </si>
  <si>
    <t>0,95*1,15</t>
  </si>
  <si>
    <t>"m.č.1.30" 0,95*1,15</t>
  </si>
  <si>
    <t>"m.č.1.31" (1,46+3,20)*2,50</t>
  </si>
  <si>
    <t>"m.č.1.32" (2,22+1,90+1,90)*2,50</t>
  </si>
  <si>
    <t>"m.č.1.33" 1,191*1,50</t>
  </si>
  <si>
    <t>"m.č.2.03" 0,95*1,15</t>
  </si>
  <si>
    <t>"m.č.2.20" (3,531+0,65)*0,60</t>
  </si>
  <si>
    <t>"m.č.2.06" (0,40+0,50)*2,50</t>
  </si>
  <si>
    <t>"m.č.2.09" (1,40+1,40)*1,50</t>
  </si>
  <si>
    <t>"m.č.2.11" 2,0*2,70</t>
  </si>
  <si>
    <t>"m.č.2.15" 2,10*2,70</t>
  </si>
  <si>
    <t>"m.č.2.16" 1,45*1,15</t>
  </si>
  <si>
    <t>423</t>
  </si>
  <si>
    <t>781674112</t>
  </si>
  <si>
    <t>Montáž obkladů parapetů šířky do 150 mm z dlaždic keramických lepených flexibilním lepidlem</t>
  </si>
  <si>
    <t>1646797430</t>
  </si>
  <si>
    <t>0,95*4+1,075+0,95+2,141+0,95+0,925+0,90+0,95+0,90+1,191</t>
  </si>
  <si>
    <t>1,07+0,95+1,221+1,60+1,45+0,95+1,25</t>
  </si>
  <si>
    <t>424</t>
  </si>
  <si>
    <t>59761255</t>
  </si>
  <si>
    <t>obklad keramický hladký přes 35 do 45ks/m2</t>
  </si>
  <si>
    <t>-1080690597</t>
  </si>
  <si>
    <t>"obklady v ploše" 490,827</t>
  </si>
  <si>
    <t>"obklady parapetů"</t>
  </si>
  <si>
    <t>(0,95*4+1,075+0,95+2,141+0,95+0,925+0,90+0,95+0,90+1,191)*0,15</t>
  </si>
  <si>
    <t>(1,07+0,95+1,221+1,60+1,45+0,95+1,25)*0,15</t>
  </si>
  <si>
    <t>494,168*1,1 'Přepočtené koeficientem množství</t>
  </si>
  <si>
    <t>425</t>
  </si>
  <si>
    <t>998781202</t>
  </si>
  <si>
    <t>Přesun hmot procentní pro obklady keramické v objektech v do 12 m</t>
  </si>
  <si>
    <t>-428499912</t>
  </si>
  <si>
    <t>783</t>
  </si>
  <si>
    <t>Dokončovací práce - nátěry</t>
  </si>
  <si>
    <t>426</t>
  </si>
  <si>
    <t>783009301</t>
  </si>
  <si>
    <t>Písmomalířské práce výšky písmen nebo číslic do 750 mm vč.výroby šablon</t>
  </si>
  <si>
    <t>2124773659</t>
  </si>
  <si>
    <t>427</t>
  </si>
  <si>
    <t>783314101</t>
  </si>
  <si>
    <t>Základní jednonásobný syntetický nátěr zámečnických konstrukcí</t>
  </si>
  <si>
    <t>-1556731625</t>
  </si>
  <si>
    <t>"zárubně" 47,0</t>
  </si>
  <si>
    <t>428</t>
  </si>
  <si>
    <t>783315101</t>
  </si>
  <si>
    <t>Mezinátěr jednonásobný syntetický standardní zámečnických konstrukcí</t>
  </si>
  <si>
    <t>-1239163213</t>
  </si>
  <si>
    <t>429</t>
  </si>
  <si>
    <t>783317101</t>
  </si>
  <si>
    <t>Krycí jednonásobný syntetický standardní nátěr zámečnických konstrukcí</t>
  </si>
  <si>
    <t>2059753091</t>
  </si>
  <si>
    <t>430</t>
  </si>
  <si>
    <t>783344101</t>
  </si>
  <si>
    <t>Základní jednonásobný polyuretanový nátěr zámečnických konstrukcí</t>
  </si>
  <si>
    <t>1022105142</t>
  </si>
  <si>
    <t>"zábradlí" 5,0*2,0+7,0*2,0+6,40*2,0</t>
  </si>
  <si>
    <t>"ocelové konstrukce" 3,876*65</t>
  </si>
  <si>
    <t>"ocelové konstrukce" 0,183*65</t>
  </si>
  <si>
    <t>"ocelové konstrukce" 1,944*65</t>
  </si>
  <si>
    <t>431</t>
  </si>
  <si>
    <t>783347101</t>
  </si>
  <si>
    <t>Krycí jednonásobný polyuretanový nátěr zámečnických konstrukcí</t>
  </si>
  <si>
    <t>-1819314299</t>
  </si>
  <si>
    <t>432</t>
  </si>
  <si>
    <t>783846523</t>
  </si>
  <si>
    <t xml:space="preserve">Antigraffiti nátěr trvalý do 100 cyklů odstranění graffiti </t>
  </si>
  <si>
    <t>1058815502</t>
  </si>
  <si>
    <t>"Pohled západní" 4,07</t>
  </si>
  <si>
    <t>"Pohled východní" 175,72+8,77</t>
  </si>
  <si>
    <t>"Pohled severní" 67,86</t>
  </si>
  <si>
    <t>"Pohled jižní" 12,20</t>
  </si>
  <si>
    <t>433</t>
  </si>
  <si>
    <t>783932171</t>
  </si>
  <si>
    <t>Celoplošné vyrovnání betonové podlahy cementovou stěrkou tloušťky do 3 mm</t>
  </si>
  <si>
    <t>-1408450782</t>
  </si>
  <si>
    <t>434</t>
  </si>
  <si>
    <t>783932181</t>
  </si>
  <si>
    <t>Příplatek k ceně celoplošného betonové podlahy cementovou stěrkou za každý další 1 mm přes 3 mm</t>
  </si>
  <si>
    <t>735378917</t>
  </si>
  <si>
    <t>658,830*2</t>
  </si>
  <si>
    <t>784</t>
  </si>
  <si>
    <t>Dokončovací práce - malby a tapety</t>
  </si>
  <si>
    <t>435</t>
  </si>
  <si>
    <t>784181101</t>
  </si>
  <si>
    <t>Základní akrylátová jednonásobná penetrace podkladu v místnostech výšky do 3,80 m</t>
  </si>
  <si>
    <t>1264158248</t>
  </si>
  <si>
    <t>"štuk stropů" 445,45</t>
  </si>
  <si>
    <t>"štuk stěn v zázemí" 729,383+352,046-95,24</t>
  </si>
  <si>
    <t>"omítka dvouvrstvá štuková" 714,254</t>
  </si>
  <si>
    <t>"SDK podhledy" 286,439+61,070</t>
  </si>
  <si>
    <t>"SDK stěny" 3,972*2+3,214</t>
  </si>
  <si>
    <t>436</t>
  </si>
  <si>
    <t>784181105</t>
  </si>
  <si>
    <t>Základní akrylátová jednonásobná penetrace podkladu v místnostech výšky přes 5,00 m</t>
  </si>
  <si>
    <t>-522270104</t>
  </si>
  <si>
    <t>"štuk stěn v tělocvičně" 790,024</t>
  </si>
  <si>
    <t>437</t>
  </si>
  <si>
    <t>784221101</t>
  </si>
  <si>
    <t>Dvojnásobné bílé malby ze směsí za sucha dobře otěruvzdorných v místnostech do 3,80 m</t>
  </si>
  <si>
    <t>-2028576059</t>
  </si>
  <si>
    <t>438</t>
  </si>
  <si>
    <t>784221105</t>
  </si>
  <si>
    <t>Dvojnásobné bílé malby ze směsí za sucha dobře otěruvzdorných v místnostech přes 5,00 m</t>
  </si>
  <si>
    <t>101139165</t>
  </si>
  <si>
    <t>439</t>
  </si>
  <si>
    <t>784221141</t>
  </si>
  <si>
    <t>Příplatek k cenám 2x maleb za sucha otěruvzdorných za barevnou malbu tónovanou tónovacími přípravky</t>
  </si>
  <si>
    <t>-1036279299</t>
  </si>
  <si>
    <t>790,024</t>
  </si>
  <si>
    <t>796</t>
  </si>
  <si>
    <t>Interier</t>
  </si>
  <si>
    <t>440</t>
  </si>
  <si>
    <t>796201</t>
  </si>
  <si>
    <t>1.1 D+M Basketbalový koš + basketbalová deska, kompl.provedení podle v.č.7 -Interier</t>
  </si>
  <si>
    <t>1002541193</t>
  </si>
  <si>
    <t>441</t>
  </si>
  <si>
    <t>796202</t>
  </si>
  <si>
    <t>1.2 D+M Ocelová basketbalová konstrukce, kompl.provedení podle v.č.7 -Interier</t>
  </si>
  <si>
    <t>-11848288</t>
  </si>
  <si>
    <t>442</t>
  </si>
  <si>
    <t>796203</t>
  </si>
  <si>
    <t>1.3 D+M Ocelová basketbalová konstrukce, kompl.provedení podle v.č.7 -Interier</t>
  </si>
  <si>
    <t>-1544958361</t>
  </si>
  <si>
    <t>443</t>
  </si>
  <si>
    <t>796204</t>
  </si>
  <si>
    <t>1.4 D+M Ocelová basketbalová konstrukce, kompl.provedení podle v.č.7 -Interier</t>
  </si>
  <si>
    <t>759484425</t>
  </si>
  <si>
    <t>444</t>
  </si>
  <si>
    <t>796205</t>
  </si>
  <si>
    <t>1.5 D+M Žebřiny, kompl.provedení podle v.č.7 -Interier</t>
  </si>
  <si>
    <t>285651129</t>
  </si>
  <si>
    <t>445</t>
  </si>
  <si>
    <t>796206</t>
  </si>
  <si>
    <t>1.6 D+M Gymnastické kruhy, kompl.provedení podle v.č.7 -Interier</t>
  </si>
  <si>
    <t>1874141283</t>
  </si>
  <si>
    <t>446</t>
  </si>
  <si>
    <t>796209</t>
  </si>
  <si>
    <t>1.9 D+M Konstrukce pro šplh na laně, kompl.provedení podle v.č.7 -Interier</t>
  </si>
  <si>
    <t>1561375764</t>
  </si>
  <si>
    <t>447</t>
  </si>
  <si>
    <t>796210</t>
  </si>
  <si>
    <t>1.10 D+M Tabule skóre, kompl.provedení podle v.č.7 -Interier</t>
  </si>
  <si>
    <t>2129795536</t>
  </si>
  <si>
    <t>448</t>
  </si>
  <si>
    <t>796211</t>
  </si>
  <si>
    <t>1.11 D+M Volejbalové sloupky + síť, kompl.provedení podle v.č.7 -Interier</t>
  </si>
  <si>
    <t>-1322710782</t>
  </si>
  <si>
    <t>449</t>
  </si>
  <si>
    <t>796212</t>
  </si>
  <si>
    <t>1.12 D+M Ochranná síť, rozměr 45,60x4,30m, kompl.provedení podle v.č.7 -Interier</t>
  </si>
  <si>
    <t>-1291285175</t>
  </si>
  <si>
    <t>450</t>
  </si>
  <si>
    <t>796213a</t>
  </si>
  <si>
    <t>1.13a D+M Ochranná síť, rozměr 45,60x1,60m, kompl.provedení podle v.č.7 -Interier</t>
  </si>
  <si>
    <t>-1639212357</t>
  </si>
  <si>
    <t>451</t>
  </si>
  <si>
    <t>796213b</t>
  </si>
  <si>
    <t>1.13b D+M Ochranná síť, rozměr 2,10x1,60m, kompl.provedení podle v.č.7 -Interier</t>
  </si>
  <si>
    <t>1726182068</t>
  </si>
  <si>
    <t>452</t>
  </si>
  <si>
    <t>796214</t>
  </si>
  <si>
    <t>1.14 D+M Dělící síť, rozměr 22,60x9,90m, s navíjecím zařízením, el.pohonem a el.rozvaděčem, kompl.provedení podle v.č.7 -Interier</t>
  </si>
  <si>
    <t>1582688445</t>
  </si>
  <si>
    <t>453</t>
  </si>
  <si>
    <t>796215</t>
  </si>
  <si>
    <t>1.15 D+M Nástěnný držák na volejbalové kůly, kompl.provedení podle v.č.7 -Interier</t>
  </si>
  <si>
    <t>-798083201</t>
  </si>
  <si>
    <t>454</t>
  </si>
  <si>
    <t>796301</t>
  </si>
  <si>
    <t>3.1 D+M Lavice na tribuně, vel.1500x400mm, kompl.provedení podle v.č.9 -Interier</t>
  </si>
  <si>
    <t>2034144686</t>
  </si>
  <si>
    <t>455</t>
  </si>
  <si>
    <t>796302</t>
  </si>
  <si>
    <t>3.2 D+M Lavice na tribuně, vel.1000x400mm, kompl.provedení podle v.č.9 -Interier</t>
  </si>
  <si>
    <t>528088705</t>
  </si>
  <si>
    <t>456</t>
  </si>
  <si>
    <t>796303</t>
  </si>
  <si>
    <t>3.3 D+M Vestavěná skříň, vel.1850x2000mm, kompl.provedení podle v.č.9 -Interier</t>
  </si>
  <si>
    <t>-1280310424</t>
  </si>
  <si>
    <t>457</t>
  </si>
  <si>
    <t>796304</t>
  </si>
  <si>
    <t>3.4 - X50 D+M Kuchyňské linky vč.horních skříněk, nerezového dřezu, stojánkové baterie, chladnička, myčka, vařič, délka 3,50m, kompl.provedení podle v.č.9 Interier</t>
  </si>
  <si>
    <t>-562702353</t>
  </si>
  <si>
    <t>458</t>
  </si>
  <si>
    <t>796305</t>
  </si>
  <si>
    <t>3.5 D+M Informační panel vel.1500x2000mm, Al rám, tvrzené nerozbitné sklo, kompl.provedení podle v.č.9 Interier</t>
  </si>
  <si>
    <t>-2098330988</t>
  </si>
  <si>
    <t>459</t>
  </si>
  <si>
    <t>796306</t>
  </si>
  <si>
    <t>3.6 D+M Reklamní panel vel.2300x2100mm, Al rám, Al plech, kompl.provedení podle v.č.9 Interier</t>
  </si>
  <si>
    <t>-1962241640</t>
  </si>
  <si>
    <t>460</t>
  </si>
  <si>
    <t>796307</t>
  </si>
  <si>
    <t>3.7 D+M Reklamní panel - znak města vel.1275x1500mm, Al rám, Al plech, znak města, kompl.provedení podle v.č.9 Interier</t>
  </si>
  <si>
    <t>-1681093266</t>
  </si>
  <si>
    <t>461</t>
  </si>
  <si>
    <t>796401</t>
  </si>
  <si>
    <t>4.1 D+M Zrcadlo nad umývadly vel.50x60cm, kompl.provedení podle v.č.10 -Interier</t>
  </si>
  <si>
    <t>-1291191006</t>
  </si>
  <si>
    <t>462</t>
  </si>
  <si>
    <t>796402</t>
  </si>
  <si>
    <t>4.2 D+M Dávkovač pěnového mýdla, nerez, vel.180x105mm, kompl.provedení podle v.č.10 -Interier</t>
  </si>
  <si>
    <t>-1817360408</t>
  </si>
  <si>
    <t>463</t>
  </si>
  <si>
    <t>796404</t>
  </si>
  <si>
    <t>4.4 D+M Zásobník na toaletní papír, nerez, vel.28,0x32,5x14,5cm, kompl.provedení podle v.č.10 -Interier</t>
  </si>
  <si>
    <t>-1548897603</t>
  </si>
  <si>
    <t>464</t>
  </si>
  <si>
    <t>796405</t>
  </si>
  <si>
    <t>4.5 D+M Odpadkový koš s víkem, objem 5 litrů, kompl.provedení podle v.č.10 -Interier</t>
  </si>
  <si>
    <t>-1706659742</t>
  </si>
  <si>
    <t>465</t>
  </si>
  <si>
    <t>796406</t>
  </si>
  <si>
    <t>4.6 D+M WC souprava, nerez, vel.11,5x43,0x12,0cm, kompl.provedení podle v.č.10 -Interier</t>
  </si>
  <si>
    <t>-2091365401</t>
  </si>
  <si>
    <t>466</t>
  </si>
  <si>
    <t>796407</t>
  </si>
  <si>
    <t>4.7 D+M Zásobník na hygienické sáčky, nerez, vel.95x145mm, kompl.provedení podle v.č.10 -Interier</t>
  </si>
  <si>
    <t>713972102</t>
  </si>
  <si>
    <t>467</t>
  </si>
  <si>
    <t>796408</t>
  </si>
  <si>
    <t>4.8 D+M Mýdlenka, chrom, vel.176x112mm, kompl.provedení podle v.č.10 -Interier</t>
  </si>
  <si>
    <t>74318122</t>
  </si>
  <si>
    <t>468</t>
  </si>
  <si>
    <t>796409</t>
  </si>
  <si>
    <t>4.9 D+M Věšákové háčky, chrom, kompl.provedení podle v.č.10 -Interier</t>
  </si>
  <si>
    <t>-657927526</t>
  </si>
  <si>
    <t>469</t>
  </si>
  <si>
    <t>796410</t>
  </si>
  <si>
    <t>4.10 D+M Sklopné zrcadlo invalidní, vel.50x60cm, kompl.provedení podle v.č.10 -Interier</t>
  </si>
  <si>
    <t>1857278765</t>
  </si>
  <si>
    <t>470</t>
  </si>
  <si>
    <t>796411</t>
  </si>
  <si>
    <t>4.11 D+M Police na konzole v úklidových komorách, kompl.provedení podle v.č.10 -Interier</t>
  </si>
  <si>
    <t>-2017603023</t>
  </si>
  <si>
    <t>471</t>
  </si>
  <si>
    <t>796412</t>
  </si>
  <si>
    <t>4.12 D+M Zásobník na toaletní papír, nerez, vel.270x265mm, kompl.provedení podle v.č.10 -Interier</t>
  </si>
  <si>
    <t>-1933377250</t>
  </si>
  <si>
    <t>472</t>
  </si>
  <si>
    <t>796413</t>
  </si>
  <si>
    <t>4.13 D+M Odpadkový koš na papírové ručníky, plast, objem 55 litrů, kompl.provedení podle v.č.10 -Interier</t>
  </si>
  <si>
    <t>-777857187</t>
  </si>
  <si>
    <t>473</t>
  </si>
  <si>
    <t>796414</t>
  </si>
  <si>
    <t>4.14 D+M Zrcadlo, vel.500x700mm, kompl.provedení podle v.č.10 -Interier</t>
  </si>
  <si>
    <t>-1756121234</t>
  </si>
  <si>
    <t>474</t>
  </si>
  <si>
    <t>796501</t>
  </si>
  <si>
    <t>Revize pevného sportovního vybavení</t>
  </si>
  <si>
    <t>423184014</t>
  </si>
  <si>
    <t>475</t>
  </si>
  <si>
    <t>796502</t>
  </si>
  <si>
    <t>Doprava pevného sportovního vybavení a ostatního mobiliáře</t>
  </si>
  <si>
    <t>-73903029</t>
  </si>
  <si>
    <t>797</t>
  </si>
  <si>
    <t>Infosystém</t>
  </si>
  <si>
    <t>476</t>
  </si>
  <si>
    <t>7971001</t>
  </si>
  <si>
    <t>Infosystém - dle special.</t>
  </si>
  <si>
    <t>-1488922748</t>
  </si>
  <si>
    <t>Práce a dodávky M</t>
  </si>
  <si>
    <t>33-M</t>
  </si>
  <si>
    <t>Montáže dopr.zaříz.,sklad. zař. a váh</t>
  </si>
  <si>
    <t>477</t>
  </si>
  <si>
    <t>3301001</t>
  </si>
  <si>
    <t>X7 - D+M Elektrický osobní výtah MonoSpace 300, nosnost 630kg, 2 stanice, rozměr kabiny 1100x1400x2100mm, vč.doplňk.zařízení a služeb( hluková zk., montážní háky, bateriový dojezd)</t>
  </si>
  <si>
    <t>-1843544102</t>
  </si>
  <si>
    <t>478</t>
  </si>
  <si>
    <t>3301002</t>
  </si>
  <si>
    <t>X7 - D+M Doplňková zařízení a služby k výtahu( hluková zkouška, X61- montážní háky, bateriový dojezd)</t>
  </si>
  <si>
    <t>-627012559</t>
  </si>
  <si>
    <t>479</t>
  </si>
  <si>
    <t>1899652722</t>
  </si>
  <si>
    <t>480</t>
  </si>
  <si>
    <t>-1297481254</t>
  </si>
  <si>
    <t>481</t>
  </si>
  <si>
    <t>750276651</t>
  </si>
  <si>
    <t>482</t>
  </si>
  <si>
    <t>-1427346224</t>
  </si>
  <si>
    <t>SO 03 - Venkovní úpravy</t>
  </si>
  <si>
    <t xml:space="preserve">    794 - Vybavení areálu</t>
  </si>
  <si>
    <t>132212111</t>
  </si>
  <si>
    <t>Hloubení rýh š do 800 mm v soudržných horninách třídy těžitelnosti I, skupiny 3 ručně</t>
  </si>
  <si>
    <t>-2047518860</t>
  </si>
  <si>
    <t>rýhy pro obrubníky</t>
  </si>
  <si>
    <t>"silniční" 0,30*0,30*170,60</t>
  </si>
  <si>
    <t>"zahradní" 0,30*0,30*234,12</t>
  </si>
  <si>
    <t>"schodiště 1" 0,30*0,45*1,60+0,30*0,45*1,60</t>
  </si>
  <si>
    <t>"schodiště 2" 0,30*0,45*1,60</t>
  </si>
  <si>
    <t>"schodiště 3" 0,30*0,45*2,20+0,30*0,45*2,20</t>
  </si>
  <si>
    <t>"schodiště 4" 0,30*0,40*13,0+0,30*0,40*13,0</t>
  </si>
  <si>
    <t>"oplocení 1" 11,40*0,40*0,40</t>
  </si>
  <si>
    <t>133212011</t>
  </si>
  <si>
    <t>Hloubení šachet v hornině třídy těžitelnosti I, skupiny 3, plocha výkopu do 4 m2 ručně</t>
  </si>
  <si>
    <t>-179108704</t>
  </si>
  <si>
    <t>"oplocení 2" 0,40*0,40*0,75*6</t>
  </si>
  <si>
    <t>"oplocení 3" 0,40*0,40*0,75*3</t>
  </si>
  <si>
    <t>-2043547312</t>
  </si>
  <si>
    <t>přemístění ornice z deponie pro další použití</t>
  </si>
  <si>
    <t>"pod trávník" 1039,0*0,20</t>
  </si>
  <si>
    <t>"pod půdokryvné byliny" 68,0*0,25</t>
  </si>
  <si>
    <t>"násyp zeminy pod schodiště" 4,746</t>
  </si>
  <si>
    <t>-1471059249</t>
  </si>
  <si>
    <t>"rýhy pro obrubníky" 36,425</t>
  </si>
  <si>
    <t>1933514744</t>
  </si>
  <si>
    <t>"rýhy pro obrubníky" 36,425*10</t>
  </si>
  <si>
    <t>167151101</t>
  </si>
  <si>
    <t>Nakládání výkopku z hornin třídy těžitelnosti I, skupiny 1 až 3 do 100 m3</t>
  </si>
  <si>
    <t>-1501119911</t>
  </si>
  <si>
    <t>nakládání ornice pro další použití</t>
  </si>
  <si>
    <t>171111103</t>
  </si>
  <si>
    <t>Uložení sypaniny z hornin soudržných do násypů zhutněných ručně</t>
  </si>
  <si>
    <t>432892097</t>
  </si>
  <si>
    <t>"schodiště 1" 2,63*1,60*0,20</t>
  </si>
  <si>
    <t>"schodiště 2" 1,01*1,60*0,20</t>
  </si>
  <si>
    <t>"schodiště 3" 1,61*2,20*0,20</t>
  </si>
  <si>
    <t>"schodiště 4" (1,61+0,60)*0,5*13,0*0,20</t>
  </si>
  <si>
    <t>696645871</t>
  </si>
  <si>
    <t>"rýhy pro obrubníky" 36,425*1,6</t>
  </si>
  <si>
    <t>-1353078303</t>
  </si>
  <si>
    <t>174111101</t>
  </si>
  <si>
    <t>Zásyp jam, šachet rýh nebo kolem objektů sypaninou se zhutněním ručně</t>
  </si>
  <si>
    <t>1351804000</t>
  </si>
  <si>
    <t>"opěrná zeď 1" (12,30+2,80+1,25)*0,80*1,50</t>
  </si>
  <si>
    <t>"opěrná zeď 2" 6,40*1,0*1,50</t>
  </si>
  <si>
    <t>"podezdívka oplocení 1" 11,40*0,60*0,60*2</t>
  </si>
  <si>
    <t>181351003</t>
  </si>
  <si>
    <t>Rozprostření ornice tl vrstvy do 200 mm pl jednotlivě do 100 m2 v rovině nebo ve svahu do 1:5 strojně</t>
  </si>
  <si>
    <t>1704924278</t>
  </si>
  <si>
    <t>"pod trávník" 1039,0</t>
  </si>
  <si>
    <t>181351004</t>
  </si>
  <si>
    <t>Rozprostření ornice tl vrstvy do 250 mm pl do 100 m2 v rovině nebo ve svahu do 1:5 strojně</t>
  </si>
  <si>
    <t>1170744266</t>
  </si>
  <si>
    <t>"pod půdokryvné byliny" 68,0</t>
  </si>
  <si>
    <t>10371500</t>
  </si>
  <si>
    <t>substrát pro trávníky VL</t>
  </si>
  <si>
    <t>1632349753</t>
  </si>
  <si>
    <t>(1039,0+68,0)*0,05*1,05</t>
  </si>
  <si>
    <t>181411131</t>
  </si>
  <si>
    <t>Založení parkového trávníku výsevem plochy do 1000 m2 v rovině a ve svahu do 1:5</t>
  </si>
  <si>
    <t>-1860009041</t>
  </si>
  <si>
    <t>00572410</t>
  </si>
  <si>
    <t>osivo směs travní parková</t>
  </si>
  <si>
    <t>-726543814</t>
  </si>
  <si>
    <t>1039,0</t>
  </si>
  <si>
    <t>1039*0,03 'Přepočtené koeficientem množství</t>
  </si>
  <si>
    <t>-1201251966</t>
  </si>
  <si>
    <t>"schodiště 1" 2,63*1,60</t>
  </si>
  <si>
    <t>"schodiště 2" 1,01*1,60</t>
  </si>
  <si>
    <t>"schodiště 3" 1,61*2,20</t>
  </si>
  <si>
    <t>"schodiště 4" (1,61+0,60)*0,5*13,0</t>
  </si>
  <si>
    <t>"komunikace S1" 369,0</t>
  </si>
  <si>
    <t>"chodníky S5" 372,49</t>
  </si>
  <si>
    <t>"trávník" 1039,0</t>
  </si>
  <si>
    <t>"půdokryvné rostliny" 68,0</t>
  </si>
  <si>
    <t>182111111</t>
  </si>
  <si>
    <t>Zpevnění svahu netkanou textilií do 1:1</t>
  </si>
  <si>
    <t>107375904</t>
  </si>
  <si>
    <t>69311317</t>
  </si>
  <si>
    <t>textilie netkaná HPPE 300g/m2</t>
  </si>
  <si>
    <t>545422812</t>
  </si>
  <si>
    <t>68*1,1 'Přepočtené koeficientem množství</t>
  </si>
  <si>
    <t>183111312</t>
  </si>
  <si>
    <t>Hloubení jamek s výměnou 100 % půdy zeminy tř 1 až 4 objem do 0,005 m3 v rovině a svahu do 1:5</t>
  </si>
  <si>
    <t>-1524915929</t>
  </si>
  <si>
    <t>68,0*5,5</t>
  </si>
  <si>
    <t>10321100</t>
  </si>
  <si>
    <t>zahradní substrát pro výsadbu VL</t>
  </si>
  <si>
    <t>1849344503</t>
  </si>
  <si>
    <t>374*0,005 'Přepočtené koeficientem množství</t>
  </si>
  <si>
    <t>183205112</t>
  </si>
  <si>
    <t>Založení záhonu v rovině a svahu do 1:5 zemina tř 3</t>
  </si>
  <si>
    <t>-1519726672</t>
  </si>
  <si>
    <t>183211312R</t>
  </si>
  <si>
    <t>Výsadba rostlin půdokryvných</t>
  </si>
  <si>
    <t>1460773811</t>
  </si>
  <si>
    <t>026300100R</t>
  </si>
  <si>
    <t>Cotoneaster dammeri - dodávka půdokryvných rostlin</t>
  </si>
  <si>
    <t>-965416508</t>
  </si>
  <si>
    <t>374*1,01 'Přepočtené koeficientem množství</t>
  </si>
  <si>
    <t>183403153</t>
  </si>
  <si>
    <t>Obdělání půdy hrabáním v rovině a svahu do 1:5</t>
  </si>
  <si>
    <t>-895794014</t>
  </si>
  <si>
    <t>184802111</t>
  </si>
  <si>
    <t>Chemické odplevelení před založením kultury nad 20 m2 postřikem na široko v rovině a svahu do 1:5</t>
  </si>
  <si>
    <t>302677331</t>
  </si>
  <si>
    <t>1039,0+68,0</t>
  </si>
  <si>
    <t>184911421</t>
  </si>
  <si>
    <t>Mulčování rostlin kůrou tl. do 0,1 m v rovině a svahu do 1:5</t>
  </si>
  <si>
    <t>807841052</t>
  </si>
  <si>
    <t>10391100</t>
  </si>
  <si>
    <t>kůra mulčovací VL</t>
  </si>
  <si>
    <t>1540163799</t>
  </si>
  <si>
    <t>68,000*0,10</t>
  </si>
  <si>
    <t>185802113</t>
  </si>
  <si>
    <t>Hnojení půdy umělým hnojivem na široko v rovině a svahu do 1:5</t>
  </si>
  <si>
    <t>714707823</t>
  </si>
  <si>
    <t>1107,0*0,000025</t>
  </si>
  <si>
    <t>25191155</t>
  </si>
  <si>
    <t>hnojivo průmyslové Cererit</t>
  </si>
  <si>
    <t>-1249723270</t>
  </si>
  <si>
    <t>0,028*1000 'Přepočtené koeficientem množství</t>
  </si>
  <si>
    <t>185803111</t>
  </si>
  <si>
    <t>Ošetření trávníku válcováním v rovině a svahu do 1:5</t>
  </si>
  <si>
    <t>-1393319841</t>
  </si>
  <si>
    <t>185804111</t>
  </si>
  <si>
    <t>Ošetření vysazených květin v rovině a svahu do 1:5</t>
  </si>
  <si>
    <t>1271108359</t>
  </si>
  <si>
    <t>185804312</t>
  </si>
  <si>
    <t>Zalití rostlin vodou plocha přes 20 m2</t>
  </si>
  <si>
    <t>-1270273577</t>
  </si>
  <si>
    <t>1039,0*0,002</t>
  </si>
  <si>
    <t>68,0*0,005</t>
  </si>
  <si>
    <t>185851121</t>
  </si>
  <si>
    <t>Dovoz vody pro zálivku rostlin za vzdálenost do 1000 m</t>
  </si>
  <si>
    <t>-1415506928</t>
  </si>
  <si>
    <t>273313711</t>
  </si>
  <si>
    <t>Základové desky z betonu tř. C 20/25</t>
  </si>
  <si>
    <t>-355920525</t>
  </si>
  <si>
    <t>"schodiště 1" 2,80*1,60*0,12</t>
  </si>
  <si>
    <t>"schodiště 2" 1,30*1,60*0,12</t>
  </si>
  <si>
    <t>"schodiště 3" 1,80*2,20*0,12</t>
  </si>
  <si>
    <t>"schodiště 4" (1,61+0,60)*0,5*13,0*0,12</t>
  </si>
  <si>
    <t>1914818060</t>
  </si>
  <si>
    <t>2,987*0,100</t>
  </si>
  <si>
    <t>-1663163447</t>
  </si>
  <si>
    <t>"opěrná zeď 1" (12,30+2,35+1,20)*0,40*0,20</t>
  </si>
  <si>
    <t>"opěrná zeď 2" 6,38*0,40*0,15</t>
  </si>
  <si>
    <t>"oplocení 1" 11,40*0,40*0,10</t>
  </si>
  <si>
    <t>"schodiště 1" 0,30*0,575*1,60+0,30*0,73*1,60</t>
  </si>
  <si>
    <t>"schodiště 2" 0,30*0,575*1,60</t>
  </si>
  <si>
    <t>"schodiště 3" 0,30*0,575*2,20+0,30*0,73*2,20</t>
  </si>
  <si>
    <t>"schodiště 4" 0,30*0,575*13,0+0,30*0,73*13,0</t>
  </si>
  <si>
    <t>1022331509</t>
  </si>
  <si>
    <t>"opěrná zeď 1" (12,30+2,80+1,20)*2*0,20</t>
  </si>
  <si>
    <t>"opěrná zeď 2" (6,38+0,40)*2*0,15</t>
  </si>
  <si>
    <t>"oplocení 1" (11,40+0,40)*2*0,10</t>
  </si>
  <si>
    <t>"schodiště 1" 1,60*(0,575+0,20)+1,60*(0,40+0,30)</t>
  </si>
  <si>
    <t>"schodiště 2" 1,60*(0,40+0,20)</t>
  </si>
  <si>
    <t>"schodiště 3" 2,20*(0,575+0,20)+2,20*(0,40+0,30)</t>
  </si>
  <si>
    <t>"schodiště 4" 13,0*(0,575+0,20)+13,0*(0,40+0,40)</t>
  </si>
  <si>
    <t>-1371064517</t>
  </si>
  <si>
    <t>275313711</t>
  </si>
  <si>
    <t>Základové patky z betonu tř. C 20/25</t>
  </si>
  <si>
    <t>-936403457</t>
  </si>
  <si>
    <t>311113144</t>
  </si>
  <si>
    <t>Nosná zeď tl do 300 mm z hladkých tvárnic ztraceného bednění včetně výplně z betonu tř. C 20/25</t>
  </si>
  <si>
    <t>727830715</t>
  </si>
  <si>
    <t>"opěrná zeď 1" (12,25+2,45+1,25)*1,75</t>
  </si>
  <si>
    <t>"opěrná zeď 2" 6,38*2,25</t>
  </si>
  <si>
    <t>"podezdívka oplocení 1" 5,12*1,0</t>
  </si>
  <si>
    <t>2,10*1,25*2</t>
  </si>
  <si>
    <t>2,02*1,25*1</t>
  </si>
  <si>
    <t>-1287568089</t>
  </si>
  <si>
    <t>"opěrná zeď 1" (12,25+2,45+1,25)*1,75*0,30*0,050</t>
  </si>
  <si>
    <t>"opěrná zeď 2" 6,38*2,25*0,30*0,050</t>
  </si>
  <si>
    <t>"podezdívka oplocení 1" 5,12*1,0*0,30*0,050</t>
  </si>
  <si>
    <t>2,10*1,25*2*0,30*0,050</t>
  </si>
  <si>
    <t>2,02*1,25*1*0,30*0,050</t>
  </si>
  <si>
    <t>338171123</t>
  </si>
  <si>
    <t>Osazování sloupků a vzpěr plotových ocelových v do 2,60 m se zabetonováním</t>
  </si>
  <si>
    <t>921319939</t>
  </si>
  <si>
    <t>"oplocení 1" 7</t>
  </si>
  <si>
    <t>"oplocení 2" 6</t>
  </si>
  <si>
    <t>"oplocení 3" 3</t>
  </si>
  <si>
    <t>55342243</t>
  </si>
  <si>
    <t>sloupek plotový Pz 2500/48x1,5mm</t>
  </si>
  <si>
    <t>-1168459509</t>
  </si>
  <si>
    <t>348262404</t>
  </si>
  <si>
    <t>Plot z betonových bloků ukončení plotové zdi krycí deskou hladkou přírodní</t>
  </si>
  <si>
    <t>1520089920</t>
  </si>
  <si>
    <t>"opěrná zeď 1" 10,62+2,45+1,25</t>
  </si>
  <si>
    <t>"opěrná zeď 2" 6,40</t>
  </si>
  <si>
    <t>"podezdívka oplocení 1" 11,40</t>
  </si>
  <si>
    <t>430321414</t>
  </si>
  <si>
    <t>Schodišťová konstrukce ze ŽB tř. C 25/30</t>
  </si>
  <si>
    <t>-1970533820</t>
  </si>
  <si>
    <t>schodnice</t>
  </si>
  <si>
    <t>"schodiště 1" 0,20*0,30*3,30*2</t>
  </si>
  <si>
    <t>"schodiště 2" 0,20*0,30*1,55*1</t>
  </si>
  <si>
    <t>"schodiště 3" 0,20*0,30*2,30*2</t>
  </si>
  <si>
    <t>"schodiště 4" 0,20*0,30*(1,80+0,60)</t>
  </si>
  <si>
    <t>430361821</t>
  </si>
  <si>
    <t>Výztuž schodišťové konstrukce betonářskou ocelí 10 505</t>
  </si>
  <si>
    <t>1691659343</t>
  </si>
  <si>
    <t>0,909*0,120</t>
  </si>
  <si>
    <t>433351131</t>
  </si>
  <si>
    <t>Zřízení bednění schodnic přímočarých schodišť v do 4 m</t>
  </si>
  <si>
    <t>-81397325</t>
  </si>
  <si>
    <t>"schodiště 1" (3,30+0,20)*2*0,30*2</t>
  </si>
  <si>
    <t>"schodiště 2" (1,55+0,20)*2*0,30*1</t>
  </si>
  <si>
    <t>"schodiště 3" (2,30+0,20)*2*0,30*2</t>
  </si>
  <si>
    <t>"schodiště 4" (1,80+0,20)*2*0,30+(0,60+0,20)*2*0,30</t>
  </si>
  <si>
    <t>433351132</t>
  </si>
  <si>
    <t>Odstranění bednění schodnic přímočarých schodišť v do 4 m</t>
  </si>
  <si>
    <t>-180855524</t>
  </si>
  <si>
    <t>434121425R</t>
  </si>
  <si>
    <t>Osazení schodišťových prefabrikátů na stupně</t>
  </si>
  <si>
    <t>-328515765</t>
  </si>
  <si>
    <t>"schodiště 1" 1,60*10</t>
  </si>
  <si>
    <t>"schodiště 2" 1,60*5</t>
  </si>
  <si>
    <t>"schodiště 3" 2,20*7</t>
  </si>
  <si>
    <t>"schodiště 4" 13,0+8,50+6,50+3,0+2,50</t>
  </si>
  <si>
    <t>434R001</t>
  </si>
  <si>
    <t>Schodišťový betonový prefabrikát 300/160mm</t>
  </si>
  <si>
    <t>-1393861569</t>
  </si>
  <si>
    <t>"schodiště 1" 1,60*9</t>
  </si>
  <si>
    <t>"schodiště 2" 1,60*4</t>
  </si>
  <si>
    <t>"schodiště 3" 2,20*6</t>
  </si>
  <si>
    <t>"schodiště 4" 8,50+6,50+3,0+2,50</t>
  </si>
  <si>
    <t>434R002</t>
  </si>
  <si>
    <t>Schodišťový betonový prefabrikát 300mm</t>
  </si>
  <si>
    <t>-1076218953</t>
  </si>
  <si>
    <t>"schodiště 1" 1,60*1</t>
  </si>
  <si>
    <t>"schodiště 2" 1,60*1</t>
  </si>
  <si>
    <t>"schodiště 3" 2,20*1</t>
  </si>
  <si>
    <t>"schodiště 4" 13,0*1</t>
  </si>
  <si>
    <t>1554929149</t>
  </si>
  <si>
    <t>-955507049</t>
  </si>
  <si>
    <t>"schodiště 1" 1,60*(0,16+0,30)*9</t>
  </si>
  <si>
    <t>"schodiště 2" 1,60*(0,16+0,30)*4</t>
  </si>
  <si>
    <t>"schodiště 3" 2,20*(0,16+0,30)*6</t>
  </si>
  <si>
    <t>"schodiště 4" (13,0+8,50+6,50+3,0+2,50)*(0,16+0,30)</t>
  </si>
  <si>
    <t>589387009</t>
  </si>
  <si>
    <t>564750111</t>
  </si>
  <si>
    <t>Podklad z kameniva hrubého drceného vel. 16-32 mm tl 150 mm</t>
  </si>
  <si>
    <t>805028543</t>
  </si>
  <si>
    <t>564851111</t>
  </si>
  <si>
    <t>Podklad ze štěrkodrtě ŠD tl 150 mm</t>
  </si>
  <si>
    <t>-1824893370</t>
  </si>
  <si>
    <t>"skladba S5" 372,49</t>
  </si>
  <si>
    <t>564871111</t>
  </si>
  <si>
    <t>Podklad ze štěrkodrtě ŠD tl 250 mm</t>
  </si>
  <si>
    <t>-765081913</t>
  </si>
  <si>
    <t>"skladba S1" 369,0</t>
  </si>
  <si>
    <t>596211111</t>
  </si>
  <si>
    <t>Kladení zámkové dlažby komunikací pro pěší tl 60 mm skupiny A pl do 100 m2</t>
  </si>
  <si>
    <t>-1295937593</t>
  </si>
  <si>
    <t>"S5 - odměřeno digitálně" 195,42+52,11+27,74+16,99+80,23</t>
  </si>
  <si>
    <t>59245015</t>
  </si>
  <si>
    <t>dlažba zámková tvaru I 200x165x60mm přírodní</t>
  </si>
  <si>
    <t>1776801225</t>
  </si>
  <si>
    <t>59245222</t>
  </si>
  <si>
    <t>dlažba zámková tvaru I základní pro nevidomé 196x161x60mm barevná</t>
  </si>
  <si>
    <t>-2052432128</t>
  </si>
  <si>
    <t>596211213</t>
  </si>
  <si>
    <t>Kladení zámkové dlažby komunikací pro pěší tl 80 mm skupiny A pl přes 300 m2</t>
  </si>
  <si>
    <t>-325951559</t>
  </si>
  <si>
    <t>"S1 - odměřeno digitálně" 369,0</t>
  </si>
  <si>
    <t>1285941572</t>
  </si>
  <si>
    <t>914111111</t>
  </si>
  <si>
    <t>Montáž svislé dopravní značky do velikosti 1 m2 objímkami na sloupek nebo konzolu</t>
  </si>
  <si>
    <t>116951014</t>
  </si>
  <si>
    <t>40445625</t>
  </si>
  <si>
    <t>informativní značky provozní IP12 500x700mm</t>
  </si>
  <si>
    <t>1131338003</t>
  </si>
  <si>
    <t>914511111</t>
  </si>
  <si>
    <t>Montáž sloupku dopravních značek délky do 3,5 m s betonovým základem</t>
  </si>
  <si>
    <t>-1585409628</t>
  </si>
  <si>
    <t>40445230</t>
  </si>
  <si>
    <t>sloupek pro dopravní značku Zn D 70mm v 3,5m</t>
  </si>
  <si>
    <t>-1917151149</t>
  </si>
  <si>
    <t>40445254</t>
  </si>
  <si>
    <t>víčko plastové na sloupek D 70mm</t>
  </si>
  <si>
    <t>-694042778</t>
  </si>
  <si>
    <t>40445257</t>
  </si>
  <si>
    <t>svorka upínací na sloupek D 70mm</t>
  </si>
  <si>
    <t>-815785505</t>
  </si>
  <si>
    <t>915211111</t>
  </si>
  <si>
    <t>Vodorovné dopravní značení dělící čáry souvislé š 125 mm bílý plast</t>
  </si>
  <si>
    <t>-2103523863</t>
  </si>
  <si>
    <t>915223121</t>
  </si>
  <si>
    <t>Vodicí linie pro orientaci nevidomých šířky 170 mm</t>
  </si>
  <si>
    <t>502873017</t>
  </si>
  <si>
    <t>"odměřeno digitálně" 37,0</t>
  </si>
  <si>
    <t>915231111</t>
  </si>
  <si>
    <t>Vodorovné dopravní značení přechody pro chodce, šipky, symboly bílý plast</t>
  </si>
  <si>
    <t>1523813065</t>
  </si>
  <si>
    <t>"místo pro invalidy" 1,50</t>
  </si>
  <si>
    <t>915611111</t>
  </si>
  <si>
    <t>Předznačení vodorovného liniového značení</t>
  </si>
  <si>
    <t>1388697811</t>
  </si>
  <si>
    <t>915621111</t>
  </si>
  <si>
    <t>Předznačení vodorovného plošného značení</t>
  </si>
  <si>
    <t>1830783915</t>
  </si>
  <si>
    <t>916131213</t>
  </si>
  <si>
    <t>Osazení silničního obrubníku betonového stojatého s boční opěrou do lože z betonu prostého</t>
  </si>
  <si>
    <t>1208938796</t>
  </si>
  <si>
    <t>"odměřeno digitálně" 14,65+21,14+5,0+22,50+21,43+19,19+62,95+3,74</t>
  </si>
  <si>
    <t>59217017</t>
  </si>
  <si>
    <t>obrubník betonový chodníkový 1000x100x250mm</t>
  </si>
  <si>
    <t>-870273070</t>
  </si>
  <si>
    <t>170,600*1,01</t>
  </si>
  <si>
    <t>916331112</t>
  </si>
  <si>
    <t>Osazení zahradního obrubníku betonového do lože z betonu s boční opěrou</t>
  </si>
  <si>
    <t>1482149453</t>
  </si>
  <si>
    <t>"odměřeno digitálně" 2,53+7,0+25,65+1,36+15,26+16,89+29,33+41,83+1,79+9,58+14,79+8,59+2,93+9,45+18,44+28,70</t>
  </si>
  <si>
    <t>59217002</t>
  </si>
  <si>
    <t>obrubník betonový zahradní šedý 1000x50x200mm</t>
  </si>
  <si>
    <t>2034101351</t>
  </si>
  <si>
    <t>234,120*1,01</t>
  </si>
  <si>
    <t>916991121</t>
  </si>
  <si>
    <t>Lože pod obrubníky, krajníky nebo obruby z dlažebních kostek z betonu prostého</t>
  </si>
  <si>
    <t>-818642967</t>
  </si>
  <si>
    <t>0,30*0,20*(170,60+234,12)</t>
  </si>
  <si>
    <t>-888668169</t>
  </si>
  <si>
    <t>998223011</t>
  </si>
  <si>
    <t>Přesun hmot pro pozemní komunikace s krytem dlážděným</t>
  </si>
  <si>
    <t>1571010548</t>
  </si>
  <si>
    <t>794</t>
  </si>
  <si>
    <t>Vybavení areálu</t>
  </si>
  <si>
    <t>794R001</t>
  </si>
  <si>
    <t>D+M Lavička s opěradlem, ocel.rám+dřevěné hranoly, včetně základů a kotvení chem.kotvami, ozn.X01, výkr.č.D03.9</t>
  </si>
  <si>
    <t>815708198</t>
  </si>
  <si>
    <t>794R002</t>
  </si>
  <si>
    <t>D+M Stojan na kolo vč.základů a kotvení chem.kotvami, ocelový + práškový vypalovací lak, ozn.X02, výkr.č.D03.9</t>
  </si>
  <si>
    <t>-2091475699</t>
  </si>
  <si>
    <t>794R003</t>
  </si>
  <si>
    <t>D+M Odpadkový koš, ocelový, včetně základů, ozn.X03, výkr.č.D03.9</t>
  </si>
  <si>
    <t>-982018443</t>
  </si>
  <si>
    <t>794R004</t>
  </si>
  <si>
    <t>D+M Ocelové zábradlí vyrovnávacího schodiště č.4, ocel.konstr, pozink, vč.kotvení na chem.kotvy, vel.1,830x0,85m ozn.X04, výkr.č.D03.9</t>
  </si>
  <si>
    <t>1215950710</t>
  </si>
  <si>
    <t>794R005</t>
  </si>
  <si>
    <t>D+M Ocelové zábradlí na opěrné zdi č.2, ocel.konstr, pozink, vč.kotvení na chem.kotvy, vel.3x2,06x0,82m ozn.X05, výkr.č.D03.9</t>
  </si>
  <si>
    <t>-804763145</t>
  </si>
  <si>
    <t>794R006</t>
  </si>
  <si>
    <t>D+M Ocelové zábradlí vyrovnávacího schodiště č.1, ocel.konstr, pozink, vč.kotvení na chem.kotvy, vel.3,215x0,85m ozn.X06, výkr.č.D03.9</t>
  </si>
  <si>
    <t>-1114518425</t>
  </si>
  <si>
    <t>794R007</t>
  </si>
  <si>
    <t>D+M Ocelové zábradlí vyrovnávacího schodiště č.2, ocel.konstr, pozink, vč.kotvení na chem.kotvy, vel.1,49x0,85m ozn.X07, výkr.č.D03.9</t>
  </si>
  <si>
    <t>-2073256465</t>
  </si>
  <si>
    <t>794R008</t>
  </si>
  <si>
    <t>D+M Ocelové zábradlí vyrovnávacího schodiště č.3, ocel.konstr, pozink, vč.kotvení na chem.kotvy, vel.2,17x0,85m ozn.X08, výkr.č.D03.9</t>
  </si>
  <si>
    <t>-1557063182</t>
  </si>
  <si>
    <t>794R009</t>
  </si>
  <si>
    <t>D+M Betonová parkovací zábrana, vč.betonového základu a kotvení na chem.kotvy, vel.1,90*0,23*0,23m ozn.X09, výkr.č.D03.9</t>
  </si>
  <si>
    <t>1663300154</t>
  </si>
  <si>
    <t>794R010</t>
  </si>
  <si>
    <t>D+M Ocelové zábradlí na opěrné zdi č.1, ocel.konstr, pozink, vč.kotvení na chem.kotvy, vel.3x2,05x0,73m 1x2,65x0,73m, 1x1,19x0,73m ozn.X10, výkr.č.D03.9</t>
  </si>
  <si>
    <t>-1512068894</t>
  </si>
  <si>
    <t>794R011</t>
  </si>
  <si>
    <t>D+M Oplocení č.1, ocelové sloupky pozink + plotový rám s výpletem z plotového pletiva, výška 1,0m, délka 10,90m ozn.X11, výkr.č.D03.9</t>
  </si>
  <si>
    <t>2008592209</t>
  </si>
  <si>
    <t>794R012</t>
  </si>
  <si>
    <t>D+M Oplocení č.2, ocelové sloupky pozink + výplň jekl, výška 1,68m, délka 6,36m + vjezd.vrata + vstupní branka, vč.kování a bezp.zámků, ozn.X12, výkr.č.D03.9</t>
  </si>
  <si>
    <t>401426423</t>
  </si>
  <si>
    <t>794R013</t>
  </si>
  <si>
    <t>D+M Oplocení č.3, ocelové sloupky pozink vč.zákl.patek  + drátěné pletivo Zn, výška 1,80m, délka 4,10m, ozn.X13, výkr.č.D03.9</t>
  </si>
  <si>
    <t>-50017641</t>
  </si>
  <si>
    <t>794R099</t>
  </si>
  <si>
    <t>Doprava vybavení areálu</t>
  </si>
  <si>
    <t>-1294242654</t>
  </si>
  <si>
    <t>794R100</t>
  </si>
  <si>
    <t>Závěrečná revize vybavení areálu</t>
  </si>
  <si>
    <t>1220618305</t>
  </si>
  <si>
    <t>794R150</t>
  </si>
  <si>
    <t>Přesun hmot pro vybavení areálu</t>
  </si>
  <si>
    <t>1082103381</t>
  </si>
  <si>
    <t>1795179659</t>
  </si>
  <si>
    <t>-373634393</t>
  </si>
  <si>
    <t>1433863929</t>
  </si>
  <si>
    <t>-8470109</t>
  </si>
  <si>
    <t>IO 01 - Přípojka vodovodu</t>
  </si>
  <si>
    <t xml:space="preserve">    8 - Trubní vedení</t>
  </si>
  <si>
    <t>113106021</t>
  </si>
  <si>
    <t>Rozebrání dlažeb při překopech komunikací pro pěší z betonových dlaždic ručně</t>
  </si>
  <si>
    <t>-789318964</t>
  </si>
  <si>
    <t>113107022</t>
  </si>
  <si>
    <t>Odstranění podkladu z kameniva drceného tl přes 100 do 200 mm při překopech ručně</t>
  </si>
  <si>
    <t>284720089</t>
  </si>
  <si>
    <t>2,50+1,70</t>
  </si>
  <si>
    <t>113107023</t>
  </si>
  <si>
    <t>Odstranění podkladu z kameniva drceného tl přes 200 do 300 mm při překopech ručně</t>
  </si>
  <si>
    <t>681322295</t>
  </si>
  <si>
    <t>113107142</t>
  </si>
  <si>
    <t>Odstranění krytu živičného tl přes 50 do 100 mm ručně</t>
  </si>
  <si>
    <t>-1557229307</t>
  </si>
  <si>
    <t>564760001</t>
  </si>
  <si>
    <t>Podklad z kameniva hrubého drceného vel. 8-16 mm plochy do 100 m2 tl 200 mm</t>
  </si>
  <si>
    <t>-1457655755</t>
  </si>
  <si>
    <t>1,70+2,50</t>
  </si>
  <si>
    <t>564770101</t>
  </si>
  <si>
    <t>Podklad z kameniva hrubého drceného vel. 16-32 mm plochy do 100 m2 tl 250 mm</t>
  </si>
  <si>
    <t>2119505440</t>
  </si>
  <si>
    <t>576136111</t>
  </si>
  <si>
    <t>Asfaltový koberec otevřený AKO 8 (AKOJ) tl 40 mm š do 3 m z modifikovaného asfaltu</t>
  </si>
  <si>
    <t>-484573604</t>
  </si>
  <si>
    <t>576146311</t>
  </si>
  <si>
    <t>Asfaltový koberec otevřený AKO 16 (AKOH) tl 50 mm š do 3 m z nemodifikovaného asfaltu</t>
  </si>
  <si>
    <t>-740421397</t>
  </si>
  <si>
    <t>596811311</t>
  </si>
  <si>
    <t>Kladení velkoformátové betonové dlažby tl do 100 mm velikosti do 0,5 m2 pl do 300 m2</t>
  </si>
  <si>
    <t>1241837478</t>
  </si>
  <si>
    <t>"zpětné položení dlažby" 1,70</t>
  </si>
  <si>
    <t>Trubní vedení</t>
  </si>
  <si>
    <t>8001001</t>
  </si>
  <si>
    <t>Přípojka vodovodu - dle special.</t>
  </si>
  <si>
    <t>279844630</t>
  </si>
  <si>
    <t>919735112</t>
  </si>
  <si>
    <t>Řezání stávajícího živičného krytu hl přes 50 do 100 mm</t>
  </si>
  <si>
    <t>14138107</t>
  </si>
  <si>
    <t>997221561</t>
  </si>
  <si>
    <t>Vodorovná doprava suti z kusových materiálů do 1 km</t>
  </si>
  <si>
    <t>384131588</t>
  </si>
  <si>
    <t>4,05-0,434</t>
  </si>
  <si>
    <t>997221569</t>
  </si>
  <si>
    <t>Příplatek ZKD 1 km u vodorovné dopravy suti z kusových materiálů</t>
  </si>
  <si>
    <t>1335333797</t>
  </si>
  <si>
    <t>3,616*19</t>
  </si>
  <si>
    <t>997221645</t>
  </si>
  <si>
    <t>Poplatek za uložení na skládce (skládkovné) odpadu asfaltového bez dehtu kód odpadu 17 03 02</t>
  </si>
  <si>
    <t>854488167</t>
  </si>
  <si>
    <t>997221655</t>
  </si>
  <si>
    <t>740135406</t>
  </si>
  <si>
    <t>998225111</t>
  </si>
  <si>
    <t>Přesun hmot pro pozemní komunikace s krytem z kamene, betonovým nebo živičným</t>
  </si>
  <si>
    <t>-1970106441</t>
  </si>
  <si>
    <t>-840595872</t>
  </si>
  <si>
    <t>954908191</t>
  </si>
  <si>
    <t>390180861</t>
  </si>
  <si>
    <t>-1928624591</t>
  </si>
  <si>
    <t>IO 02 - Přípojka kanalizace</t>
  </si>
  <si>
    <t>-244448547</t>
  </si>
  <si>
    <t>1089958752</t>
  </si>
  <si>
    <t>4,0+1,70</t>
  </si>
  <si>
    <t>367957311</t>
  </si>
  <si>
    <t>-958079864</t>
  </si>
  <si>
    <t>-1581513987</t>
  </si>
  <si>
    <t>1,70+4,0</t>
  </si>
  <si>
    <t>2141116031</t>
  </si>
  <si>
    <t>410794869</t>
  </si>
  <si>
    <t>689129794</t>
  </si>
  <si>
    <t>-598565586</t>
  </si>
  <si>
    <t>8002001</t>
  </si>
  <si>
    <t>Přípojka kanalizace - dle special.</t>
  </si>
  <si>
    <t>-427488728</t>
  </si>
  <si>
    <t>-2121618469</t>
  </si>
  <si>
    <t>423895243</t>
  </si>
  <si>
    <t>5,475-0,434</t>
  </si>
  <si>
    <t>60149442</t>
  </si>
  <si>
    <t>5,041*19</t>
  </si>
  <si>
    <t>-1280797963</t>
  </si>
  <si>
    <t>0,88</t>
  </si>
  <si>
    <t>-1976532003</t>
  </si>
  <si>
    <t>4,161</t>
  </si>
  <si>
    <t>1328258336</t>
  </si>
  <si>
    <t>1467592537</t>
  </si>
  <si>
    <t>-331237698</t>
  </si>
  <si>
    <t>-1689691017</t>
  </si>
  <si>
    <t>1496785263</t>
  </si>
  <si>
    <t>IO 04 - Veřejné osvětlení</t>
  </si>
  <si>
    <t>7414001</t>
  </si>
  <si>
    <t>Veřejné osvětlení - dle special.</t>
  </si>
  <si>
    <t>653772477</t>
  </si>
  <si>
    <t>330112195</t>
  </si>
  <si>
    <t>-1811158694</t>
  </si>
  <si>
    <t>-207793069</t>
  </si>
  <si>
    <t>IO 05 - Přípojka plynu</t>
  </si>
  <si>
    <t>-1731407443</t>
  </si>
  <si>
    <t>-340447126</t>
  </si>
  <si>
    <t>-494023504</t>
  </si>
  <si>
    <t>52019621</t>
  </si>
  <si>
    <t>-866819220</t>
  </si>
  <si>
    <t>1189914154</t>
  </si>
  <si>
    <t>751035581</t>
  </si>
  <si>
    <t>-1191452319</t>
  </si>
  <si>
    <t>-1421727315</t>
  </si>
  <si>
    <t>8005001</t>
  </si>
  <si>
    <t>Přípojka plynovodu - dle special.</t>
  </si>
  <si>
    <t>729148470</t>
  </si>
  <si>
    <t>40826040</t>
  </si>
  <si>
    <t>1691496095</t>
  </si>
  <si>
    <t>-557089581</t>
  </si>
  <si>
    <t>-1231700777</t>
  </si>
  <si>
    <t>-921633217</t>
  </si>
  <si>
    <t>1254139499</t>
  </si>
  <si>
    <t>2066127592</t>
  </si>
  <si>
    <t>1785936645</t>
  </si>
  <si>
    <t>-550711843</t>
  </si>
  <si>
    <t>-1076508867</t>
  </si>
  <si>
    <t>TĚLOCVIČNA V ULICI JÍVANSKÁ, HORNÍ POČERNICE</t>
  </si>
  <si>
    <t>POLOŽKOVÝ ROZPOČET</t>
  </si>
  <si>
    <t>investor:</t>
  </si>
  <si>
    <t>Městská část Praha 20, Jívanská 647, 193 21 Praha 9 - Horní Počernice</t>
  </si>
  <si>
    <t>hl.projektant:</t>
  </si>
  <si>
    <t>Sportovní projekty spol. s r.o., Sokolovská 87/95, 186 00 Praha 8</t>
  </si>
  <si>
    <t>projektant části:</t>
  </si>
  <si>
    <t>Ing. Zdeněk Sadílek, Krátká 460, 252 62 Horoměřice</t>
  </si>
  <si>
    <t>název části:</t>
  </si>
  <si>
    <t>SO-02.4   ZTI</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</si>
  <si>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</si>
  <si>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</si>
  <si>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</si>
  <si>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</si>
  <si>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</si>
  <si>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</si>
  <si>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</si>
  <si>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množství</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</si>
  <si>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</si>
  <si>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</si>
  <si>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</si>
  <si>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</si>
  <si>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</si>
  <si>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</si>
  <si>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</si>
  <si>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</si>
  <si>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</si>
  <si>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</si>
  <si>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</si>
  <si>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</si>
  <si>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</si>
  <si>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</si>
  <si>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</si>
  <si>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Vykopávka v uzavřených prostorách</t>
  </si>
  <si>
    <t>01.03</t>
  </si>
  <si>
    <t>01/03</t>
  </si>
  <si>
    <t>Lože pod potrubí z kameniva drobného</t>
  </si>
  <si>
    <t>01.04</t>
  </si>
  <si>
    <t>01/04</t>
  </si>
  <si>
    <t>Lože pod potrubí v uzavřených prostorách z kameniva drobného</t>
  </si>
  <si>
    <t>01.05</t>
  </si>
  <si>
    <t>01/05</t>
  </si>
  <si>
    <t>Zřízení pažení příložného</t>
  </si>
  <si>
    <r>
      <t>m</t>
    </r>
    <r>
      <rPr>
        <vertAlign val="superscript"/>
        <sz val="10"/>
        <rFont val="Arial Narrow"/>
        <family val="2"/>
        <charset val="238"/>
      </rPr>
      <t>2</t>
    </r>
  </si>
  <si>
    <t>01.06</t>
  </si>
  <si>
    <t>Odstranění pažení příložného</t>
  </si>
  <si>
    <t>01.07</t>
  </si>
  <si>
    <t>01/06</t>
  </si>
  <si>
    <t>Zřízení pažení příložného v uzavřených prostorách</t>
  </si>
  <si>
    <t>01.08</t>
  </si>
  <si>
    <t>Odstranění pažení příložného v uzavřených prostorách</t>
  </si>
  <si>
    <t>01.09</t>
  </si>
  <si>
    <t>01/07</t>
  </si>
  <si>
    <t>Obsyp potrubí z kameniva drobného</t>
  </si>
  <si>
    <t>01.10</t>
  </si>
  <si>
    <t>01/08</t>
  </si>
  <si>
    <t xml:space="preserve">Obsyp potrubí v uzavřených prostorách z kameniva drobného </t>
  </si>
  <si>
    <t>01.11</t>
  </si>
  <si>
    <t>01/09</t>
  </si>
  <si>
    <t>Zásyp sypaninou jam, rýh</t>
  </si>
  <si>
    <t>01.12</t>
  </si>
  <si>
    <t>Zásyp sypaninou jam, rýh, příplatek za prohození výkopku</t>
  </si>
  <si>
    <t>01.13</t>
  </si>
  <si>
    <t>01/10</t>
  </si>
  <si>
    <t>Zásyp sypaninou v uzavřených prostorách</t>
  </si>
  <si>
    <t>01.14</t>
  </si>
  <si>
    <t>Zásyp sypaninou v uzavřených prostorách, příplatek za prohození výkopku</t>
  </si>
  <si>
    <t>01.15</t>
  </si>
  <si>
    <t>01/11</t>
  </si>
  <si>
    <t>Vodorovné přemístění výkopku po suchu, vzdálenost do 10km</t>
  </si>
  <si>
    <t>01.16</t>
  </si>
  <si>
    <t>Vodorovné přemístění výkopku po suchu, příplatek za další 1km</t>
  </si>
  <si>
    <t>01.17</t>
  </si>
  <si>
    <t>Uložení sypaniny na skládku</t>
  </si>
  <si>
    <t>02</t>
  </si>
  <si>
    <t>VNITŘNÍ KANALIZACE</t>
  </si>
  <si>
    <t>02.01</t>
  </si>
  <si>
    <t>02/01</t>
  </si>
  <si>
    <t>Kanalizační potrubí HT DN 32, hrdlové, hladké</t>
  </si>
  <si>
    <t>02.02</t>
  </si>
  <si>
    <t>Kanalizační potrubí HT DN 40, hrdlové, hladké</t>
  </si>
  <si>
    <t>02.03</t>
  </si>
  <si>
    <t>Kanalizační potrubí HT DN 50, hrdlové, hladké</t>
  </si>
  <si>
    <t>02.04</t>
  </si>
  <si>
    <t>Kanalizační potrubí HT DN 75, hrdlové, hladké</t>
  </si>
  <si>
    <t>02.05</t>
  </si>
  <si>
    <t>Kanalizační potrubí HT DN 110, hrdlové, hladké</t>
  </si>
  <si>
    <t>02.06</t>
  </si>
  <si>
    <t>02/02</t>
  </si>
  <si>
    <t>Kanalizační potrubí KG DN 110, hrdlové, hladké</t>
  </si>
  <si>
    <t>02.07</t>
  </si>
  <si>
    <t>Kanalizační potrubí KG DN 125, hrdlové, hladké</t>
  </si>
  <si>
    <t>02.08</t>
  </si>
  <si>
    <t>Kanalizační potrubí KG DN 160, hrdlové, hladké</t>
  </si>
  <si>
    <t>02.09</t>
  </si>
  <si>
    <t>Kanalizační potrubí KG DN 200, hrdlové, hladké</t>
  </si>
  <si>
    <t>02.10</t>
  </si>
  <si>
    <t>02/03</t>
  </si>
  <si>
    <t>Ventilační hlavice DN 110</t>
  </si>
  <si>
    <t>kpl.</t>
  </si>
  <si>
    <t>02.11</t>
  </si>
  <si>
    <t>Vyvedení odpadních výpustek DN 32</t>
  </si>
  <si>
    <t>02.12</t>
  </si>
  <si>
    <t>Vyvedení odpadních výpustek DN 40</t>
  </si>
  <si>
    <t>02.13</t>
  </si>
  <si>
    <t>Vyvedení odpadních výpustek DN 50</t>
  </si>
  <si>
    <t>02.14</t>
  </si>
  <si>
    <t>Vyvedení odpadních výpustek DN 110</t>
  </si>
  <si>
    <t>02.15</t>
  </si>
  <si>
    <t>02/04</t>
  </si>
  <si>
    <t>Vpust podlahová plastová, svislý odpad DN50, zápachová uzávěrka, mřížka nerez</t>
  </si>
  <si>
    <t>02.16</t>
  </si>
  <si>
    <t>02/05</t>
  </si>
  <si>
    <t>Vpust podlahová plastová, boční odpad DN50, boční nátok DN50, zápachová uzávěrka, mřížka nerez</t>
  </si>
  <si>
    <t>02.17</t>
  </si>
  <si>
    <t>02/06</t>
  </si>
  <si>
    <t>Vtok dvorní plastový DN 110, svislý odpad, suchá klapka proti západu, mřížka litina</t>
  </si>
  <si>
    <t>02.18</t>
  </si>
  <si>
    <t>02/07</t>
  </si>
  <si>
    <t>Lapač střešních splavenin DN 110</t>
  </si>
  <si>
    <t>02.19</t>
  </si>
  <si>
    <t>02/08</t>
  </si>
  <si>
    <t>Podlahový žlab nerezový pro odvodnění sprch, dl. 700mm</t>
  </si>
  <si>
    <t>02.20</t>
  </si>
  <si>
    <t>02/09</t>
  </si>
  <si>
    <t>Potrubní zápachová uzávěrka DN 110</t>
  </si>
  <si>
    <t>02.21</t>
  </si>
  <si>
    <t>02/10</t>
  </si>
  <si>
    <t>Zápachová uzávěrka podomítková DN 32 pro odvodnění VZT</t>
  </si>
  <si>
    <t>02.22</t>
  </si>
  <si>
    <t>02/11</t>
  </si>
  <si>
    <t>Protipožární manžeta pro potrubí DN 110</t>
  </si>
  <si>
    <t>02.23</t>
  </si>
  <si>
    <t>02/12</t>
  </si>
  <si>
    <t>Dvířka plastová 150x300mm, barva bílá</t>
  </si>
  <si>
    <t>02.24</t>
  </si>
  <si>
    <t>02/13</t>
  </si>
  <si>
    <t>Šachta plastová Ø600mm, odbočná, výška vstupu do 1,50m, poklop B125</t>
  </si>
  <si>
    <t>02.25</t>
  </si>
  <si>
    <t>Šachta plastová Ø600mm, odbočná, výška vstupu do 1,70m, poklop B125</t>
  </si>
  <si>
    <t>02.26</t>
  </si>
  <si>
    <t>02/14</t>
  </si>
  <si>
    <t>Šachta plastová Ø400mm, filtrační, výška vstupu do 1,60m, poklop B125</t>
  </si>
  <si>
    <t>02.27</t>
  </si>
  <si>
    <t>02/15</t>
  </si>
  <si>
    <t>Šachta betonová, skružená Ø1000mm, potrubí DN 125, výška vstupu do 2,00m, poklop B125</t>
  </si>
  <si>
    <t>02.28</t>
  </si>
  <si>
    <t>02/16</t>
  </si>
  <si>
    <t>Odvodňovací žlab, délka 74,60m, 1x odtok se sifonovým dílem, tělo kompozitní směs, litinová vtoková mříž tř. zatížení B125</t>
  </si>
  <si>
    <t>02.29</t>
  </si>
  <si>
    <t>02/17</t>
  </si>
  <si>
    <t>Podtlakový odvodňovací systém vč. vtoků, nosných prvků, kotvení a tepelné izolace</t>
  </si>
  <si>
    <t>02.30</t>
  </si>
  <si>
    <t>Technická prohlídka kanalizace</t>
  </si>
  <si>
    <t>02.31</t>
  </si>
  <si>
    <t>Zkouška těsnosti kanalizace vodou do DN 125</t>
  </si>
  <si>
    <t>02.32</t>
  </si>
  <si>
    <t>Zkouška těsnosti kanalizace vodou do DN 200</t>
  </si>
  <si>
    <t>02.33</t>
  </si>
  <si>
    <t>Zkouška těsnosti kanalizace vzduchem</t>
  </si>
  <si>
    <t>02.34</t>
  </si>
  <si>
    <t>Přesun hmot pro vnitřní kanalizaci, výška objektu do 12m</t>
  </si>
  <si>
    <t>03</t>
  </si>
  <si>
    <t>VNITŘNÍ VODOVOD</t>
  </si>
  <si>
    <t>03.01</t>
  </si>
  <si>
    <t>03/01</t>
  </si>
  <si>
    <t>Trubka polypropylénová PP-RCT 20x2.3, S4, vč. montážního materiálu</t>
  </si>
  <si>
    <t>03.02</t>
  </si>
  <si>
    <t>Trubka polypropylénová PP-RCT 25x2.8, S4, vč. montážního materiálu</t>
  </si>
  <si>
    <t>03.03</t>
  </si>
  <si>
    <t>Trubka polypropylénová PP-RCT 32x3.6, S4, vč. montážního materiálu</t>
  </si>
  <si>
    <t>03.04</t>
  </si>
  <si>
    <t>Trubka polypropylénová PP-RCT 40x4.5, S4, vč. montážního materiálu</t>
  </si>
  <si>
    <t>03.05</t>
  </si>
  <si>
    <t>Trubka polypropylénová PP-RCT 50x5.6, S4, vč. montážního materiálu</t>
  </si>
  <si>
    <t>03.06</t>
  </si>
  <si>
    <t>Trubka polypropylénová PP-RCT 63x7.1, S4, vč. montážního materiálu</t>
  </si>
  <si>
    <t>03.07</t>
  </si>
  <si>
    <t>03/02</t>
  </si>
  <si>
    <t>Trouba vodovodní PE d63, PN 16</t>
  </si>
  <si>
    <t>03.08</t>
  </si>
  <si>
    <t>03/03</t>
  </si>
  <si>
    <t>Trubka ocelová závitová DN 25, pozinkovaná,  vč. nátěru a montážního materiálu</t>
  </si>
  <si>
    <t>03.09</t>
  </si>
  <si>
    <t>Trubka ocelová závitová DN 32, pozinkovaná,  vč. nátěru a montážního materiálu</t>
  </si>
  <si>
    <t>03.10</t>
  </si>
  <si>
    <t>Trubka ocelová závitová DN 40, pozinkovaná,  vč. nátěru a montážního materiálu</t>
  </si>
  <si>
    <t>03.11</t>
  </si>
  <si>
    <t>03/04</t>
  </si>
  <si>
    <t>Tepelná izolace na bázi pěnového polyethylenu, vnitřní průměr izolace 20mm, tl. izolace 5mm</t>
  </si>
  <si>
    <t>03.12</t>
  </si>
  <si>
    <t>Tepelná izolace na bázi pěnového polyethylenu, vnitřní průměr izolace 22mm, tl. izolace 25mm</t>
  </si>
  <si>
    <t>03.13</t>
  </si>
  <si>
    <t>Tepelná izolace na bázi pěnového polyethylenu, vnitřní průměr izolace 25mm, tl. izolace 5mm</t>
  </si>
  <si>
    <t>03.14</t>
  </si>
  <si>
    <t>Tepelná izolace na bázi pěnového polyethylenu, vnitřní průměr izolace 28mm, tl. izolace 30mm</t>
  </si>
  <si>
    <t>03.15</t>
  </si>
  <si>
    <t>Tepelná izolace na bázi pěnového polyethylenu, vnitřní průměr izolace 35mm, tl. izolace 5mm</t>
  </si>
  <si>
    <t>03.16</t>
  </si>
  <si>
    <t>Tepelná izolace na bázi pěnového polyethylenu, vnitřní průměr izolace 42mm, tl. izolace 9mm</t>
  </si>
  <si>
    <t>03.17</t>
  </si>
  <si>
    <t>Tepelná izolace na bázi pěnového polyethylenu, vnitřní průměr izolace 54mm, tl. izolace 9mm</t>
  </si>
  <si>
    <t>03.18</t>
  </si>
  <si>
    <t>Tepelná izolace na bázi pěnového polyethylenu, vnitřní průměr izolace 64mm, tl. izolace 9mm</t>
  </si>
  <si>
    <t>03.19</t>
  </si>
  <si>
    <t>03/05</t>
  </si>
  <si>
    <t>Tepelné izolace z minerální vlny ve tvaru trubice, kašírování hliníkovou folií, rozměr 21/25</t>
  </si>
  <si>
    <t>03.20</t>
  </si>
  <si>
    <t>Tepelné izolace z minerální vlny ve tvaru trubice, kašírování hliníkovou folií, rozměr 27/40</t>
  </si>
  <si>
    <t>03.21</t>
  </si>
  <si>
    <t>Tepelné izolace z minerální vlny ve tvaru trubice, kašírování hliníkovou folií, rozměr 34/50</t>
  </si>
  <si>
    <t>03.22</t>
  </si>
  <si>
    <t>Tepelné izolace z minerální vlny ve tvaru trubice, kašírování hliníkovou folií, rozměr 42/25</t>
  </si>
  <si>
    <t>03.23</t>
  </si>
  <si>
    <t>Tepelné izolace z minerální vlny ve tvaru trubice, kašírování hliníkovou folií, rozměr 49/40</t>
  </si>
  <si>
    <t>03.24</t>
  </si>
  <si>
    <t>Vyvedení a upevnění vodovodních výpustek DN 15</t>
  </si>
  <si>
    <t>03.25</t>
  </si>
  <si>
    <t>Nástěnka pro ventil G 1/2"</t>
  </si>
  <si>
    <t>03.26</t>
  </si>
  <si>
    <t>Nástěnka pro baterii G 1/2"</t>
  </si>
  <si>
    <t>03.27</t>
  </si>
  <si>
    <t>03/06</t>
  </si>
  <si>
    <t>Ventil výtokový chromovaný DN 15</t>
  </si>
  <si>
    <t>03.28</t>
  </si>
  <si>
    <t>03/07</t>
  </si>
  <si>
    <t>Kohout kulový plastový d15, ovládací páka</t>
  </si>
  <si>
    <t>03.29</t>
  </si>
  <si>
    <t>Kohout kulový plastový d20, ovládací páka</t>
  </si>
  <si>
    <t>03.30</t>
  </si>
  <si>
    <t>03/08</t>
  </si>
  <si>
    <t>Kohout kulový plastový d20, ovládací páka, odvodnění</t>
  </si>
  <si>
    <t>03.31</t>
  </si>
  <si>
    <t>Kohout kulový plastový d25, ovládací páka</t>
  </si>
  <si>
    <t>03.32</t>
  </si>
  <si>
    <t>Kohout kulový plastový d25, ovládací páka, odvodnění</t>
  </si>
  <si>
    <t>03.33</t>
  </si>
  <si>
    <t>Kohout kulový plastový d50, ovládací páka</t>
  </si>
  <si>
    <t>03.34</t>
  </si>
  <si>
    <t>03/09</t>
  </si>
  <si>
    <t>Kohout kulový uzavírací DN 40, ovládací páka</t>
  </si>
  <si>
    <t>03.35</t>
  </si>
  <si>
    <t>03/10</t>
  </si>
  <si>
    <t>Kohout zpětný plastový d25</t>
  </si>
  <si>
    <t>03.36</t>
  </si>
  <si>
    <t>03/11</t>
  </si>
  <si>
    <t>Zpětná klapka závitová DN 40</t>
  </si>
  <si>
    <t>03.37</t>
  </si>
  <si>
    <t>03/12</t>
  </si>
  <si>
    <t>Revidovatelná zpětná klapka DN 15, typ EA</t>
  </si>
  <si>
    <t>03.38</t>
  </si>
  <si>
    <t>03/13</t>
  </si>
  <si>
    <t>Oddělovač systému typu BA DN 40, z červeného bronzu</t>
  </si>
  <si>
    <t>03.39</t>
  </si>
  <si>
    <t>03/14</t>
  </si>
  <si>
    <t>Vyvažovací ventil cirkulace TV DN15, PN 16, uzavírací</t>
  </si>
  <si>
    <t>03.40</t>
  </si>
  <si>
    <t>03/15</t>
  </si>
  <si>
    <t>Filtr vodovodní DN40 s automatickým zpětným proplachem</t>
  </si>
  <si>
    <t>03.41</t>
  </si>
  <si>
    <t>03/16</t>
  </si>
  <si>
    <t>Hydrant typu D, průtok Q=0,3l/s, průměr hadice 19mm, délka hadice 30m, instalace do výklenku</t>
  </si>
  <si>
    <t>03.42</t>
  </si>
  <si>
    <t>03/17</t>
  </si>
  <si>
    <t>Cirkulační čerpadlo TV, H=1.14m, Q=0.15m3/h</t>
  </si>
  <si>
    <t>03.43</t>
  </si>
  <si>
    <t>03/18</t>
  </si>
  <si>
    <t>Ventil pojistný membránový, rohový G 3/4"</t>
  </si>
  <si>
    <t>03.44</t>
  </si>
  <si>
    <t>03/19</t>
  </si>
  <si>
    <t>Tlakoměr Ø100, vč. kohoutu a smyčky</t>
  </si>
  <si>
    <t>03.45</t>
  </si>
  <si>
    <t>03/20</t>
  </si>
  <si>
    <t>Vodoměr závitový DN20, Q=16.00m3/h, pro rozvod SV</t>
  </si>
  <si>
    <t>03.46</t>
  </si>
  <si>
    <t>Proplach a desinfekce potrubí vodovodního do DN 80</t>
  </si>
  <si>
    <t>03.47</t>
  </si>
  <si>
    <t>Zkouška tlaková potrubí vodovodního do DN 50</t>
  </si>
  <si>
    <t>03.48</t>
  </si>
  <si>
    <t>Přesun hmot pro vnitřní vodovod, výška objektu do 12m</t>
  </si>
  <si>
    <t>04</t>
  </si>
  <si>
    <t>VNITŘNÍ PLYNOVOD</t>
  </si>
  <si>
    <t>04.01</t>
  </si>
  <si>
    <t>04/01</t>
  </si>
  <si>
    <t>Trubka ocelová černá DN 25, svařovaná, vč. nátěru a montážního materiálu</t>
  </si>
  <si>
    <t>04.02</t>
  </si>
  <si>
    <t>Trubka ocelová černá DN 32, svařovaná, vč. nátěru a montážního materiálu</t>
  </si>
  <si>
    <t>04.03</t>
  </si>
  <si>
    <t>Trubka ocelová černá DN 50, svařovaná, vč. nátěru a montážního materiálu</t>
  </si>
  <si>
    <t>04.04</t>
  </si>
  <si>
    <t>04/02</t>
  </si>
  <si>
    <t>Chránička z trubek ocelových DN 80</t>
  </si>
  <si>
    <t>04.05</t>
  </si>
  <si>
    <t>Chránička z trubek ocelových DN 100</t>
  </si>
  <si>
    <t>04.06</t>
  </si>
  <si>
    <t>04/03</t>
  </si>
  <si>
    <t>Kohout kulový DN 15, závitový, plnoprůtokový</t>
  </si>
  <si>
    <t>04.07</t>
  </si>
  <si>
    <t>Kohout kulový DN 25, závitový, plnoprůtokový</t>
  </si>
  <si>
    <t>04.08</t>
  </si>
  <si>
    <t>Kohout kulový DN 50, závitový, plnoprůtokový</t>
  </si>
  <si>
    <t>04.09</t>
  </si>
  <si>
    <t>04/04</t>
  </si>
  <si>
    <t>Bezpečnostní rychlouzávěr DN 50 závitový</t>
  </si>
  <si>
    <t>04.10</t>
  </si>
  <si>
    <t>04/05</t>
  </si>
  <si>
    <r>
      <t>Tlakoměr M</t>
    </r>
    <r>
      <rPr>
        <sz val="10"/>
        <rFont val="Calibri"/>
        <family val="2"/>
        <charset val="238"/>
      </rPr>
      <t>Ø</t>
    </r>
    <r>
      <rPr>
        <sz val="10"/>
        <rFont val="Arial Narrow"/>
        <family val="2"/>
        <charset val="238"/>
      </rPr>
      <t>100, rsh 0-6kPa</t>
    </r>
  </si>
  <si>
    <t>04.11</t>
  </si>
  <si>
    <t>04/06</t>
  </si>
  <si>
    <t>Hadice DN15, dl. 500mm</t>
  </si>
  <si>
    <t>04.12</t>
  </si>
  <si>
    <t>Odvzdušnění a napuštění potrubí</t>
  </si>
  <si>
    <t>04.13</t>
  </si>
  <si>
    <t>Zkouška těsnosti tlakem, zkouška pevnosti, potrubí do DN 80</t>
  </si>
  <si>
    <t>04.14</t>
  </si>
  <si>
    <t>Revize zařízení</t>
  </si>
  <si>
    <t>04.15</t>
  </si>
  <si>
    <t>Přesun hmot pro vnitřní plynovod, výška objektu do 24m</t>
  </si>
  <si>
    <t>05</t>
  </si>
  <si>
    <t>ZAŘIZOVACÍ PŘEDMĚTY</t>
  </si>
  <si>
    <t>05.01</t>
  </si>
  <si>
    <t>05/01</t>
  </si>
  <si>
    <t>Klozet keramický závěsný, instalační závěsný element, ovládací deska, sedátko</t>
  </si>
  <si>
    <t>05.02</t>
  </si>
  <si>
    <t>05/02</t>
  </si>
  <si>
    <t>Klozet keramický závěsný, pro osoby se sníženou pohyblivostí, instalační závěsný element, oddálené splachování, sedátko</t>
  </si>
  <si>
    <t>05.03</t>
  </si>
  <si>
    <t>05/03</t>
  </si>
  <si>
    <t>Umyvadlo keramické, zápachová uzávěrka</t>
  </si>
  <si>
    <t>05.04</t>
  </si>
  <si>
    <t>05/04</t>
  </si>
  <si>
    <t>Umyvadlo keramické, pro osoby se sníženou pohyblivostí, podomítková zápachová uzávěrka</t>
  </si>
  <si>
    <t>05.05</t>
  </si>
  <si>
    <t>05/05</t>
  </si>
  <si>
    <t>Pisoárová mísa keramická, instalační závěsný element, radarové splachování, vč. zdroje radarového splachování</t>
  </si>
  <si>
    <t>05.06</t>
  </si>
  <si>
    <t>05/06</t>
  </si>
  <si>
    <t>Výlevka keramická, závěsná, instalační závěsný element, ovládací deska</t>
  </si>
  <si>
    <t>05.07</t>
  </si>
  <si>
    <t>05/07</t>
  </si>
  <si>
    <t>Zápachová uzávěrka plastová pro dřez, odbočka pro myčku</t>
  </si>
  <si>
    <t>05.08</t>
  </si>
  <si>
    <t>Přesun hmot pro zařizovací předměty, výška objektu do 12m</t>
  </si>
  <si>
    <t>06</t>
  </si>
  <si>
    <t>VÝTOKOVÉ BATERIE</t>
  </si>
  <si>
    <t>06.01</t>
  </si>
  <si>
    <t>06/01</t>
  </si>
  <si>
    <t>Ventil rohový G 1/2", bez připojovací trubičky</t>
  </si>
  <si>
    <t>06.02</t>
  </si>
  <si>
    <t>06/02</t>
  </si>
  <si>
    <t>Baterie umyvadlová, stojánková, páková, zvýšený výtok</t>
  </si>
  <si>
    <t>06.03</t>
  </si>
  <si>
    <t>06/03</t>
  </si>
  <si>
    <t>Baterie umyvadlová, stojánková, páková, prodloužené ústí, pro osoby se sníženou pohyblivostí</t>
  </si>
  <si>
    <t>06.04</t>
  </si>
  <si>
    <t>06/04</t>
  </si>
  <si>
    <t>Baterie dřezová, stojánková, páková, prodloužené raménko</t>
  </si>
  <si>
    <t>06.05</t>
  </si>
  <si>
    <t>06/05</t>
  </si>
  <si>
    <t>Baterie sprchová, tlačná, podomítková, regulace teploty, krycí růžice, sprchová hlavice, provedení antivandal</t>
  </si>
  <si>
    <t>06.06</t>
  </si>
  <si>
    <t>06/06</t>
  </si>
  <si>
    <t>Baterie sprchová,bezdotyková, podomítková, regulace teploty, sprchový set vč. Hadice, mýdelníku a držáku na stěnu, pro osoby se sníženou pohyblivostí</t>
  </si>
  <si>
    <t>06.07</t>
  </si>
  <si>
    <t>06/07</t>
  </si>
  <si>
    <t>Baterie nástěnná pro výlevku, páková, rozteč 150mm</t>
  </si>
  <si>
    <t>06.08</t>
  </si>
  <si>
    <t>Rozpočet  Tělocvična Jívanská-vytápění</t>
  </si>
  <si>
    <t>měrné jednotky</t>
  </si>
  <si>
    <t>cena měrné jednotky</t>
  </si>
  <si>
    <t>dodávka</t>
  </si>
  <si>
    <t>montáž</t>
  </si>
  <si>
    <t>hmotnost</t>
  </si>
  <si>
    <t>celkem</t>
  </si>
  <si>
    <t>Strojovna</t>
  </si>
  <si>
    <t>1.</t>
  </si>
  <si>
    <t>Gemipack DUO 100 kW</t>
  </si>
  <si>
    <t xml:space="preserve"> ks</t>
  </si>
  <si>
    <t xml:space="preserve"> 731 24-4494</t>
  </si>
  <si>
    <t>THRs 50</t>
  </si>
  <si>
    <t>Kaskáda směšovaný okruh ÚT, ohřev TV, H1, MF</t>
  </si>
  <si>
    <t>výstup 2x MF vstup</t>
  </si>
  <si>
    <t>Sada svorek pro regulátorRVS43.345</t>
  </si>
  <si>
    <t>Komunikační Clip-in BSB/LPB</t>
  </si>
  <si>
    <t>Ovládací panel</t>
  </si>
  <si>
    <t>Plochý kabel pro ovládací panel AVS37 -1m</t>
  </si>
  <si>
    <t xml:space="preserve"> m</t>
  </si>
  <si>
    <t>Plastová krytka pro ochranu plošných spojů</t>
  </si>
  <si>
    <t>Příložné čidlo teploty, NTC 10 kOhm</t>
  </si>
  <si>
    <t>Čidlo teploty jímky NTC 10 kOhm 6m</t>
  </si>
  <si>
    <t>Web sere pro 4 přístroje RVS/LMS</t>
  </si>
  <si>
    <t>NEUTRAKON 100/70, neutralizační box  vč. náplně GS 4kg ks</t>
  </si>
  <si>
    <t>Rozšiřující  modul pro RVS43.345</t>
  </si>
  <si>
    <t>Rozšiřujícímodul pro RVS75  -0,4m</t>
  </si>
  <si>
    <t>Plochý kabel pro rozšiřující modul AVS75  .370/109</t>
  </si>
  <si>
    <t>732 33-1616</t>
  </si>
  <si>
    <t>Exp. nádoba tlaková se závit.připojením 0,6MPa, 50litrů</t>
  </si>
  <si>
    <t>sb</t>
  </si>
  <si>
    <t>732 33-1614</t>
  </si>
  <si>
    <t>Exp. nádoba plochá , F24litrů</t>
  </si>
  <si>
    <t>Připojovací sada MK3/4"</t>
  </si>
  <si>
    <t>Fillcontrol Plus Compakt</t>
  </si>
  <si>
    <t>Letovaný výměník  40kW, GBE 500H-30 (E3/E4)</t>
  </si>
  <si>
    <t>Izolace PUR  s AL folií 525 (24-40)</t>
  </si>
  <si>
    <t>Šroubení navařovací 1" PN40 redukované 1"/3/4"</t>
  </si>
  <si>
    <t>2.</t>
  </si>
  <si>
    <t>Rozdělovač pro 2 topné okruhy s konzolami</t>
  </si>
  <si>
    <r>
      <t>Flexbalance HVDT Eco Plus C2</t>
    </r>
    <r>
      <rPr>
        <sz val="9"/>
        <rFont val="Aharoni"/>
        <charset val="177"/>
      </rPr>
      <t>”</t>
    </r>
  </si>
  <si>
    <r>
      <t>Připojení  4 x Rp 2</t>
    </r>
    <r>
      <rPr>
        <sz val="9"/>
        <rFont val="Aharoni"/>
        <charset val="177"/>
      </rPr>
      <t>“</t>
    </r>
  </si>
  <si>
    <t>Maximálně přenositelný výkon 200 kW</t>
  </si>
  <si>
    <t>rychlost proudění 2,6  l / s</t>
  </si>
  <si>
    <t>Objem 4,5 l</t>
  </si>
  <si>
    <r>
      <t>Čerpadlová skupina MK 1</t>
    </r>
    <r>
      <rPr>
        <sz val="9"/>
        <rFont val="Aharoni"/>
        <charset val="177"/>
      </rPr>
      <t>”</t>
    </r>
    <r>
      <rPr>
        <sz val="9"/>
        <rFont val="Arial CE"/>
        <family val="2"/>
        <charset val="238"/>
      </rPr>
      <t xml:space="preserve"> s čerpadlem Grundfos</t>
    </r>
  </si>
  <si>
    <t>Alpha 2  25-60 včetně servomotoru AC 230 V</t>
  </si>
  <si>
    <r>
      <t>Čerpadlová skupina UK 1 1/4</t>
    </r>
    <r>
      <rPr>
        <sz val="9"/>
        <rFont val="Aharoni"/>
        <charset val="177"/>
      </rPr>
      <t>”</t>
    </r>
    <r>
      <rPr>
        <sz val="9"/>
        <rFont val="Arial CE"/>
        <family val="2"/>
        <charset val="238"/>
      </rPr>
      <t>, čerpadlo Grundfos</t>
    </r>
  </si>
  <si>
    <t>ALPHA 2     32-60</t>
  </si>
  <si>
    <t xml:space="preserve">ks </t>
  </si>
  <si>
    <t>Uzavírací set s izolací a šroubením k čerpadlové skupině</t>
  </si>
  <si>
    <t>V-MK</t>
  </si>
  <si>
    <t>Čerpad. Skup. V-MK  DN 32 s čerpadlem MAGMA 132-80</t>
  </si>
  <si>
    <t>3.</t>
  </si>
  <si>
    <t>732 21-9315</t>
  </si>
  <si>
    <t>Bloková stanice BS TV 50kW, včetně MaR</t>
  </si>
  <si>
    <t>732 21-9134</t>
  </si>
  <si>
    <t xml:space="preserve"> Nerezový aku zásobník ROLF AZN 500 S</t>
  </si>
  <si>
    <t>4.</t>
  </si>
  <si>
    <t>732 19-9100</t>
  </si>
  <si>
    <t>Štítky orientační</t>
  </si>
  <si>
    <t>5.</t>
  </si>
  <si>
    <t>998 73-2101</t>
  </si>
  <si>
    <t>Přesun hmot do 50m a výšky objektu do 6m</t>
  </si>
  <si>
    <t>6.</t>
  </si>
  <si>
    <t>998 73-2181</t>
  </si>
  <si>
    <t>Příplatek za přesun bez mechanizace</t>
  </si>
  <si>
    <t>Strojovna - celkem</t>
  </si>
  <si>
    <t>Potrubí měděné</t>
  </si>
  <si>
    <t>733 22-2202</t>
  </si>
  <si>
    <r>
      <t xml:space="preserve">Potrubí  </t>
    </r>
    <r>
      <rPr>
        <sz val="9"/>
        <rFont val="Calibri"/>
        <family val="2"/>
        <charset val="238"/>
      </rPr>
      <t>Ø</t>
    </r>
    <r>
      <rPr>
        <sz val="9"/>
        <rFont val="Arial CE"/>
        <family val="2"/>
        <charset val="238"/>
      </rPr>
      <t xml:space="preserve"> 15x1</t>
    </r>
  </si>
  <si>
    <t>733 22-2203</t>
  </si>
  <si>
    <r>
      <t xml:space="preserve">Potrubí  </t>
    </r>
    <r>
      <rPr>
        <sz val="9"/>
        <rFont val="Calibri"/>
        <family val="2"/>
        <charset val="238"/>
      </rPr>
      <t>Ø</t>
    </r>
    <r>
      <rPr>
        <sz val="9"/>
        <rFont val="Arial CE"/>
        <family val="2"/>
        <charset val="238"/>
      </rPr>
      <t xml:space="preserve"> 18x1</t>
    </r>
  </si>
  <si>
    <t xml:space="preserve"> 733 22-2204</t>
  </si>
  <si>
    <r>
      <t xml:space="preserve">Potrubí   </t>
    </r>
    <r>
      <rPr>
        <sz val="9"/>
        <rFont val="Calibri"/>
        <family val="2"/>
        <charset val="238"/>
      </rPr>
      <t>Ø</t>
    </r>
    <r>
      <rPr>
        <sz val="9"/>
        <rFont val="Arial CE"/>
        <family val="2"/>
        <charset val="238"/>
      </rPr>
      <t xml:space="preserve">  22x1</t>
    </r>
  </si>
  <si>
    <t>733 22-3105</t>
  </si>
  <si>
    <r>
      <t xml:space="preserve">Potrubí   </t>
    </r>
    <r>
      <rPr>
        <sz val="9"/>
        <rFont val="Calibri"/>
        <family val="2"/>
        <charset val="238"/>
      </rPr>
      <t>Ø</t>
    </r>
    <r>
      <rPr>
        <sz val="9"/>
        <rFont val="Arial CE"/>
        <family val="2"/>
        <charset val="238"/>
      </rPr>
      <t xml:space="preserve">  28x1,5</t>
    </r>
  </si>
  <si>
    <t>733 22-3106</t>
  </si>
  <si>
    <r>
      <t xml:space="preserve">Potrubí   </t>
    </r>
    <r>
      <rPr>
        <sz val="9"/>
        <rFont val="Calibri"/>
        <family val="2"/>
        <charset val="238"/>
      </rPr>
      <t>Ø</t>
    </r>
    <r>
      <rPr>
        <sz val="9"/>
        <rFont val="Arial CE"/>
        <family val="2"/>
        <charset val="238"/>
      </rPr>
      <t xml:space="preserve">  35x1,5</t>
    </r>
  </si>
  <si>
    <t>733 22-3107</t>
  </si>
  <si>
    <r>
      <t xml:space="preserve">Potrubí   </t>
    </r>
    <r>
      <rPr>
        <sz val="9"/>
        <rFont val="Calibri"/>
        <family val="2"/>
        <charset val="238"/>
      </rPr>
      <t>Ø</t>
    </r>
    <r>
      <rPr>
        <sz val="9"/>
        <rFont val="Arial CE"/>
        <family val="2"/>
        <charset val="238"/>
      </rPr>
      <t xml:space="preserve"> 42x1,5</t>
    </r>
  </si>
  <si>
    <t>12.</t>
  </si>
  <si>
    <t>733 23-1111</t>
  </si>
  <si>
    <r>
      <t xml:space="preserve">Kompenzátory měděné tvaru U </t>
    </r>
    <r>
      <rPr>
        <sz val="9"/>
        <rFont val="Arial"/>
        <family val="2"/>
        <charset val="238"/>
      </rPr>
      <t>Ø</t>
    </r>
    <r>
      <rPr>
        <sz val="9"/>
        <rFont val="Arial CE"/>
        <family val="2"/>
        <charset val="238"/>
      </rPr>
      <t>15</t>
    </r>
  </si>
  <si>
    <t>13.</t>
  </si>
  <si>
    <t>733 23-1112</t>
  </si>
  <si>
    <r>
      <t xml:space="preserve">Kompenzátory měděné tvaru U </t>
    </r>
    <r>
      <rPr>
        <sz val="9"/>
        <rFont val="Arial"/>
        <family val="2"/>
        <charset val="238"/>
      </rPr>
      <t>Ø</t>
    </r>
    <r>
      <rPr>
        <sz val="9"/>
        <rFont val="Arial CE"/>
        <family val="2"/>
        <charset val="238"/>
      </rPr>
      <t>18</t>
    </r>
  </si>
  <si>
    <t>14.</t>
  </si>
  <si>
    <t>733 23-1113</t>
  </si>
  <si>
    <r>
      <t xml:space="preserve">Kompenzátory měděné tvaru U </t>
    </r>
    <r>
      <rPr>
        <sz val="9"/>
        <rFont val="Arial"/>
        <family val="2"/>
        <charset val="238"/>
      </rPr>
      <t>Ø22</t>
    </r>
  </si>
  <si>
    <t>15.</t>
  </si>
  <si>
    <t>733 23-1115</t>
  </si>
  <si>
    <r>
      <t xml:space="preserve">Kompenzátory měděné tvaru U </t>
    </r>
    <r>
      <rPr>
        <sz val="9"/>
        <rFont val="Arial"/>
        <family val="2"/>
        <charset val="238"/>
      </rPr>
      <t>Ø28</t>
    </r>
  </si>
  <si>
    <t>16.</t>
  </si>
  <si>
    <t>733 23-1116</t>
  </si>
  <si>
    <r>
      <t xml:space="preserve">Kompenzátory měděné tvaru U </t>
    </r>
    <r>
      <rPr>
        <sz val="9"/>
        <rFont val="Arial"/>
        <family val="2"/>
        <charset val="238"/>
      </rPr>
      <t>Ø35</t>
    </r>
  </si>
  <si>
    <t>17.</t>
  </si>
  <si>
    <t>733 23-1117</t>
  </si>
  <si>
    <r>
      <t xml:space="preserve">Kompenzátory měděné tvaru U </t>
    </r>
    <r>
      <rPr>
        <sz val="9"/>
        <rFont val="Arial"/>
        <family val="2"/>
        <charset val="238"/>
      </rPr>
      <t>Ø42</t>
    </r>
  </si>
  <si>
    <t>18.</t>
  </si>
  <si>
    <t>733 22-4222</t>
  </si>
  <si>
    <t>Příplatek za zhotovení přípojky 15x1</t>
  </si>
  <si>
    <t>19.</t>
  </si>
  <si>
    <t>733 22-4225</t>
  </si>
  <si>
    <r>
      <t xml:space="preserve">Příplatek za zhotovení přípojky </t>
    </r>
    <r>
      <rPr>
        <sz val="9"/>
        <rFont val="Arial"/>
        <family val="2"/>
        <charset val="238"/>
      </rPr>
      <t xml:space="preserve"> 28x1,5</t>
    </r>
  </si>
  <si>
    <t>20.</t>
  </si>
  <si>
    <t>733 22-4226</t>
  </si>
  <si>
    <r>
      <t xml:space="preserve">Příplatek za zhotovení přípojky </t>
    </r>
    <r>
      <rPr>
        <sz val="9"/>
        <rFont val="Arial"/>
        <family val="2"/>
        <charset val="238"/>
      </rPr>
      <t xml:space="preserve"> 35x1,5</t>
    </r>
  </si>
  <si>
    <t>21.</t>
  </si>
  <si>
    <t>733 22-4227</t>
  </si>
  <si>
    <r>
      <t xml:space="preserve">Příplatek za zhotovení přípojky </t>
    </r>
    <r>
      <rPr>
        <sz val="9"/>
        <rFont val="Arial"/>
        <family val="2"/>
        <charset val="238"/>
      </rPr>
      <t xml:space="preserve"> 42x1,5</t>
    </r>
  </si>
  <si>
    <t>22.</t>
  </si>
  <si>
    <t>733 29-1101</t>
  </si>
  <si>
    <r>
      <t xml:space="preserve">Zkouška těsnosti měděných trubek do </t>
    </r>
    <r>
      <rPr>
        <sz val="9"/>
        <rFont val="Arial"/>
        <family val="2"/>
        <charset val="238"/>
      </rPr>
      <t>Ø</t>
    </r>
    <r>
      <rPr>
        <sz val="9"/>
        <rFont val="Arial CE"/>
        <family val="2"/>
        <charset val="238"/>
      </rPr>
      <t>35x1,5</t>
    </r>
  </si>
  <si>
    <t>23.</t>
  </si>
  <si>
    <t>733 29-1102</t>
  </si>
  <si>
    <r>
      <t xml:space="preserve">Zkouška těsnosti měděných trubek do </t>
    </r>
    <r>
      <rPr>
        <sz val="9"/>
        <rFont val="Arial"/>
        <family val="2"/>
        <charset val="238"/>
      </rPr>
      <t>Ø64</t>
    </r>
    <r>
      <rPr>
        <sz val="9"/>
        <rFont val="Arial CE"/>
        <family val="2"/>
        <charset val="238"/>
      </rPr>
      <t>x2</t>
    </r>
  </si>
  <si>
    <t>Potrubí ocelové</t>
  </si>
  <si>
    <t>24.</t>
  </si>
  <si>
    <t>733 11-1114</t>
  </si>
  <si>
    <t>Ocelové potr. závitové bezešvé  DN 20</t>
  </si>
  <si>
    <t>25.</t>
  </si>
  <si>
    <t>733 11-1115</t>
  </si>
  <si>
    <t>Ocelové potr. závitové bezešvé  DN 25</t>
  </si>
  <si>
    <t>26.</t>
  </si>
  <si>
    <t>733 11-1117</t>
  </si>
  <si>
    <t>Ocelové potr. závitové bezešvé  DN 40</t>
  </si>
  <si>
    <t>27.</t>
  </si>
  <si>
    <t>733 11-1118</t>
  </si>
  <si>
    <t>Ocelové potr. závitové bezešvé  DN 50</t>
  </si>
  <si>
    <t>32.</t>
  </si>
  <si>
    <t>733 11-3115</t>
  </si>
  <si>
    <t>Příplatek za zhotovení přípojky z trubek závit. DN25</t>
  </si>
  <si>
    <t>33.</t>
  </si>
  <si>
    <t xml:space="preserve">Uložení potrubí </t>
  </si>
  <si>
    <t>34.</t>
  </si>
  <si>
    <t>733 19-0108</t>
  </si>
  <si>
    <t>Zkouška těsnosti potrubí trubek závitových do DN 40</t>
  </si>
  <si>
    <t>35.</t>
  </si>
  <si>
    <t>998 73-3101</t>
  </si>
  <si>
    <t>Přesun hmot do 50m a výšky objektu do 24m</t>
  </si>
  <si>
    <t>36.</t>
  </si>
  <si>
    <t>Potrubí  předizolované</t>
  </si>
  <si>
    <t>1..</t>
  </si>
  <si>
    <t>Trubka 6m 42,4,*2,6/140 IPS  (DN32s izolací 2x zesílenou)</t>
  </si>
  <si>
    <t xml:space="preserve">         m</t>
  </si>
  <si>
    <t>2..</t>
  </si>
  <si>
    <t xml:space="preserve"> Ohyb 30° 42,4*2,6/140 IPS</t>
  </si>
  <si>
    <t xml:space="preserve">         ks</t>
  </si>
  <si>
    <t>3..</t>
  </si>
  <si>
    <t xml:space="preserve"> Ohyb 45° 42,4*2,6/140 IPS</t>
  </si>
  <si>
    <t xml:space="preserve"> Ohyb 90° 42,4*2,6/140 IPS</t>
  </si>
  <si>
    <t xml:space="preserve"> Ohyb 90° 42,4*2,6/140 - 1*1,5 BA 5 IPS</t>
  </si>
  <si>
    <t xml:space="preserve"> Těsnící kruh pr.160</t>
  </si>
  <si>
    <t>7.</t>
  </si>
  <si>
    <t xml:space="preserve"> DHEC smršť. víko 2500 140-160/60-89</t>
  </si>
  <si>
    <t>8.</t>
  </si>
  <si>
    <t xml:space="preserve"> PE smršťovací objímka komplet 42,4/140</t>
  </si>
  <si>
    <t>9.</t>
  </si>
  <si>
    <t>Dilatační polštář 1000*120*40</t>
  </si>
  <si>
    <t>10.</t>
  </si>
  <si>
    <t xml:space="preserve"> Podkladní trámky 100*100*500</t>
  </si>
  <si>
    <t>11.</t>
  </si>
  <si>
    <t xml:space="preserve"> Doprava na staveniště</t>
  </si>
  <si>
    <t>Montážní práce-pracovní čas Po-Pá</t>
  </si>
  <si>
    <t>hod.</t>
  </si>
  <si>
    <t>Montážní práce-cestovní čas Po-Pá</t>
  </si>
  <si>
    <t>Montážní práce-dopravné</t>
  </si>
  <si>
    <t>km</t>
  </si>
  <si>
    <t>Potrubí měděné, ocelové a předizolované celkem</t>
  </si>
  <si>
    <t>Armatury</t>
  </si>
  <si>
    <t>734 29-1123</t>
  </si>
  <si>
    <t>Kohouty vypouštěcí DN 15</t>
  </si>
  <si>
    <t>734 29-2715</t>
  </si>
  <si>
    <t>Kulový kohout DN 25</t>
  </si>
  <si>
    <t>734 29-2716</t>
  </si>
  <si>
    <t>Kulový kohout DN 32</t>
  </si>
  <si>
    <t>734 29-2718</t>
  </si>
  <si>
    <t>Kulový kohout DN 50</t>
  </si>
  <si>
    <t>734 29-1244</t>
  </si>
  <si>
    <t>Filtr  DN 25</t>
  </si>
  <si>
    <t>734 21-1126</t>
  </si>
  <si>
    <t>Automatický odvzdušňovací ventil DN 10</t>
  </si>
  <si>
    <t>734 26-1406</t>
  </si>
  <si>
    <t>Radiátorové šroubení regulační, uzavíratelné DN 15</t>
  </si>
  <si>
    <t>Pojišťovací ventil 1/2" x 3/4" KD</t>
  </si>
  <si>
    <t>734 22-1682</t>
  </si>
  <si>
    <t>Termostatická hlavice s pojistkou proti odcizení</t>
  </si>
  <si>
    <t>734 20 9102</t>
  </si>
  <si>
    <t>Montáž armatur s jedním závitem DN10</t>
  </si>
  <si>
    <t>734 20 9103</t>
  </si>
  <si>
    <t>Montáž armatur s jedním závitem DN15</t>
  </si>
  <si>
    <t>734 20 9113</t>
  </si>
  <si>
    <t>Montáž arnatur se dvěma závity DN15</t>
  </si>
  <si>
    <t>734 20 9115</t>
  </si>
  <si>
    <t>Montáž arnatur se dvěma závity DN25</t>
  </si>
  <si>
    <t>734 20 9116</t>
  </si>
  <si>
    <t>Montáž arnatur se dvěma závity DN32</t>
  </si>
  <si>
    <t xml:space="preserve">                                                                                                                                                        </t>
  </si>
  <si>
    <t>998 73-4101</t>
  </si>
  <si>
    <t>Přesun hmot do 50m do výšky 24m</t>
  </si>
  <si>
    <t>998 73-4181</t>
  </si>
  <si>
    <t>Přesun hmot bez použití mechanizace</t>
  </si>
  <si>
    <t>Armatury celkem</t>
  </si>
  <si>
    <t xml:space="preserve">  </t>
  </si>
  <si>
    <t>Otopná tělesa  ventil kompakt</t>
  </si>
  <si>
    <t>735 15-2151</t>
  </si>
  <si>
    <t>těleso 10-060040-6</t>
  </si>
  <si>
    <t>735 15-1194</t>
  </si>
  <si>
    <t>těleso 10-090070-6</t>
  </si>
  <si>
    <t>735 15-2271</t>
  </si>
  <si>
    <t>těleso  11-060040-6</t>
  </si>
  <si>
    <t>735 15-2271 těleso   11-060050-6</t>
  </si>
  <si>
    <t>těleso 11-060050-6</t>
  </si>
  <si>
    <t>735 15-2273 těleso 11-060060-6</t>
  </si>
  <si>
    <t>735 15 2274</t>
  </si>
  <si>
    <t>těleso 11-060070-6</t>
  </si>
  <si>
    <t>735 15-2275 těleso 11-060080-6</t>
  </si>
  <si>
    <t>735 15-2276 těleso 11-060090-6</t>
  </si>
  <si>
    <t>735 15-2278</t>
  </si>
  <si>
    <t>těleso 11-060110-6</t>
  </si>
  <si>
    <t>735 15 -2279 těleso 11-060120-6</t>
  </si>
  <si>
    <t>735 15-2473</t>
  </si>
  <si>
    <t>těleso 21-060060-6</t>
  </si>
  <si>
    <t>735 15 2475</t>
  </si>
  <si>
    <t>těleso 21-060080-6</t>
  </si>
  <si>
    <t>735 15-2476</t>
  </si>
  <si>
    <t>těleso 21-060090-6</t>
  </si>
  <si>
    <t>735 15-2477</t>
  </si>
  <si>
    <t>těleso 21-060100-6</t>
  </si>
  <si>
    <t>735 15-2478 těleso 21-060110-6</t>
  </si>
  <si>
    <t>735 15 2491</t>
  </si>
  <si>
    <t>těleso 21-090040-6</t>
  </si>
  <si>
    <t>735 15 -2497 těleso 21-090100-6</t>
  </si>
  <si>
    <t>těleso 21090100-6</t>
  </si>
  <si>
    <t>732 15-2535</t>
  </si>
  <si>
    <t>těleso 22-030160-6</t>
  </si>
  <si>
    <t>735-15-2591</t>
  </si>
  <si>
    <t xml:space="preserve">těleso 22-090080-6     </t>
  </si>
  <si>
    <t>735 15-9210</t>
  </si>
  <si>
    <t>Montáž těles panelových do 1140mm</t>
  </si>
  <si>
    <t>735 15-9220</t>
  </si>
  <si>
    <t>Montáž těles panelových do 1500mm</t>
  </si>
  <si>
    <t>735 15-9230</t>
  </si>
  <si>
    <t>Montáž těles panelových do 1980mm</t>
  </si>
  <si>
    <t>998 73-5102</t>
  </si>
  <si>
    <t>Přesun hmot do 50m do výšky 12m</t>
  </si>
  <si>
    <t>998 73-5181</t>
  </si>
  <si>
    <t>Otopná tělesa  ventil kompakt -celkem</t>
  </si>
  <si>
    <t>Mirelon Polar d15/6</t>
  </si>
  <si>
    <t>Mirelon Polar d18/9</t>
  </si>
  <si>
    <t>Mirelon Polar d22/13</t>
  </si>
  <si>
    <t>Mirelon Polar d28/13</t>
  </si>
  <si>
    <t>Mirelon Polar d35/20</t>
  </si>
  <si>
    <t>Mirelon Polar d42/20</t>
  </si>
  <si>
    <t>Mirelon Polar d57/25</t>
  </si>
  <si>
    <t>713 46-3116</t>
  </si>
  <si>
    <t>Montáž izolace potrubí D do 100mm</t>
  </si>
  <si>
    <t>713 49-1133</t>
  </si>
  <si>
    <t>oplechování pozinkovaným plechem</t>
  </si>
  <si>
    <r>
      <t>m</t>
    </r>
    <r>
      <rPr>
        <sz val="9"/>
        <rFont val="Arial"/>
        <family val="2"/>
        <charset val="238"/>
      </rPr>
      <t>²</t>
    </r>
  </si>
  <si>
    <t>Izolace tepelné celkem</t>
  </si>
  <si>
    <t xml:space="preserve">Nátěry potrubí </t>
  </si>
  <si>
    <t xml:space="preserve">Barva vodouředitelná základní </t>
  </si>
  <si>
    <t xml:space="preserve">Barva vodouředitelná vrchní </t>
  </si>
  <si>
    <t>789 33-1110</t>
  </si>
  <si>
    <t>Zhotovení nátěru potrubí základního do DN 50</t>
  </si>
  <si>
    <t>789 33-1120</t>
  </si>
  <si>
    <t>Zhotovení nátěru potrubí vrchního do DN 50</t>
  </si>
  <si>
    <t>Nátěry potrubí celkem</t>
  </si>
  <si>
    <t>Odvod spalin</t>
  </si>
  <si>
    <t>Kotlový adaptér THRs koaxiální připojení DN 125/80</t>
  </si>
  <si>
    <t>Biaxiální adaptér DN 125/80- 2xDN80( nohavice)</t>
  </si>
  <si>
    <t>Centrická přechodka DN 110/80 s hrdlem DN 80(redukce) ks</t>
  </si>
  <si>
    <t>Exentrická přechodka DN110/80 s hrdlem DN 110</t>
  </si>
  <si>
    <t>Koleno s kontrolním otvorem PP 110 x 87</t>
  </si>
  <si>
    <t>Patní koleno s podpěrou DN 110 ( koleno, kolej, opěrná tyč) ks 2</t>
  </si>
  <si>
    <t>koleno DN110  x 30°</t>
  </si>
  <si>
    <t>Koleno DN 110 x 87°</t>
  </si>
  <si>
    <t>Trubka DN 110 x 250 mm</t>
  </si>
  <si>
    <t>Trubka DN 110 x 500 mm</t>
  </si>
  <si>
    <t>Trubka  DN 110 x 1000 mm</t>
  </si>
  <si>
    <t>Komínová hlavice nerez 160/110</t>
  </si>
  <si>
    <t>Mirelon Polar d125/25 v kotelně a stoupačky</t>
  </si>
  <si>
    <t>Potrubní pouzdro d114/30 na střeše</t>
  </si>
  <si>
    <t>Oplechování plechem nerez lesklým na střeše</t>
  </si>
  <si>
    <t>Montáž komínového systému + montážní materiál</t>
  </si>
  <si>
    <t>Odvod spalin - celkem</t>
  </si>
  <si>
    <t>Infrazářiče</t>
  </si>
  <si>
    <t>Tmavý plynový infrazářič KM 22,5-I-U-21-8 tepelný výkon</t>
  </si>
  <si>
    <t>21,1kW, trubice tvaru "U", izolovaný nerez zákryt, jednostupňový</t>
  </si>
  <si>
    <t>palivo - zemní plyn G20,celková délka infrazářiče: 8510mm</t>
  </si>
  <si>
    <t xml:space="preserve">uvedení do provozu, seřízení </t>
  </si>
  <si>
    <t>Plynová přípojná hadice L=1000mm</t>
  </si>
  <si>
    <t>Odvod spalin/přívod spalovacího vzduchu-vertikální AL,</t>
  </si>
  <si>
    <t>základní provedení střechou</t>
  </si>
  <si>
    <t xml:space="preserve">uzlový řetízek K32/3,1/12 pro zavěšení infrazářičů </t>
  </si>
  <si>
    <t xml:space="preserve"> a společných odvodů spalin/přívodů spalovacího vzduchu</t>
  </si>
  <si>
    <t>regulační skříň RA-T3</t>
  </si>
  <si>
    <t>čidlo výsledné teploty</t>
  </si>
  <si>
    <t>krycí ochranná mříž hořákové skříně</t>
  </si>
  <si>
    <t>krycí ocranná mříž topeniště</t>
  </si>
  <si>
    <t>Montáž infazářičů</t>
  </si>
  <si>
    <t>Infrazářiče - celkem</t>
  </si>
  <si>
    <t>Dodávka ÚT celkem</t>
  </si>
  <si>
    <t>Montáž ÚT celkem</t>
  </si>
  <si>
    <t>Topná zkouška</t>
  </si>
  <si>
    <t xml:space="preserve">Dopravné  </t>
  </si>
  <si>
    <t>Vytápění celkem</t>
  </si>
  <si>
    <t>Tělocvična Jívanská- vzduchotechnika</t>
  </si>
  <si>
    <t>druh</t>
  </si>
  <si>
    <t>počet</t>
  </si>
  <si>
    <t>celkem dod.</t>
  </si>
  <si>
    <t>celkem mont</t>
  </si>
  <si>
    <t>(t)</t>
  </si>
  <si>
    <t>VZT celkem</t>
  </si>
  <si>
    <t>Zařízení č.1 - Větrání   haly-přívod</t>
  </si>
  <si>
    <t>1.1.</t>
  </si>
  <si>
    <t>Vzduchotechnická jednotka pro halu, s protiproudým rekuperátorem</t>
  </si>
  <si>
    <t xml:space="preserve">       ks</t>
  </si>
  <si>
    <t>filtrací na přívodu i odvodu , vodním ohřívačem , přívodním a odvodním</t>
  </si>
  <si>
    <t xml:space="preserve"> ventilátorem, </t>
  </si>
  <si>
    <t>Přívod   8000mᶟ/h, externí tlak 400Pa, Q=17,1kW,  N= 5,2kW ,8,4A, 400V</t>
  </si>
  <si>
    <t>Odvod  8000mᶟ/h, externí tlak 400Pa, ,  N= 5,2kW, 8,4A, 400V</t>
  </si>
  <si>
    <t>Topné médium etylenglycol 30% -  65/50°C (např. Duplex 9000Multi Eco)</t>
  </si>
  <si>
    <t>1.2.</t>
  </si>
  <si>
    <t>751 34-4125</t>
  </si>
  <si>
    <t>Tlumič hluku buňkový G200x500/1000</t>
  </si>
  <si>
    <t>1.3.</t>
  </si>
  <si>
    <t>Tlumič hluku buňkový G200x500/2000</t>
  </si>
  <si>
    <t>1.4.</t>
  </si>
  <si>
    <t>751 32-2213</t>
  </si>
  <si>
    <r>
      <t xml:space="preserve">Dýza s dalekým dosahem </t>
    </r>
    <r>
      <rPr>
        <sz val="8"/>
        <rFont val="Arial"/>
        <family val="2"/>
        <charset val="238"/>
      </rPr>
      <t>Ø</t>
    </r>
    <r>
      <rPr>
        <sz val="8"/>
        <rFont val="Arial CE"/>
        <family val="2"/>
        <charset val="238"/>
      </rPr>
      <t xml:space="preserve"> 250  regulovatelný směr</t>
    </r>
  </si>
  <si>
    <t>1.5.</t>
  </si>
  <si>
    <t>neobsazeno</t>
  </si>
  <si>
    <t>Vzduchotechnické potrubí sk. I, pozinkované</t>
  </si>
  <si>
    <t>1.6.</t>
  </si>
  <si>
    <t>751 51-0017</t>
  </si>
  <si>
    <r>
      <t>Potrubí čtyřhranné průřezu přes 0,79 do 1,13m</t>
    </r>
    <r>
      <rPr>
        <sz val="8"/>
        <rFont val="Arial"/>
        <family val="2"/>
        <charset val="238"/>
      </rPr>
      <t>²</t>
    </r>
  </si>
  <si>
    <t xml:space="preserve">        m</t>
  </si>
  <si>
    <t>751 51-1025</t>
  </si>
  <si>
    <t>DTTO montáž</t>
  </si>
  <si>
    <t>1.7.</t>
  </si>
  <si>
    <t>Koncový kus 800x1000-1000/45° se sítí proti ptactvu</t>
  </si>
  <si>
    <t>1.8.</t>
  </si>
  <si>
    <t>Spiropotrubí a tvarovky</t>
  </si>
  <si>
    <t>1.9.</t>
  </si>
  <si>
    <t>751 51-0048</t>
  </si>
  <si>
    <r>
      <t xml:space="preserve">Trubka </t>
    </r>
    <r>
      <rPr>
        <sz val="8"/>
        <rFont val="Arial"/>
        <family val="2"/>
        <charset val="238"/>
      </rPr>
      <t>Ø</t>
    </r>
    <r>
      <rPr>
        <sz val="8"/>
        <rFont val="Arial CE"/>
        <family val="2"/>
        <charset val="238"/>
      </rPr>
      <t xml:space="preserve"> 800</t>
    </r>
  </si>
  <si>
    <t>751 51-1203</t>
  </si>
  <si>
    <t>Montáž potrubí kruhového přes 600 do 800</t>
  </si>
  <si>
    <t>1.10.</t>
  </si>
  <si>
    <t>751 51-4295</t>
  </si>
  <si>
    <t>OBJ 90° 800 - 250</t>
  </si>
  <si>
    <t>1.11.</t>
  </si>
  <si>
    <t>751 51-4185</t>
  </si>
  <si>
    <t>OS90° - 800</t>
  </si>
  <si>
    <t>1.12.</t>
  </si>
  <si>
    <t>751 51-0049</t>
  </si>
  <si>
    <t>Koncový kryt DR800</t>
  </si>
  <si>
    <t>1.13.</t>
  </si>
  <si>
    <t>713 31-1211</t>
  </si>
  <si>
    <t>Skružovatelná lamelová rohož s povrchem AL , tl.100mm s oplechováním</t>
  </si>
  <si>
    <r>
      <t xml:space="preserve">        m</t>
    </r>
    <r>
      <rPr>
        <sz val="8"/>
        <rFont val="Arial"/>
        <family val="2"/>
        <charset val="238"/>
      </rPr>
      <t>²</t>
    </r>
  </si>
  <si>
    <t>pozinkovaným plechem</t>
  </si>
  <si>
    <t>1.14.</t>
  </si>
  <si>
    <t>Tvrdá pryž tl. 20mm</t>
  </si>
  <si>
    <t>1.15.</t>
  </si>
  <si>
    <t>Těsnící a spojovací materiál</t>
  </si>
  <si>
    <t xml:space="preserve">       kg</t>
  </si>
  <si>
    <t>1.16.</t>
  </si>
  <si>
    <t>Profilový materiál na závěsy</t>
  </si>
  <si>
    <t>1.17.</t>
  </si>
  <si>
    <t>Úložný systém  s gumovou výstelkou</t>
  </si>
  <si>
    <t>Zařízení č.1 - Větrání   haly-přívod - celkem</t>
  </si>
  <si>
    <t>Zařízení č.2 - Větrání   haly-odvod</t>
  </si>
  <si>
    <t>2.1.</t>
  </si>
  <si>
    <t>751 34-4116</t>
  </si>
  <si>
    <r>
      <t xml:space="preserve">Tlumič do kruhového potrubí TAAC </t>
    </r>
    <r>
      <rPr>
        <sz val="8"/>
        <rFont val="Arial"/>
        <family val="2"/>
        <charset val="238"/>
      </rPr>
      <t>Ø</t>
    </r>
    <r>
      <rPr>
        <sz val="8"/>
        <rFont val="Arial CE"/>
        <family val="2"/>
        <charset val="238"/>
      </rPr>
      <t>800</t>
    </r>
  </si>
  <si>
    <t>2.2.</t>
  </si>
  <si>
    <t>735 31-1093</t>
  </si>
  <si>
    <t>Vyústka přívodní 825 x 125</t>
  </si>
  <si>
    <t>2.3.</t>
  </si>
  <si>
    <t>2.4.</t>
  </si>
  <si>
    <t>2.5.</t>
  </si>
  <si>
    <t>2.6.</t>
  </si>
  <si>
    <t>2.7.</t>
  </si>
  <si>
    <r>
      <t xml:space="preserve">Koncový kus </t>
    </r>
    <r>
      <rPr>
        <sz val="8"/>
        <rFont val="Arial"/>
        <family val="2"/>
        <charset val="238"/>
      </rPr>
      <t>Ø</t>
    </r>
    <r>
      <rPr>
        <sz val="8"/>
        <rFont val="Arial CE"/>
        <family val="2"/>
        <charset val="238"/>
      </rPr>
      <t>800-1500/45° se sítí proti ptactvu</t>
    </r>
  </si>
  <si>
    <t>2.8.</t>
  </si>
  <si>
    <t>2.9.</t>
  </si>
  <si>
    <t>2.10.</t>
  </si>
  <si>
    <t>2.11.</t>
  </si>
  <si>
    <t>2.12.</t>
  </si>
  <si>
    <t>2.13.</t>
  </si>
  <si>
    <t>Zařízení č.2 - Větrání   haly-odvod-celkem</t>
  </si>
  <si>
    <t>Zařízení č.3 - Větrání   učebny-přívod</t>
  </si>
  <si>
    <t>3.1.</t>
  </si>
  <si>
    <t xml:space="preserve"> ventilátorem, s přípravou pro chlazení</t>
  </si>
  <si>
    <t>Přívod   1000mᶟ/h, externí tlak 300Pa, Q=3,3kW,  N= 0,78kW ,3,9A, 230V</t>
  </si>
  <si>
    <t>Odvod  950mᶟ/h, externí tlak 300Pa, ,  N= 0,78kW, 3,9A, 230V</t>
  </si>
  <si>
    <t>Topné médium etylenglycol 30% -  65/50°C (např. Duplex 1500Multi Eco-N)</t>
  </si>
  <si>
    <t>3.2.</t>
  </si>
  <si>
    <t>751 34-4121</t>
  </si>
  <si>
    <t>Tlumič hluku buňkový G250x500/1500</t>
  </si>
  <si>
    <t>3.3.</t>
  </si>
  <si>
    <t>735 31-1092</t>
  </si>
  <si>
    <t>Vyústka přívodní 525 x 125</t>
  </si>
  <si>
    <t>3.4.</t>
  </si>
  <si>
    <t>3.5.</t>
  </si>
  <si>
    <t>751 51-0012</t>
  </si>
  <si>
    <r>
      <t>Potrubí čtyřhranné průřezu přes 0,03 do 0,07m</t>
    </r>
    <r>
      <rPr>
        <sz val="8"/>
        <rFont val="Arial"/>
        <family val="2"/>
        <charset val="238"/>
      </rPr>
      <t>²</t>
    </r>
  </si>
  <si>
    <t>751 51-1003</t>
  </si>
  <si>
    <t>3.6.</t>
  </si>
  <si>
    <t>751 51-0013</t>
  </si>
  <si>
    <r>
      <t>Potrubí čtyřhranné průřezu přes 0,07 do 0,13m</t>
    </r>
    <r>
      <rPr>
        <sz val="8"/>
        <rFont val="Arial"/>
        <family val="2"/>
        <charset val="238"/>
      </rPr>
      <t>²</t>
    </r>
  </si>
  <si>
    <t>751 51-1021</t>
  </si>
  <si>
    <t>3.7.</t>
  </si>
  <si>
    <t>3.8.</t>
  </si>
  <si>
    <t>713 31-1311</t>
  </si>
  <si>
    <t xml:space="preserve">Požární  izolace s povrchem AL, , tl.50mm </t>
  </si>
  <si>
    <t>3.9.</t>
  </si>
  <si>
    <t>3.10.</t>
  </si>
  <si>
    <t>3.11.</t>
  </si>
  <si>
    <t>Zařízení č.3 - Větrání   učebny-přívod-celkem</t>
  </si>
  <si>
    <t>Zařízení č.4 - Větrání   učebny-odvod</t>
  </si>
  <si>
    <t>4.1.</t>
  </si>
  <si>
    <t>Tlumič hluku buňkový G250x500/1000</t>
  </si>
  <si>
    <t>4.2.</t>
  </si>
  <si>
    <t>Vyústka odvodní 525 x 125</t>
  </si>
  <si>
    <t>4.3.</t>
  </si>
  <si>
    <t>4.4.</t>
  </si>
  <si>
    <t>4.5.</t>
  </si>
  <si>
    <t>4.6.</t>
  </si>
  <si>
    <t>4.7.</t>
  </si>
  <si>
    <t>4.8.</t>
  </si>
  <si>
    <t>4.9.</t>
  </si>
  <si>
    <t>Zařízení č.4 - Větrání   učebny-odvod-celkem</t>
  </si>
  <si>
    <t>Zařízení č.5 - Větrání   šatny, sprchy 2.NP sever-přívod</t>
  </si>
  <si>
    <t>5.1.</t>
  </si>
  <si>
    <t>Přívod   1350mᶟ/h, externí tlak 350Pa, Q=3,9kW,  N= 0,78kW ,3,9A, 230V</t>
  </si>
  <si>
    <t>Odvod  1400mᶟ/h, externí tlak 350Pa, ,  N= 0,78kW, 3,9A, 230V</t>
  </si>
  <si>
    <t>5.2.</t>
  </si>
  <si>
    <t>Tlumič hluku buňkový G200x500/1500</t>
  </si>
  <si>
    <t>5.3.</t>
  </si>
  <si>
    <t>751 32-2012</t>
  </si>
  <si>
    <t>Talířový ventil  160 přívodní</t>
  </si>
  <si>
    <t>5.4.</t>
  </si>
  <si>
    <t>Talířový ventil  200 přívodní</t>
  </si>
  <si>
    <t>5.5.</t>
  </si>
  <si>
    <t>751 32-2222</t>
  </si>
  <si>
    <r>
      <t xml:space="preserve">Požarní klapka kruhová </t>
    </r>
    <r>
      <rPr>
        <sz val="8"/>
        <rFont val="Arial"/>
        <family val="2"/>
        <charset val="238"/>
      </rPr>
      <t>Ø</t>
    </r>
    <r>
      <rPr>
        <sz val="8"/>
        <rFont val="Arial CE"/>
        <family val="2"/>
        <charset val="238"/>
      </rPr>
      <t xml:space="preserve"> 200 se servopohonem 230V</t>
    </r>
  </si>
  <si>
    <t>751 58-1352</t>
  </si>
  <si>
    <t>Prostup kruhového potrubí stěnou  do 200mm</t>
  </si>
  <si>
    <t>5.6.</t>
  </si>
  <si>
    <t>5.7.</t>
  </si>
  <si>
    <t>751 51-0014</t>
  </si>
  <si>
    <r>
      <t>Potrubí čtyřhranné průřezu přes 0,13 do 0,28m</t>
    </r>
    <r>
      <rPr>
        <sz val="8"/>
        <rFont val="Arial"/>
        <family val="2"/>
        <charset val="238"/>
      </rPr>
      <t>²</t>
    </r>
  </si>
  <si>
    <t>751 51-1022</t>
  </si>
  <si>
    <t>5.8.</t>
  </si>
  <si>
    <t>5.9.</t>
  </si>
  <si>
    <t>751 51-0042</t>
  </si>
  <si>
    <r>
      <t xml:space="preserve">TR  </t>
    </r>
    <r>
      <rPr>
        <sz val="8"/>
        <rFont val="Arial"/>
        <family val="2"/>
        <charset val="238"/>
      </rPr>
      <t>Ø</t>
    </r>
    <r>
      <rPr>
        <sz val="8"/>
        <rFont val="Arial CE"/>
        <family val="2"/>
        <charset val="238"/>
      </rPr>
      <t xml:space="preserve"> 200</t>
    </r>
  </si>
  <si>
    <t>751 51-1182</t>
  </si>
  <si>
    <t>Montáž potrubí kruhového přes 100 do 200</t>
  </si>
  <si>
    <t>5.10.</t>
  </si>
  <si>
    <t>751 51-4288</t>
  </si>
  <si>
    <t>OBJ 90° 200 - 160</t>
  </si>
  <si>
    <t>5.11.</t>
  </si>
  <si>
    <t>OBJ 90° 200 - 200</t>
  </si>
  <si>
    <t>5.12.</t>
  </si>
  <si>
    <t>751 51-4178</t>
  </si>
  <si>
    <t>OL 90° 200</t>
  </si>
  <si>
    <t>5.13.</t>
  </si>
  <si>
    <t>751 51-4478</t>
  </si>
  <si>
    <t>PRO 200-160</t>
  </si>
  <si>
    <t>5.14.</t>
  </si>
  <si>
    <t>751 51-4536</t>
  </si>
  <si>
    <t>Koncový kryt DR 200</t>
  </si>
  <si>
    <t>5.15.</t>
  </si>
  <si>
    <t>Ohebné potrubí</t>
  </si>
  <si>
    <t>5.16.</t>
  </si>
  <si>
    <t>751 53-7032</t>
  </si>
  <si>
    <r>
      <t xml:space="preserve">Ohebné potrubí </t>
    </r>
    <r>
      <rPr>
        <sz val="8"/>
        <rFont val="Arial"/>
        <family val="2"/>
        <charset val="238"/>
      </rPr>
      <t>Ø</t>
    </r>
    <r>
      <rPr>
        <sz val="8"/>
        <rFont val="Arial CE"/>
        <family val="2"/>
        <charset val="238"/>
      </rPr>
      <t xml:space="preserve"> 160</t>
    </r>
  </si>
  <si>
    <t>5.17.</t>
  </si>
  <si>
    <r>
      <t xml:space="preserve">Ohebné potrubí </t>
    </r>
    <r>
      <rPr>
        <sz val="8"/>
        <rFont val="Arial"/>
        <family val="2"/>
        <charset val="238"/>
      </rPr>
      <t>Ø</t>
    </r>
    <r>
      <rPr>
        <sz val="8"/>
        <rFont val="Arial CE"/>
        <family val="2"/>
        <charset val="238"/>
      </rPr>
      <t xml:space="preserve"> 200</t>
    </r>
  </si>
  <si>
    <t>5.18.</t>
  </si>
  <si>
    <t>5.19.</t>
  </si>
  <si>
    <t>5.20.</t>
  </si>
  <si>
    <t>5.21.</t>
  </si>
  <si>
    <t>5.22.</t>
  </si>
  <si>
    <t>Zařízení č.5 - Větrání   šatny, sprchy 2.NP Sever-přívod-celkem</t>
  </si>
  <si>
    <t>Zařízení č.6 - Větrání   šatny, sprchy 2.NP Sever-odvod</t>
  </si>
  <si>
    <t>6.1.</t>
  </si>
  <si>
    <t>6.2.</t>
  </si>
  <si>
    <t>Talířový ventil  200  odvodní</t>
  </si>
  <si>
    <t>6.3.</t>
  </si>
  <si>
    <t>6.4.</t>
  </si>
  <si>
    <t>6.5.</t>
  </si>
  <si>
    <t>6.6.</t>
  </si>
  <si>
    <t>6.7.</t>
  </si>
  <si>
    <t>Koncový kus 500x400°-800/45° se sítí proti ptactvu</t>
  </si>
  <si>
    <t>6.8.</t>
  </si>
  <si>
    <t>6.9.</t>
  </si>
  <si>
    <t>751 51-0043</t>
  </si>
  <si>
    <r>
      <t xml:space="preserve">TR  </t>
    </r>
    <r>
      <rPr>
        <sz val="8"/>
        <rFont val="Arial"/>
        <family val="2"/>
        <charset val="238"/>
      </rPr>
      <t>Ø</t>
    </r>
    <r>
      <rPr>
        <sz val="8"/>
        <rFont val="Arial CE"/>
        <family val="2"/>
        <charset val="238"/>
      </rPr>
      <t xml:space="preserve"> 225</t>
    </r>
  </si>
  <si>
    <t>751 51-1183</t>
  </si>
  <si>
    <t>Montáž potrubí kruhového přes 200 do 300</t>
  </si>
  <si>
    <t>6.10.</t>
  </si>
  <si>
    <r>
      <t xml:space="preserve">TR  </t>
    </r>
    <r>
      <rPr>
        <sz val="8"/>
        <rFont val="Arial"/>
        <family val="2"/>
        <charset val="238"/>
      </rPr>
      <t>Ø</t>
    </r>
    <r>
      <rPr>
        <sz val="8"/>
        <rFont val="Arial CE"/>
        <family val="2"/>
        <charset val="238"/>
      </rPr>
      <t xml:space="preserve"> 250</t>
    </r>
  </si>
  <si>
    <t>6.11.</t>
  </si>
  <si>
    <t>6.12.</t>
  </si>
  <si>
    <t>751 51-4289</t>
  </si>
  <si>
    <t>OBJ 90° 225 - 200</t>
  </si>
  <si>
    <t>6.13.</t>
  </si>
  <si>
    <t>OBJ 90° 250 - 200</t>
  </si>
  <si>
    <t>6.14.</t>
  </si>
  <si>
    <t>6.15.</t>
  </si>
  <si>
    <t>751 51-4479</t>
  </si>
  <si>
    <t>PRO 225-200</t>
  </si>
  <si>
    <t>6.16.</t>
  </si>
  <si>
    <t>PRO 250-200</t>
  </si>
  <si>
    <t>6.17.</t>
  </si>
  <si>
    <t>6.18.</t>
  </si>
  <si>
    <t>Zařízení č.6 - Větrání   šatny, sprchy 2.NP Sever-odvod-celkem</t>
  </si>
  <si>
    <t>Zařízení č.7 - Větrání   šatny, sprchy 2.NP Jih-přívod</t>
  </si>
  <si>
    <t>7.1.</t>
  </si>
  <si>
    <t>Přívod   2400mᶟ/h, externí tlak 400Pa, Q=7,4kW, N=2,5k ,4,0A,400V</t>
  </si>
  <si>
    <t>Odvod  2400mᶟ/h, externí tlak 400Pa, ,  N= 2,5kW, 4,0A, 400V</t>
  </si>
  <si>
    <t>Topné médium etylenglycol 30% 65/50°C (např. Duplex 2500Multi Eco-N)</t>
  </si>
  <si>
    <t>7.2.</t>
  </si>
  <si>
    <t>7.3.</t>
  </si>
  <si>
    <t>Talířový ventil  125 přívodní</t>
  </si>
  <si>
    <t>7.4.</t>
  </si>
  <si>
    <t>7.5.</t>
  </si>
  <si>
    <t>7.6.</t>
  </si>
  <si>
    <t>7.7.</t>
  </si>
  <si>
    <t>751 51-0015</t>
  </si>
  <si>
    <r>
      <t>Potrubí čtyřhranné průřezu přes 0,28 do 0,5m</t>
    </r>
    <r>
      <rPr>
        <sz val="8"/>
        <rFont val="Arial"/>
        <family val="2"/>
        <charset val="238"/>
      </rPr>
      <t>²</t>
    </r>
  </si>
  <si>
    <t>751 51-1023</t>
  </si>
  <si>
    <t>7.8.</t>
  </si>
  <si>
    <t>7.9.</t>
  </si>
  <si>
    <t>7.10.</t>
  </si>
  <si>
    <t>7.11.</t>
  </si>
  <si>
    <r>
      <t xml:space="preserve">TR  </t>
    </r>
    <r>
      <rPr>
        <sz val="8"/>
        <rFont val="Arial"/>
        <family val="2"/>
        <charset val="238"/>
      </rPr>
      <t>Ø</t>
    </r>
    <r>
      <rPr>
        <sz val="8"/>
        <rFont val="Arial CE"/>
        <family val="2"/>
        <charset val="238"/>
      </rPr>
      <t xml:space="preserve"> 280</t>
    </r>
  </si>
  <si>
    <t>7.12.</t>
  </si>
  <si>
    <t>751 51-0044</t>
  </si>
  <si>
    <r>
      <t xml:space="preserve">TR </t>
    </r>
    <r>
      <rPr>
        <sz val="8"/>
        <rFont val="Calibri"/>
        <family val="2"/>
        <charset val="238"/>
      </rPr>
      <t>Ø</t>
    </r>
    <r>
      <rPr>
        <sz val="8"/>
        <rFont val="Arial CE"/>
        <family val="2"/>
        <charset val="238"/>
      </rPr>
      <t xml:space="preserve"> 315</t>
    </r>
  </si>
  <si>
    <t>751 51-1184</t>
  </si>
  <si>
    <t>Montáž potrubí kruhového přes 300 do 400</t>
  </si>
  <si>
    <t>7.13.</t>
  </si>
  <si>
    <t>7.14.</t>
  </si>
  <si>
    <t>7.15.</t>
  </si>
  <si>
    <t>OBJ 90° 280 - 200</t>
  </si>
  <si>
    <t>7.16.</t>
  </si>
  <si>
    <t>751 51-4290</t>
  </si>
  <si>
    <t>OBJ 90° 315 - 250</t>
  </si>
  <si>
    <t>7.17.</t>
  </si>
  <si>
    <t>7.18.</t>
  </si>
  <si>
    <t>751 51-4179</t>
  </si>
  <si>
    <t>OS90° 280</t>
  </si>
  <si>
    <t>7.19.</t>
  </si>
  <si>
    <t>PRO 250 - 200</t>
  </si>
  <si>
    <t>7.20.</t>
  </si>
  <si>
    <t>PRO 280 - 200</t>
  </si>
  <si>
    <t>751 53-7033</t>
  </si>
  <si>
    <r>
      <t xml:space="preserve">Ohebné potrubí </t>
    </r>
    <r>
      <rPr>
        <sz val="8"/>
        <rFont val="Arial"/>
        <family val="2"/>
        <charset val="238"/>
      </rPr>
      <t>Ø</t>
    </r>
    <r>
      <rPr>
        <sz val="8"/>
        <rFont val="Arial CE"/>
        <family val="2"/>
        <charset val="238"/>
      </rPr>
      <t xml:space="preserve"> 280</t>
    </r>
  </si>
  <si>
    <t>Skružovatelná lamelová rohož s povrchem AL ,tl.100mm s oplechováním</t>
  </si>
  <si>
    <t>Zařízení č.7 - Větrání   šatny, sprchy 2.NP Jih-přívod-celkem</t>
  </si>
  <si>
    <t>Zařízení č.8- Větrání   šatny, sprchy 2.NP Jih-odvod</t>
  </si>
  <si>
    <t>8.1.</t>
  </si>
  <si>
    <t>8.2.</t>
  </si>
  <si>
    <t>Talířový ventil  125 odvodní</t>
  </si>
  <si>
    <t>8.3.</t>
  </si>
  <si>
    <t>Talířový ventil  200 odvodní</t>
  </si>
  <si>
    <t>8.4.</t>
  </si>
  <si>
    <t>8.5.</t>
  </si>
  <si>
    <t>8.6.</t>
  </si>
  <si>
    <t>8.7.</t>
  </si>
  <si>
    <t>Koncový kus 600x500°-800/45° se sítí proti ptactvu</t>
  </si>
  <si>
    <t>8.8.</t>
  </si>
  <si>
    <t>8.9.</t>
  </si>
  <si>
    <r>
      <t xml:space="preserve">TR  </t>
    </r>
    <r>
      <rPr>
        <sz val="8"/>
        <rFont val="Arial"/>
        <family val="2"/>
        <charset val="238"/>
      </rPr>
      <t>Ø</t>
    </r>
    <r>
      <rPr>
        <sz val="8"/>
        <rFont val="Arial CE"/>
        <family val="2"/>
        <charset val="238"/>
      </rPr>
      <t xml:space="preserve"> 125</t>
    </r>
  </si>
  <si>
    <t>8.10.</t>
  </si>
  <si>
    <t>8.11.</t>
  </si>
  <si>
    <t>8.12.</t>
  </si>
  <si>
    <t>8.13.</t>
  </si>
  <si>
    <t>OBJ 90° 125 - 125</t>
  </si>
  <si>
    <t>8.14.</t>
  </si>
  <si>
    <t>8.15.</t>
  </si>
  <si>
    <t>8.16.</t>
  </si>
  <si>
    <t>OBJ 90° 200 - 125</t>
  </si>
  <si>
    <t>8.17.</t>
  </si>
  <si>
    <t>OBJ 90° 250 - 125</t>
  </si>
  <si>
    <t>8.18.</t>
  </si>
  <si>
    <t>8.19.</t>
  </si>
  <si>
    <t>OL 90° 125</t>
  </si>
  <si>
    <t>8.20.</t>
  </si>
  <si>
    <t>OS90° 250</t>
  </si>
  <si>
    <t>8.21.</t>
  </si>
  <si>
    <t>8.22.</t>
  </si>
  <si>
    <t>OS 15° 125</t>
  </si>
  <si>
    <t>8.23.</t>
  </si>
  <si>
    <t>OS15° 250</t>
  </si>
  <si>
    <t>8.24.</t>
  </si>
  <si>
    <t>OBJ 45° 315 - 280</t>
  </si>
  <si>
    <t>8.25.</t>
  </si>
  <si>
    <t>PRO 200 - 125</t>
  </si>
  <si>
    <t>8.26.</t>
  </si>
  <si>
    <t>8.27.</t>
  </si>
  <si>
    <t>PRO 280 - 250</t>
  </si>
  <si>
    <t>8.28.</t>
  </si>
  <si>
    <t>751 51-4480</t>
  </si>
  <si>
    <t>PRO 315 - 280</t>
  </si>
  <si>
    <t>8.29.</t>
  </si>
  <si>
    <t>Koncový kryt DR 125</t>
  </si>
  <si>
    <t>8.30.</t>
  </si>
  <si>
    <t>8.31.</t>
  </si>
  <si>
    <t>8.32.</t>
  </si>
  <si>
    <t>8.33.</t>
  </si>
  <si>
    <t>8.34.</t>
  </si>
  <si>
    <t>8.35.</t>
  </si>
  <si>
    <t>Zařízení č.8- Větrání   šatny, sprchy 2.NP Jih-odvod-celkem</t>
  </si>
  <si>
    <t>Zařízení č.9 - Větrání   šatny, sprchy 1.NP Jih-přívod</t>
  </si>
  <si>
    <t>9.1.</t>
  </si>
  <si>
    <t>Přívod   2000mᶟ/h, externí tlak 350Pa, Q=5,8kW, N=2,5k ,4,0A,400V</t>
  </si>
  <si>
    <t>Odvod  2200mᶟ/h, externí tlak 350Pa, ,  N= 2,5kW, 4,0A, 400V</t>
  </si>
  <si>
    <t>9.2.</t>
  </si>
  <si>
    <t>9.3.</t>
  </si>
  <si>
    <t>9.4.</t>
  </si>
  <si>
    <t>9.5.</t>
  </si>
  <si>
    <t>751 36-6021</t>
  </si>
  <si>
    <t>Požarní klapka 630x250 se servopohonem 230V</t>
  </si>
  <si>
    <t>751 58-1315</t>
  </si>
  <si>
    <r>
      <t>Prostup  potrubí stěnou  přes 0,13 do 0,28m</t>
    </r>
    <r>
      <rPr>
        <sz val="8"/>
        <rFont val="Arial"/>
        <family val="2"/>
        <charset val="238"/>
      </rPr>
      <t>²</t>
    </r>
  </si>
  <si>
    <t>9.6.</t>
  </si>
  <si>
    <t>9.7.</t>
  </si>
  <si>
    <t>9.8.</t>
  </si>
  <si>
    <t>9.9.</t>
  </si>
  <si>
    <t>9.10.</t>
  </si>
  <si>
    <t>9.11.</t>
  </si>
  <si>
    <t>9.12.</t>
  </si>
  <si>
    <t>OBJ 90° 250 - 160</t>
  </si>
  <si>
    <t>9.13.</t>
  </si>
  <si>
    <t>9.14.</t>
  </si>
  <si>
    <t>OS 30° 200</t>
  </si>
  <si>
    <t>9.15.</t>
  </si>
  <si>
    <t>9.16.</t>
  </si>
  <si>
    <t>9.17.</t>
  </si>
  <si>
    <t>9.18.</t>
  </si>
  <si>
    <t>9.19.</t>
  </si>
  <si>
    <t>9.20.</t>
  </si>
  <si>
    <t>9.21.</t>
  </si>
  <si>
    <t>9.22.</t>
  </si>
  <si>
    <t>9.23.</t>
  </si>
  <si>
    <t>Zařízení č.9 - Větrání   šatny, sprchy 1.NP Jih-přívod-celkem</t>
  </si>
  <si>
    <t>Zařízení č.10 - Větrání   šatny, sprchy 1.NP Jih-odvod</t>
  </si>
  <si>
    <t>10.1.</t>
  </si>
  <si>
    <t>10.2.</t>
  </si>
  <si>
    <t>10.3.</t>
  </si>
  <si>
    <t>10.4.</t>
  </si>
  <si>
    <t>10.5.</t>
  </si>
  <si>
    <t>751 31-1092</t>
  </si>
  <si>
    <t>Dveřní mřížka</t>
  </si>
  <si>
    <t>10.6.</t>
  </si>
  <si>
    <t>10.7.</t>
  </si>
  <si>
    <t>10.8.</t>
  </si>
  <si>
    <t>Koncový kus 400x500°-1000/45° se sítí proti ptactvu</t>
  </si>
  <si>
    <t>10.9.</t>
  </si>
  <si>
    <t>10.10.</t>
  </si>
  <si>
    <t>10.11.</t>
  </si>
  <si>
    <t>10.12.</t>
  </si>
  <si>
    <t>10.13.</t>
  </si>
  <si>
    <t>10.14.</t>
  </si>
  <si>
    <t>10.15.</t>
  </si>
  <si>
    <t>OL 45° 200</t>
  </si>
  <si>
    <t>10.16.</t>
  </si>
  <si>
    <t>OBJ 90° 140 - 125</t>
  </si>
  <si>
    <t>10.17.</t>
  </si>
  <si>
    <t>PRO 140 - 125</t>
  </si>
  <si>
    <t>10.18.</t>
  </si>
  <si>
    <t>PRR 200 - 125</t>
  </si>
  <si>
    <t>10.19.</t>
  </si>
  <si>
    <t>10.20.</t>
  </si>
  <si>
    <t>10.21.</t>
  </si>
  <si>
    <r>
      <t xml:space="preserve">Ohebné potrubí </t>
    </r>
    <r>
      <rPr>
        <sz val="8"/>
        <rFont val="Arial"/>
        <family val="2"/>
        <charset val="238"/>
      </rPr>
      <t>Ø</t>
    </r>
    <r>
      <rPr>
        <sz val="8"/>
        <rFont val="Arial CE"/>
        <family val="2"/>
        <charset val="238"/>
      </rPr>
      <t xml:space="preserve"> 125</t>
    </r>
  </si>
  <si>
    <t>10.22.</t>
  </si>
  <si>
    <r>
      <t xml:space="preserve">Ohebné potrubí </t>
    </r>
    <r>
      <rPr>
        <sz val="8"/>
        <rFont val="Arial"/>
        <family val="2"/>
        <charset val="238"/>
      </rPr>
      <t>Ø</t>
    </r>
    <r>
      <rPr>
        <sz val="8"/>
        <rFont val="Arial CE"/>
        <family val="2"/>
        <charset val="238"/>
      </rPr>
      <t xml:space="preserve"> 140</t>
    </r>
  </si>
  <si>
    <t>10.23.</t>
  </si>
  <si>
    <t>10.24.</t>
  </si>
  <si>
    <t>10.25.</t>
  </si>
  <si>
    <t>10.26.</t>
  </si>
  <si>
    <t>Zařízení č.10 - Větrání   šatny, sprchy 1.NP Jih-odvod-celkem</t>
  </si>
  <si>
    <t>Zařízení č.11 - Zařízení pro lokální větrání-odvod</t>
  </si>
  <si>
    <t>11.1.</t>
  </si>
  <si>
    <t>751 12-2052</t>
  </si>
  <si>
    <r>
      <t xml:space="preserve">Malý radiální ventilátor se 4 sacími a jedním výtlačným hrdlem </t>
    </r>
    <r>
      <rPr>
        <sz val="8"/>
        <rFont val="Arial"/>
        <family val="2"/>
        <charset val="238"/>
      </rPr>
      <t>Ø</t>
    </r>
    <r>
      <rPr>
        <sz val="8"/>
        <rFont val="Arial CE"/>
        <family val="2"/>
        <charset val="238"/>
      </rPr>
      <t>125</t>
    </r>
  </si>
  <si>
    <r>
      <t>270m</t>
    </r>
    <r>
      <rPr>
        <sz val="8"/>
        <rFont val="Calibri"/>
        <family val="2"/>
        <charset val="238"/>
      </rPr>
      <t>ᶟ</t>
    </r>
    <r>
      <rPr>
        <sz val="8"/>
        <rFont val="Arial CE"/>
        <family val="2"/>
        <charset val="238"/>
      </rPr>
      <t>/h, 200Pa, 56W, 230V</t>
    </r>
  </si>
  <si>
    <t>11.2.</t>
  </si>
  <si>
    <t>Malý radiální ventilátor do podhledu se zpětnou klapkou a doběhem</t>
  </si>
  <si>
    <t>90mᶟ/h, 100Pa, 27W, 230V</t>
  </si>
  <si>
    <t>11.3.</t>
  </si>
  <si>
    <t>751 12-2092</t>
  </si>
  <si>
    <r>
      <t>Malý axiální ventilátor 300m</t>
    </r>
    <r>
      <rPr>
        <sz val="8"/>
        <rFont val="Calibri"/>
        <family val="2"/>
        <charset val="238"/>
      </rPr>
      <t>ᶟ</t>
    </r>
    <r>
      <rPr>
        <sz val="8"/>
        <rFont val="Arial CE"/>
        <family val="2"/>
        <charset val="238"/>
      </rPr>
      <t>/h, 100Pa, 35W, 230V, s termostatem</t>
    </r>
  </si>
  <si>
    <t>11.4.</t>
  </si>
  <si>
    <t>751 11-1012</t>
  </si>
  <si>
    <t>Malý axiální ventilátor 90mᶟ/h, 30Pa, 20W, 230V, s nastavitelným</t>
  </si>
  <si>
    <t>doběhem a zpětnou klapkou, kuličkovými ložisky</t>
  </si>
  <si>
    <t>11.5.</t>
  </si>
  <si>
    <t>751 39-8012</t>
  </si>
  <si>
    <t>Plastová klapka 125</t>
  </si>
  <si>
    <t>11.6.</t>
  </si>
  <si>
    <t>751 39-8041</t>
  </si>
  <si>
    <t>Žaluziová klapka samotížná 200</t>
  </si>
  <si>
    <t>11.7.</t>
  </si>
  <si>
    <t>751 39-8051</t>
  </si>
  <si>
    <t>Žaluziová klapka samotížná 400 x 250</t>
  </si>
  <si>
    <t>11.8.</t>
  </si>
  <si>
    <t>751 39-8022</t>
  </si>
  <si>
    <t>Protipožární větrací mřížka 400x239 s oboustranou krycí mřížkou</t>
  </si>
  <si>
    <t>11.9.</t>
  </si>
  <si>
    <r>
      <t xml:space="preserve">Požarní klapka kruhová </t>
    </r>
    <r>
      <rPr>
        <sz val="8"/>
        <rFont val="Arial"/>
        <family val="2"/>
        <charset val="238"/>
      </rPr>
      <t>Ø</t>
    </r>
    <r>
      <rPr>
        <sz val="8"/>
        <rFont val="Arial CE"/>
        <family val="2"/>
        <charset val="238"/>
      </rPr>
      <t xml:space="preserve"> 100 se servopohonem 230V</t>
    </r>
  </si>
  <si>
    <t>751 58-1351</t>
  </si>
  <si>
    <t>Prostup kruhového potrubí stěnou  do 100mm</t>
  </si>
  <si>
    <t>11.10.</t>
  </si>
  <si>
    <t>11.11.</t>
  </si>
  <si>
    <t>11.12.</t>
  </si>
  <si>
    <t>11.13.</t>
  </si>
  <si>
    <t>11.14.</t>
  </si>
  <si>
    <r>
      <t xml:space="preserve">TR  </t>
    </r>
    <r>
      <rPr>
        <sz val="8"/>
        <rFont val="Arial"/>
        <family val="2"/>
        <charset val="238"/>
      </rPr>
      <t>Ø</t>
    </r>
    <r>
      <rPr>
        <sz val="8"/>
        <rFont val="Arial CE"/>
        <family val="2"/>
        <charset val="238"/>
      </rPr>
      <t xml:space="preserve"> 140</t>
    </r>
  </si>
  <si>
    <t>11.15.</t>
  </si>
  <si>
    <t>11.16.</t>
  </si>
  <si>
    <t>11.17.</t>
  </si>
  <si>
    <t>OBJ 90° 140 - 140</t>
  </si>
  <si>
    <t>11.18.</t>
  </si>
  <si>
    <t>OBJ 90° 125 - 100</t>
  </si>
  <si>
    <t>11.19.</t>
  </si>
  <si>
    <t>OL 90° 140</t>
  </si>
  <si>
    <t>11.20.</t>
  </si>
  <si>
    <t>PRO 125 - 100</t>
  </si>
  <si>
    <t>11.21.</t>
  </si>
  <si>
    <t xml:space="preserve"> Protidešťová stříška RH 140</t>
  </si>
  <si>
    <t>11.22.</t>
  </si>
  <si>
    <t>Ohebné potrubí zvukoizolační</t>
  </si>
  <si>
    <t>11.23.</t>
  </si>
  <si>
    <r>
      <t xml:space="preserve">Ohebné potrubí </t>
    </r>
    <r>
      <rPr>
        <sz val="8"/>
        <rFont val="Arial"/>
        <family val="2"/>
        <charset val="238"/>
      </rPr>
      <t>Ø</t>
    </r>
    <r>
      <rPr>
        <sz val="8"/>
        <rFont val="Arial CE"/>
        <family val="2"/>
        <charset val="238"/>
      </rPr>
      <t xml:space="preserve"> 100</t>
    </r>
  </si>
  <si>
    <t>11.24.</t>
  </si>
  <si>
    <t>11.25.</t>
  </si>
  <si>
    <t>11.26.</t>
  </si>
  <si>
    <t>11.27.</t>
  </si>
  <si>
    <t>Zařízení č.11 - Zařízení pro lokální větrání-odvod-celkem</t>
  </si>
  <si>
    <t>751 69-1111</t>
  </si>
  <si>
    <t>Zaregulování systému vzduchotechnického zařízení za 1 distribuční</t>
  </si>
  <si>
    <t>prvek</t>
  </si>
  <si>
    <t>Vzduchotechnika dodávka</t>
  </si>
  <si>
    <t>Vzduchotechnika montáž</t>
  </si>
  <si>
    <t>Dopravné</t>
  </si>
  <si>
    <t>Vzduchotechnika  dodávka a montáž celkem</t>
  </si>
  <si>
    <t>Optimalizace parametrů vzduchotechnických jednotek za provozu</t>
  </si>
  <si>
    <t xml:space="preserve">Položkový rozpočet </t>
  </si>
  <si>
    <t>S:</t>
  </si>
  <si>
    <t>O:</t>
  </si>
  <si>
    <t>R:</t>
  </si>
  <si>
    <t>P.č.</t>
  </si>
  <si>
    <t>Číslo položky</t>
  </si>
  <si>
    <t>Název položky</t>
  </si>
  <si>
    <t>cena / MJ</t>
  </si>
  <si>
    <t>Celkem</t>
  </si>
  <si>
    <t>Dodávka</t>
  </si>
  <si>
    <t>Dodávka celk.</t>
  </si>
  <si>
    <t>Montáž</t>
  </si>
  <si>
    <t>Montáž celk.</t>
  </si>
  <si>
    <t>cena s DPH</t>
  </si>
  <si>
    <t>Díl:</t>
  </si>
  <si>
    <t>EL1</t>
  </si>
  <si>
    <t>Elektromontáže</t>
  </si>
  <si>
    <t>Rozvaděč oceloplechový, volně stojící, vč. výstroje</t>
  </si>
  <si>
    <t>Rozvaděč plastový, vč. výstroje pro ovládání osvětlení (RO)</t>
  </si>
  <si>
    <t>Kabel CYKY-m 750 V 4 x 95 mm2 pevně uložený, včetně dodávky kabelu</t>
  </si>
  <si>
    <t>Korugovaná chránička R63</t>
  </si>
  <si>
    <t>Kabel CYKY-m 750 V 5 x 25 mm2 volně uložený, včetně dodávky kabelu</t>
  </si>
  <si>
    <t>Kabel CYKY-m 750 V 5 x 6 mm2 volně uložený, včetně dodávky kabelu</t>
  </si>
  <si>
    <t>Kabel CYKY-m 750 V 5 x 4 mm2 volně uložený, včetně dodávky kabelu</t>
  </si>
  <si>
    <t>Kabel CYKY-m 750 V 3 x 1,5 mm2 uložený volně včetně dodávky kabelu</t>
  </si>
  <si>
    <t>Kabel CYKY-m 750 V 3 x 2,5 mm2 uložený volně včetně dodávky kabelu</t>
  </si>
  <si>
    <t>Kabel CYKY-m 750 V 12 x 1,5 mm2 uložený volně včetně dodávky kabelu</t>
  </si>
  <si>
    <t>Kabel CYKY-m 750 V 5 x 2,5 mm2 uložený volně včetně dodávky kabelu</t>
  </si>
  <si>
    <t>Kabel CYKY-m 750 V 5 x 1,5 mm2 uložený volně včetně dodávky kabelu</t>
  </si>
  <si>
    <t>Kabel CYKY-m 750 V 7 x 1,5 mm2 uložený volně včetně dodávky kabelu</t>
  </si>
  <si>
    <t>Kabel CXKE-V 5x2,50 mm2 uložený volně včetně dodávky kabelu</t>
  </si>
  <si>
    <t>Kabel SYKFY 2x2x0,5 mm2 uložený volně včetně dodávky kabelu</t>
  </si>
  <si>
    <t>Kabel JYTY 2x1,00 mm2 uložený volně včetně dodávky kabelu</t>
  </si>
  <si>
    <t>Kabel CHKE-V 5x1,50 mm2 uložený volně včetně dodávky kabelu</t>
  </si>
  <si>
    <t>Kabel 1x2x0,8 mm2 uložený volně včetně dodávky kabelu</t>
  </si>
  <si>
    <t>Zhotovení drážky v betonu, kameni</t>
  </si>
  <si>
    <t>Zazdění drážky</t>
  </si>
  <si>
    <t xml:space="preserve">Vodič H07V-K (CYA) 10 mm2 </t>
  </si>
  <si>
    <t>Svorka uzemňovací ZSA16 s CU páskem</t>
  </si>
  <si>
    <t>Tlačítko CENTRAL a TOTAL stop</t>
  </si>
  <si>
    <t>Ukončení vodičů v rozvaděči + zapojení do 2,5 mm2</t>
  </si>
  <si>
    <t>Ukončení vodičů v rozvaděči + zapojení do 16 mm2</t>
  </si>
  <si>
    <t>Ukončení vodičů v rozvaděči + zapojení do 35 mm2</t>
  </si>
  <si>
    <t>Ukončení vodičů v rozvaděči + zapojení do 95 mm2</t>
  </si>
  <si>
    <t>Vývodka MV25</t>
  </si>
  <si>
    <t>Vývodka MV40</t>
  </si>
  <si>
    <t>Vývodka MV50</t>
  </si>
  <si>
    <t>Vypáskování kabelů v rozvaděči</t>
  </si>
  <si>
    <t>Uzemnění kabelu v rozvaděči</t>
  </si>
  <si>
    <t>Závěrečné práce v rozvaděči</t>
  </si>
  <si>
    <t xml:space="preserve">Zednické výpomoci hsv      </t>
  </si>
  <si>
    <t>Měřící transformátory (např. ASK21.3 200/5)</t>
  </si>
  <si>
    <t>Digitální multimetr DMG 600</t>
  </si>
  <si>
    <t>Signálka ZB5A - bílá, 230V</t>
  </si>
  <si>
    <t>Signálka ZB5A - zelená, 230V</t>
  </si>
  <si>
    <t>Signálka ZB5A - žlutá, 230V</t>
  </si>
  <si>
    <t>Tlačítko panelové ZB5A , s jednotkou spínací</t>
  </si>
  <si>
    <t>Tlačítko panelové ZB5A , s jednotkou rozpínací</t>
  </si>
  <si>
    <t>Přepínač panelový ZB5AD2 . S dvěma spínacímy jednotkami</t>
  </si>
  <si>
    <t>Tlačítko XAL-D102, plastové, bílé v plastové skříni IP66</t>
  </si>
  <si>
    <t>STOP tlačítko XALK178 v plastové skříni , IP66</t>
  </si>
  <si>
    <t>Příchytka, 1 upevňovací bod, hmoždinka + vrut,  příchytka plastová</t>
  </si>
  <si>
    <t>Trubka elektroinstalační tuhá plastová průměr 25 mm včetně dodávky 4025</t>
  </si>
  <si>
    <t>Spojka pro trubky plastové, tuhé 25</t>
  </si>
  <si>
    <t>Trubka ohebná pod omítku, vnější průměr 25 mm včetně dodávky Monoflex 1225</t>
  </si>
  <si>
    <t>Krabice elektroinstalační plastová 8130HA, na hmoždinky</t>
  </si>
  <si>
    <t>Páska stahovací  292x3,6</t>
  </si>
  <si>
    <t>Dvouzásuvka , bílá 230V/16A</t>
  </si>
  <si>
    <t>Spínač osvětlení, 230V/10A řazení č.1</t>
  </si>
  <si>
    <t>Spínač osvětlení, 230V/10A řazení č.5</t>
  </si>
  <si>
    <t>Spínač osvětlení, 230V/10A řazení č.6+6</t>
  </si>
  <si>
    <t>Spínač osvětlení, 230V/10A řazení č.6</t>
  </si>
  <si>
    <t>Spínač osvětlení, 230V/10A řazení č.7</t>
  </si>
  <si>
    <t>Spínač osvětlení, 230V/10A řazení č.1, voděodolný IP44</t>
  </si>
  <si>
    <t>Krabice instalační, přístrojová</t>
  </si>
  <si>
    <t xml:space="preserve">Zásuvka průmyslová IP 67  3P+PE  16 A včetně dodávky zásuvky IZG 1643 </t>
  </si>
  <si>
    <t>Zářivkové svítidlo průmyslové 2x36W</t>
  </si>
  <si>
    <t>Venkovní žárovkové svítidlo, voděodolné, přisazené</t>
  </si>
  <si>
    <t>Ocelová konstrukce pro venkovní svítidlo</t>
  </si>
  <si>
    <t>Kulový teploměr (var. prostorový termostat)</t>
  </si>
  <si>
    <t>Prostorový termostat TWT 524</t>
  </si>
  <si>
    <t>Čidlo rychlosti větru</t>
  </si>
  <si>
    <t xml:space="preserve">Přepínač panelový třípolohový, 230V, </t>
  </si>
  <si>
    <t>LED kontrolka do panelu, 230V</t>
  </si>
  <si>
    <t>Krabicová rozvodka ACIDUR 6455-11</t>
  </si>
  <si>
    <t>Zemnící svorka ZSA16 s Cu páskem</t>
  </si>
  <si>
    <t>Zemnící testovací bod UZEMNĚNÍ ANTISTATICKÉ podlahy</t>
  </si>
  <si>
    <t>Montážní a instalační materiál, nespecifikované položky</t>
  </si>
  <si>
    <t>Kabelový, drátěný žlab CF54/450 EZ</t>
  </si>
  <si>
    <t>Kabelový, drátěný žlabCF54/200 EZ</t>
  </si>
  <si>
    <t>Kabelový, drátěný žlabCF54/50 EZ</t>
  </si>
  <si>
    <t>CLIP F02</t>
  </si>
  <si>
    <t>CP 200</t>
  </si>
  <si>
    <t>CP 450</t>
  </si>
  <si>
    <t>CP 50</t>
  </si>
  <si>
    <t>CE 25</t>
  </si>
  <si>
    <t>bal</t>
  </si>
  <si>
    <t>CE 40</t>
  </si>
  <si>
    <t>KITASSTR</t>
  </si>
  <si>
    <t>R41S 3000</t>
  </si>
  <si>
    <t>BTRCC 6x20</t>
  </si>
  <si>
    <t>ED 275</t>
  </si>
  <si>
    <t>COT 50</t>
  </si>
  <si>
    <t>EEC6</t>
  </si>
  <si>
    <t>EEC8</t>
  </si>
  <si>
    <t>SF50</t>
  </si>
  <si>
    <t>TF6</t>
  </si>
  <si>
    <t>TF8</t>
  </si>
  <si>
    <t>COUPFILGM</t>
  </si>
  <si>
    <t>Kabelová chránička ohebná</t>
  </si>
  <si>
    <t>Instalační trubka, tuhá 16E s příchytkami</t>
  </si>
  <si>
    <t>A</t>
  </si>
  <si>
    <t>Svítidlo ZCLED3G4-214L840/REF-LV-SY-MA-IP65-9010</t>
  </si>
  <si>
    <t>B</t>
  </si>
  <si>
    <t>Svítidlo HQLRLED 248-1M 45 4W</t>
  </si>
  <si>
    <t>C</t>
  </si>
  <si>
    <t>Svítidlo HQLRLED 248-1M 146 13W</t>
  </si>
  <si>
    <t>Svítidlo CASSI 40w LED segme UGR RA90</t>
  </si>
  <si>
    <t>E</t>
  </si>
  <si>
    <t>Svítidlo HQLRLED 248 14M - 413 - 37W</t>
  </si>
  <si>
    <t>F</t>
  </si>
  <si>
    <t>Svítidlo HQLRLED 248-2M 76 6W</t>
  </si>
  <si>
    <t>G</t>
  </si>
  <si>
    <t>Svítidlo LD LED 176 15W 4000K IP54</t>
  </si>
  <si>
    <t>H</t>
  </si>
  <si>
    <t>Svítidlo SM 228 10W 4000K</t>
  </si>
  <si>
    <t>I</t>
  </si>
  <si>
    <t>Svítidlo LD LED 176 35W 4000K IP54</t>
  </si>
  <si>
    <t>J</t>
  </si>
  <si>
    <t>Svítidlo HQLRLED 248-10M 280 23W 36°</t>
  </si>
  <si>
    <t>NO1</t>
  </si>
  <si>
    <t>Svítidlo ELSC340035MT65A</t>
  </si>
  <si>
    <t>NO2</t>
  </si>
  <si>
    <t>Svítidlo ELRC312035MTARA</t>
  </si>
  <si>
    <t>NO3</t>
  </si>
  <si>
    <t>Svítidlo ELRS312035MTARA</t>
  </si>
  <si>
    <t>NO4</t>
  </si>
  <si>
    <t>Svítidlo ELESFPIS33035MT</t>
  </si>
  <si>
    <t>Řídící systém DALI</t>
  </si>
  <si>
    <t>EL2</t>
  </si>
  <si>
    <t>Hromosvod a uzemnění</t>
  </si>
  <si>
    <t>Vedení uzemňovací v zemi FeZn do 120mm2 vč. svorek a pásku ZeZn 30x4</t>
  </si>
  <si>
    <t>Pásek uzemňovacípásku ZeZn 30x4</t>
  </si>
  <si>
    <t xml:space="preserve">Vedení uzemňovací na povrchu FeZn D 10 mm včetně drátu AlMgSi 10 mm </t>
  </si>
  <si>
    <t>Vodiče svodové FeZn D do 10,Al 10,Cu 8 včetně dodávky drátu AlMgSi 8 mm (= 500m)</t>
  </si>
  <si>
    <t>Svorka SS spojovací</t>
  </si>
  <si>
    <t>Svorka SU - univerzální</t>
  </si>
  <si>
    <t>Svorka SZ - zkušební</t>
  </si>
  <si>
    <t>Svorka Soa - okapová</t>
  </si>
  <si>
    <t>Svorka SP</t>
  </si>
  <si>
    <t>Svorka SK - křížová</t>
  </si>
  <si>
    <t>Jímací tyč JR2,0 18/10</t>
  </si>
  <si>
    <t>Podpěra vedení do zdiva PV 1a</t>
  </si>
  <si>
    <t>Podpěra vedení na ploché střechy PV21</t>
  </si>
  <si>
    <t>Podstavec betonový PB9</t>
  </si>
  <si>
    <t>Ochranná trubka OT 1,7</t>
  </si>
  <si>
    <t xml:space="preserve">Držák ochranné trubky </t>
  </si>
  <si>
    <t>Štítek označení</t>
  </si>
  <si>
    <t>Drobný instalační materiál</t>
  </si>
  <si>
    <t>Nátěr antikorozním asfaltovým lakem</t>
  </si>
  <si>
    <t>Asfaltový lak A1010</t>
  </si>
  <si>
    <t>Uzemnění na uzemňovací bod, změření zemního odporu</t>
  </si>
  <si>
    <t>EL3</t>
  </si>
  <si>
    <t>ELEKTRONICKÁ POŽÁRNÍ SIGNALIZACE - EPS</t>
  </si>
  <si>
    <t>UPS stanice</t>
  </si>
  <si>
    <t>Aku 12V / 24,0 Ah</t>
  </si>
  <si>
    <t>Ústředna EPS</t>
  </si>
  <si>
    <t>Obslužné pole požární ochrany</t>
  </si>
  <si>
    <t>LCD zobrazovací Panel "CZ"</t>
  </si>
  <si>
    <t>Optický kouřový hlásič</t>
  </si>
  <si>
    <t>Klíčový trezor požární ochrany</t>
  </si>
  <si>
    <t>Sokl hlásiče</t>
  </si>
  <si>
    <t>Držák popisných štítků</t>
  </si>
  <si>
    <t>Tlačítko vnitřní s izolátorem</t>
  </si>
  <si>
    <t>Skříň pro vstupně výstupní prvky</t>
  </si>
  <si>
    <t>Multifunkční siréna</t>
  </si>
  <si>
    <t>Převodník na ethernet</t>
  </si>
  <si>
    <t>Provozní kniha EPS</t>
  </si>
  <si>
    <t>KABEL JE-HStH 1x2x0,8  RUDY</t>
  </si>
  <si>
    <t>KABEL CHKE-V-J 3x1,5</t>
  </si>
  <si>
    <t>KABEL CHKE-V-J 5x1,5</t>
  </si>
  <si>
    <t xml:space="preserve">KABEL JE-H(ST)H 4x2x0,8  </t>
  </si>
  <si>
    <t>Adresovatelný liniový V/V modul</t>
  </si>
  <si>
    <t>Bezhalogenová trubka HFIRM 20mm</t>
  </si>
  <si>
    <t>Příchytka OBO Betterman</t>
  </si>
  <si>
    <t>HILTI tmel CP673 vč. Orsil T15</t>
  </si>
  <si>
    <t>Tlačítko CENTRAL-STOP</t>
  </si>
  <si>
    <t>Tlačítko TOTAL-STOP</t>
  </si>
  <si>
    <t>EL4</t>
  </si>
  <si>
    <t>PZTS</t>
  </si>
  <si>
    <t>DGP-EVO192</t>
  </si>
  <si>
    <t>Box pro ústřednu a zdroj, bez trafa</t>
  </si>
  <si>
    <t>TR-230/19V/40VA trafo</t>
  </si>
  <si>
    <t>Expandér 4 out</t>
  </si>
  <si>
    <t>Expandér 8 in</t>
  </si>
  <si>
    <t>Box pro moduly DGP včetně tamperu</t>
  </si>
  <si>
    <t>Klávesnnice LCD</t>
  </si>
  <si>
    <t>PIR čidlo</t>
  </si>
  <si>
    <t>Magnetický kontakt, plast 3m, 4 vodiče</t>
  </si>
  <si>
    <t>Čidlo PIR Long</t>
  </si>
  <si>
    <t>Čidlo PIR stropní</t>
  </si>
  <si>
    <t>Rozvodná krabice</t>
  </si>
  <si>
    <t>Glastrek</t>
  </si>
  <si>
    <t>Nádstavba Access</t>
  </si>
  <si>
    <t>tísňový hlásič pro invalidy PANIK EMERGENCY</t>
  </si>
  <si>
    <t>ACM12 (0702-218) - modul pro vytvoření bodu ACCESS</t>
  </si>
  <si>
    <t>Vnitřní designová siréna, nezálohovaná</t>
  </si>
  <si>
    <t>Polykarbonátová piezo siréna 110dB, bílá, oranž. s baterii, venkovní</t>
  </si>
  <si>
    <t>GSM VT10 Brána 2in, 2 out 2A/30V</t>
  </si>
  <si>
    <t>Uživatelský program pro koncové uživatele</t>
  </si>
  <si>
    <t>Komunikační sada a TCP/IP komunikátoru</t>
  </si>
  <si>
    <t>Dodávka a instalace zařízení rádiového přenosu na PCO</t>
  </si>
  <si>
    <t xml:space="preserve">SYKFY4x2x0,5 </t>
  </si>
  <si>
    <t>FI-H06, stíněný šestižilový kabel pro EZS</t>
  </si>
  <si>
    <t>Instalační materiál - stahovací pásky</t>
  </si>
  <si>
    <t>Kabelové trasy - instalace kabelů do trubek , žlabů apod.</t>
  </si>
  <si>
    <t>Montáž ústředny - vč. oživení</t>
  </si>
  <si>
    <t>Programování ústředny</t>
  </si>
  <si>
    <t>h</t>
  </si>
  <si>
    <t xml:space="preserve">Školení obsluhy </t>
  </si>
  <si>
    <t>Oživení, zkušební testy</t>
  </si>
  <si>
    <t>Vypracování DSPS</t>
  </si>
  <si>
    <t>Pomocné stavební práce</t>
  </si>
  <si>
    <t>Mimostaveništní doprava</t>
  </si>
  <si>
    <t>Revize</t>
  </si>
  <si>
    <t>EL5</t>
  </si>
  <si>
    <t>SKS</t>
  </si>
  <si>
    <t>C9200L-48P-4G-E</t>
  </si>
  <si>
    <t>Catalyst 9200L 48-port PoE+, 4 x 1G, Network Essentials</t>
  </si>
  <si>
    <t>CON-SNT-C92004GE</t>
  </si>
  <si>
    <t>SNTC-8X5XNBD Catalyst 9200L 48-port PoE+, 4 x 1G, Net</t>
  </si>
  <si>
    <t>C9200L-DNA-E-48-3Y</t>
  </si>
  <si>
    <t>C9200L Cisco DNA Essentials, 48-port, 3 Year Term license</t>
  </si>
  <si>
    <t>C9200L-48T-4G-E</t>
  </si>
  <si>
    <t>Catalyst 9200L 48-port data, 4 x 1G, Network Essentials</t>
  </si>
  <si>
    <t>CON-SNT-C920L48E</t>
  </si>
  <si>
    <t>SNTC-8X5XNBD Catalyst 9200L 48-port data, 4 x 1G, Net</t>
  </si>
  <si>
    <t>C9200L-24T-4G-E</t>
  </si>
  <si>
    <t>Catalyst 9200L 24-port data, 4 x 1G, Network Essentials</t>
  </si>
  <si>
    <t>CON-SNT-C920L24T</t>
  </si>
  <si>
    <t>SNTC-8X5XNBD Catalyst 9200L 24-port data, 4 x 1G, Net</t>
  </si>
  <si>
    <t>C9200L-DNA-E-24-3Y</t>
  </si>
  <si>
    <t>C9200L Cisco DNA Essentials, 24-port, 3 Year Term license</t>
  </si>
  <si>
    <t>C9200L-STACK-KIT=</t>
  </si>
  <si>
    <t>Cisco Catalyst 9200L Stack Module</t>
  </si>
  <si>
    <t>Zásuvka bílá osazená 2 porty, stíněná, povrchová</t>
  </si>
  <si>
    <t>Podlahová zásuvka STAKOHOME-8903-B 2x zásuvka 230V, 2x RJ45 cat.6a</t>
  </si>
  <si>
    <t>Datový kabel C6 UTP 500m</t>
  </si>
  <si>
    <t>LV 40x20 elektroinstalační vkládací lišta</t>
  </si>
  <si>
    <t>LV 40x40 elektroinstalační vkládací lišta</t>
  </si>
  <si>
    <t>LV 70x40 elektroinstalační vkládací lišta</t>
  </si>
  <si>
    <t>LV 100x40 elektroinstalační vkládací lišta</t>
  </si>
  <si>
    <t>Popis čtyřpáru</t>
  </si>
  <si>
    <t>Proměření trasy vč. vystavení protokolu CAT6E</t>
  </si>
  <si>
    <t>Zednické práce a začištění zdí pro průrazech</t>
  </si>
  <si>
    <t>Podružný materiál</t>
  </si>
  <si>
    <t>Optický kabel (rezerva na hranici stavby)</t>
  </si>
  <si>
    <t>Zemní práce při pokládce optického kabelu na hranici stavby</t>
  </si>
  <si>
    <t>Doprava</t>
  </si>
  <si>
    <t>EL6</t>
  </si>
  <si>
    <t>CCTV</t>
  </si>
  <si>
    <t>Venkovní kamera IPC-HDBW2531R-ZS-5Mpix, M2,7-13,5mm, IR30 WDR,IVS,H.265+,antivandal</t>
  </si>
  <si>
    <t>PFA200W-nástěnný kryt pro DOME kamery</t>
  </si>
  <si>
    <t>PFA137 zapojovací box kulatý</t>
  </si>
  <si>
    <t>Vnitřní kamera IPC HDBW2531E-S-S2-5Mpix,3,6mm,IR30,WDR,IVS,H.265+,antivandal</t>
  </si>
  <si>
    <t>PFA136 zapojovací box kulatý</t>
  </si>
  <si>
    <t>Záznamové zařízení a příslušenství NVR5232-4KS2-,4K,2xHDD (až 20TB),IVS,320Mb,1U</t>
  </si>
  <si>
    <t>HDD 4TB SATA NVR-Seageate Skyhawk 4TB,64MB cache,6Gb SATA,5900ot</t>
  </si>
  <si>
    <t>PoE Switch 24/24+2MNGswitch 10/100 24xPoE+2x1Gb 2xSFP,MNG</t>
  </si>
  <si>
    <t>Kabel 1 bal. 305m Cat.6</t>
  </si>
  <si>
    <t>Lišta vkládací  18x 13 bílá LV 2m</t>
  </si>
  <si>
    <t>PC CCTV klient Triline profi 5114 včetně SW</t>
  </si>
  <si>
    <t>Monitor VGA</t>
  </si>
  <si>
    <t>Nálepka KAMERA GDPR-výstražná nálepka,pole pro popis,účel,kontakt,žlutá</t>
  </si>
  <si>
    <t>Provozní kniha CCTV-výtisk A4 dle GDPR (EU/2016/679)</t>
  </si>
  <si>
    <t>Požární tmel  - kartuš 300ml</t>
  </si>
  <si>
    <t>Pěna protipožární, k vyplnění průchodů el kabelů</t>
  </si>
  <si>
    <t>Nespecifikované náklady, montážní a instalační materiál</t>
  </si>
  <si>
    <t>ON</t>
  </si>
  <si>
    <t>005241010R</t>
  </si>
  <si>
    <t xml:space="preserve">Dokumentace skutečného provedení </t>
  </si>
  <si>
    <t>Soubor</t>
  </si>
  <si>
    <t>00523  R</t>
  </si>
  <si>
    <t>Zkoušky a revize</t>
  </si>
  <si>
    <t>VN</t>
  </si>
  <si>
    <t>Vedlejší náklady</t>
  </si>
  <si>
    <t>Nespecifikované náklady</t>
  </si>
  <si>
    <t>Mimostaveništní doprava individualní</t>
  </si>
  <si>
    <t xml:space="preserve">Koordinační činnost </t>
  </si>
  <si>
    <t>Montážní plošina na autopod.  MTP 27 (T148)</t>
  </si>
  <si>
    <t>Sh</t>
  </si>
  <si>
    <t>Poplatek za skládku</t>
  </si>
  <si>
    <t>Zednické výpomoci hsv</t>
  </si>
  <si>
    <t>RZ2T00</t>
  </si>
  <si>
    <t>Výchozí revize, vystavení revizní zprávy</t>
  </si>
  <si>
    <t>Poznámky uchazeče k zadání</t>
  </si>
  <si>
    <r>
      <rPr>
        <sz val="9"/>
        <rFont val="Arial"/>
        <family val="2"/>
        <charset val="238"/>
      </rPr>
      <t>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Případné náhrady svítidel musí odsouhlasit projektant osvětlení před objednáním svítidel zhotovitelem.
Po instalaci osvětlovací soustavy zadavatel zajistí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specifikovaných v tomto dokumentu.</t>
    </r>
    <r>
      <rPr>
        <sz val="9"/>
        <rFont val="Calibri"/>
        <family val="2"/>
        <charset val="238"/>
        <scheme val="minor"/>
      </rPr>
      <t xml:space="preserve">
</t>
    </r>
  </si>
  <si>
    <t xml:space="preserve">TĚLOCVIČNA V ULICI JÍVANSKÁ - Horní Počernice
</t>
  </si>
  <si>
    <t>P_136_20</t>
  </si>
  <si>
    <t>ODVOD TEPLA A KOUŘE</t>
  </si>
  <si>
    <t>DPS</t>
  </si>
  <si>
    <t>Položka</t>
  </si>
  <si>
    <t>Výrobce 
 typ</t>
  </si>
  <si>
    <t>Jednotka</t>
  </si>
  <si>
    <t xml:space="preserve">Jed. cena </t>
  </si>
  <si>
    <t xml:space="preserve">Celk. cena </t>
  </si>
  <si>
    <t xml:space="preserve"> (Kč)</t>
  </si>
  <si>
    <t xml:space="preserve">Křídlová ZOKT klapka
- certifikována dle ČSN EN 12101-2 – specifikace B300
- hliníková konstrukce
- provedení lamel-PC opál, 20mm, U=1,34W/m2K
- motorický otvírač 24V
- včetně nezateplené rovné podsady; výška 500mm, FeZn provedení
- aerodynamicky volná plocha Aa=1,09m2
</t>
  </si>
  <si>
    <t>Colt 
Apollo mono stright 800x2100 
APM/3E/800/2100/S50/H/F/PO20/R/M1B24/X/FX/4/X/W0</t>
  </si>
  <si>
    <t>Rozvaděč ZOKT
- ovládání 8ks ZOKT 24V
- 1x beznapěťový kontakt z EPS
- 1x kontakt do EPS o aktivaci z tlačítka
- 1x nouzové tlačítko
- akumulátory zajišťující provoz ZOKT při výpadku proudu</t>
  </si>
  <si>
    <t>Colt
R - ZOKT</t>
  </si>
  <si>
    <t>Nouzové tlačítko</t>
  </si>
  <si>
    <t>TAST</t>
  </si>
  <si>
    <t>INDIVIDUÁLNÍ POSUDKY,TIČR, MONTÁŽ, DOPRAVNÉ, JEŘÁB</t>
  </si>
  <si>
    <t>4.1</t>
  </si>
  <si>
    <t>zapojení, uvedení do provozu, funkční zkoušky</t>
  </si>
  <si>
    <t>Paušál</t>
  </si>
  <si>
    <t>4.2</t>
  </si>
  <si>
    <t>dokladová část, výchozí revizní zprávy</t>
  </si>
  <si>
    <t>4.3</t>
  </si>
  <si>
    <t>projekt skutečného provedení</t>
  </si>
  <si>
    <t>4.4</t>
  </si>
  <si>
    <t>zaškolení obsluhy</t>
  </si>
  <si>
    <t>4.5</t>
  </si>
  <si>
    <t>svislá a vodorovná doprava, lešení, montážní plošiny</t>
  </si>
  <si>
    <t>CELKEM ZOKT</t>
  </si>
  <si>
    <t>DŮLEŽITÉ:</t>
  </si>
  <si>
    <t>Systém odvodu tepla a kouře při požáru (ZOKT) se navrhuje jako jeden nedělitelný systém vyhrazeného požárně bezpečnostního zařízení, který je složen z několika na sebe navazujících komponentů a je závislý i na dalších prvcích zapojených do systému přímo ovlivňující funkčnost samotného zařízení. Součástí systému ZOKT jsou např. ventilátory, certifikované ZOKT potrubí, přívodní otvory, kouřové zástěny, usměrňovače, rozvaděče (ovládací panely), klapky pro přirozený odvod zplodin apod. Při uvádění zařízení do provozu přebírá za funkčnost celého systému ZOKT odpovědnost dodavatel, dělení jednotlivých komponent do dalších oddílů je tedy nepřípustné.</t>
  </si>
  <si>
    <t>Požární ucpávky, utěsnění prostupů kolem ZOKT potrubí, kabeláž mezi jednotlivými konponety ZOKT není předmětem tohoto výkazu výměr.</t>
  </si>
  <si>
    <t>INFORMAČNÍ SYSTÉM</t>
  </si>
  <si>
    <t>Úroveň informací</t>
  </si>
  <si>
    <t>Specifikace</t>
  </si>
  <si>
    <t>principielní příklad označení ve výkresu</t>
  </si>
  <si>
    <t>Kč/kus</t>
  </si>
  <si>
    <t>5.1</t>
  </si>
  <si>
    <t>orientace základní
- NÁPISY NAD VSTUPY DO TĚLOCVIČNY</t>
  </si>
  <si>
    <r>
      <t xml:space="preserve">nápis nad vstupy do tělocvičny, kde jsou jednotlivá písmena nápisu samostatně vyřezána 
- materiál - hliníkové sendvičové desky (ACP) např. Dibond (polyetylenové jádro oboustraně kryté plechem z hliníku tl. 0,3mm)
- barva RAL 110 80 70
- tl. desky 4mm, výška písma 190 mm
- umístění min 100mm nad nadpražím
- lepené na stěnu na distanční podložku tl. 6mm
</t>
    </r>
    <r>
      <rPr>
        <i/>
        <sz val="11"/>
        <color theme="1"/>
        <rFont val="Calibri"/>
        <family val="2"/>
        <charset val="238"/>
        <scheme val="minor"/>
      </rPr>
      <t>- velikost písma nutno přizpůsobit prostorovým možnostem!</t>
    </r>
  </si>
  <si>
    <t xml:space="preserve"> - plná čára, kapitálky</t>
  </si>
  <si>
    <t>5.2</t>
  </si>
  <si>
    <t>orientace pro uživatele na dveřích</t>
  </si>
  <si>
    <t>nálepky na dveřích, vodorovný pruh s textem na celou šířku dveří
- UV stabilní, vodě odolné
- odstín písma bílý, odstín pruhu zelený RAL 110 80 70</t>
  </si>
  <si>
    <t xml:space="preserve"> - čárkovaná čára, malé písmo/kapitálky</t>
  </si>
  <si>
    <t>5.3</t>
  </si>
  <si>
    <t>orientace pro uživatele
na prosklených dveřích</t>
  </si>
  <si>
    <t>nálepky na dveřích, vodorovný pruh s textem na celou šířku dveří
- UV stabilní, vodě odolné
- odstín pruhu pískované sklo, písmo bílé</t>
  </si>
  <si>
    <t xml:space="preserve"> - čerchovaná čára, velké písmo/kapitálky</t>
  </si>
  <si>
    <t>orientace pro uživatele na stěně</t>
  </si>
  <si>
    <t>nápisy ve vstupní  hale a chodbě v 2.n.p. na stěně, kde jsou jednotlivá písmena nápisu samostatně vyřezána 
- materiál - hliníkové sendvičové desky (ACP) např. Dibond (polyetylenové jádro oboustraně kryté plechem z hliníku tl. 0,3mm)
- barva RAL 110 80 70</t>
  </si>
  <si>
    <t xml:space="preserve"> - velké písmo/kapitálky/piktogramy</t>
  </si>
  <si>
    <t>doplňková orientace na dveřích - piktogramy</t>
  </si>
  <si>
    <t>nálepky na dveřích (velikost dle výkresu dveřních křídel s doplňkovými informacemi pro orientaci ve sprchách a šatnách - piktogram sprchy, WC, úklid, technická místnost, kuchyňka)
- UV stabilní, voděodolné
- odstín piktogramu bílý, odstín pruhu zelený RAL 110 80 70</t>
  </si>
  <si>
    <t xml:space="preserve"> - plná čára, piktogram</t>
  </si>
  <si>
    <t>evakuační informace</t>
  </si>
  <si>
    <t>tabulka s evakuačním plánkem dle požadavku PBŘ
- velikost dle PBŘ - 4 x A4
- materiál - mléčné plexisklo s potiskem tl. 4mm, UV stabilní, voděodolné
- upevněno lepením na podložky tl. 10mm
- odstín bílá, natištěný text 
- osazení horní hrany ve výšce 1,5m nad podlahou</t>
  </si>
  <si>
    <t>grafický návrh</t>
  </si>
  <si>
    <t>Certifikované záchytné a zádržné systémy proti pádu z výšky a do hloubky</t>
  </si>
  <si>
    <t>Název</t>
  </si>
  <si>
    <t>Množsví</t>
  </si>
  <si>
    <t>Cena za jednotku v CZK bez DPH.</t>
  </si>
  <si>
    <t>Cena celkem v CZK bez DPH</t>
  </si>
  <si>
    <t>TSL-500-BE3</t>
  </si>
  <si>
    <t>Z60000037</t>
  </si>
  <si>
    <t>TSL-600-HD10</t>
  </si>
  <si>
    <t>Z0000166</t>
  </si>
  <si>
    <t>TSL-700-HD10</t>
  </si>
  <si>
    <t>Z60000056</t>
  </si>
  <si>
    <t>TSL-800-HD10</t>
  </si>
  <si>
    <t>Z00000057</t>
  </si>
  <si>
    <t>TSL-900-HD10</t>
  </si>
  <si>
    <t>Z60000390</t>
  </si>
  <si>
    <t>TSL-L6</t>
  </si>
  <si>
    <t>Z60000027</t>
  </si>
  <si>
    <t>bm</t>
  </si>
  <si>
    <t>TSL-NAP6</t>
  </si>
  <si>
    <t>Z60000028</t>
  </si>
  <si>
    <t>TSL-KP6</t>
  </si>
  <si>
    <t>Z60000045</t>
  </si>
  <si>
    <t>TLS-Štítek</t>
  </si>
  <si>
    <t>Z60000549</t>
  </si>
  <si>
    <t>MON000001</t>
  </si>
  <si>
    <t>Revize a předánído užívání</t>
  </si>
  <si>
    <t>Z70000063</t>
  </si>
  <si>
    <t>Žebřík v=10,71m</t>
  </si>
  <si>
    <t>TSL-HL (dlohé)</t>
  </si>
  <si>
    <t>Z60000352</t>
  </si>
  <si>
    <t>TSL-HE</t>
  </si>
  <si>
    <t>Z60000349</t>
  </si>
  <si>
    <t>TSL-HZW</t>
  </si>
  <si>
    <t>Z60000350</t>
  </si>
  <si>
    <t>TSL-HJ</t>
  </si>
  <si>
    <t>Z60000358</t>
  </si>
  <si>
    <t>TSL-LS</t>
  </si>
  <si>
    <t>Z60000001</t>
  </si>
  <si>
    <t>mb</t>
  </si>
  <si>
    <t>TSL-KP8</t>
  </si>
  <si>
    <t>Z60000010</t>
  </si>
  <si>
    <t>TSL-Štítek</t>
  </si>
  <si>
    <t>Žebřík v=4,04m</t>
  </si>
  <si>
    <t>Žebřík v=4,99m</t>
  </si>
  <si>
    <t>Žebřík v=5,72m</t>
  </si>
  <si>
    <t>Žebřík v=2,79m</t>
  </si>
  <si>
    <t>Žebřík v=4,56m</t>
  </si>
  <si>
    <t>Speciální položky</t>
  </si>
  <si>
    <t>MONTÁŽ</t>
  </si>
  <si>
    <t>Revize a předání do užívání</t>
  </si>
  <si>
    <t>Celkem bez DPH</t>
  </si>
  <si>
    <t>EPS - otevírání dveří</t>
  </si>
  <si>
    <t>Vstup L1 2ks</t>
  </si>
  <si>
    <t>Popis položky</t>
  </si>
  <si>
    <t>Ceníková cena</t>
  </si>
  <si>
    <t>Počet</t>
  </si>
  <si>
    <t xml:space="preserve"> G-U sestava pro 2kř. s panikovými madly + motorika pro aktivní křídlo EV1</t>
  </si>
  <si>
    <t>130059</t>
  </si>
  <si>
    <t>GEZE - K600T tlačný  stř.</t>
  </si>
  <si>
    <t>130153</t>
  </si>
  <si>
    <t>GEZE - Konzole T pro K600T (Z profil na křídlo)  stř.</t>
  </si>
  <si>
    <t>130154</t>
  </si>
  <si>
    <t>GEZE - Konzole R pro K600T (L profil na rám)  stř.</t>
  </si>
  <si>
    <t>139151</t>
  </si>
  <si>
    <t>GEZE-THZ - schodišťová centrála 3,4A    bíl.</t>
  </si>
  <si>
    <t>099561</t>
  </si>
  <si>
    <t>GEZE-požární tlačítko FT 4 - VdS  oranžové</t>
  </si>
  <si>
    <t>129393</t>
  </si>
  <si>
    <t>GEZE-AS500-LTA-24-AZ-mžik. přepínač O-Z+LED pro THZ</t>
  </si>
  <si>
    <t>027333</t>
  </si>
  <si>
    <t>GEZE-TS-5000-tělo   stř.</t>
  </si>
  <si>
    <t>049185</t>
  </si>
  <si>
    <t>GEZE-TS-4000/5000-mont.deska - tělo   stř.</t>
  </si>
  <si>
    <t>068221</t>
  </si>
  <si>
    <t>GEZE-TS-3000V/5000-lišta   stř.</t>
  </si>
  <si>
    <t>ZBPK27,6V/2A</t>
  </si>
  <si>
    <t>Lineární zdroj  s odp. AKU  27,6Vss 2A</t>
  </si>
  <si>
    <t>02.257.0100.112</t>
  </si>
  <si>
    <t>Koule mod 257 oval.ros. Elox</t>
  </si>
  <si>
    <t>KP 01.3</t>
  </si>
  <si>
    <t>10314 - Kabelová přechodka - zadlabávací 500mm</t>
  </si>
  <si>
    <t>UT1270</t>
  </si>
  <si>
    <t>Akumulátor 12V  7 Ah</t>
  </si>
  <si>
    <t>Montáž na připravené kabely</t>
  </si>
  <si>
    <t>Pozice  2x 4L + 1x 6P</t>
  </si>
  <si>
    <t>Sada zámků do dvoukřídlích dveří G.U-Secury Autom., sada el. pohonu A-Öffner, Panic CE</t>
  </si>
  <si>
    <t>Electric Locks Series, ML-350M-PL-24 + protikus s náběhem</t>
  </si>
  <si>
    <t>Paniková hrazda GU-PZ/92 + trubka L=1150mm - elox</t>
  </si>
  <si>
    <t>Paniková hrazda GU-PZ/92, mikrospínač, pasiv + trubka L=1150mm - elox</t>
  </si>
  <si>
    <t>102789</t>
  </si>
  <si>
    <t>GEZE-TS-4000-tělo   stř.</t>
  </si>
  <si>
    <t>102421</t>
  </si>
  <si>
    <t>GEZE-TS-2000/4000-rameno   stř.</t>
  </si>
  <si>
    <t>Dopravné Praha</t>
  </si>
  <si>
    <t>Okna 2.NP - 3ks oken + centrála</t>
  </si>
  <si>
    <t>522000</t>
  </si>
  <si>
    <t>AUMÜLLER-KS4 1000 S12 24V R - 1000 mm - 1,2 A</t>
  </si>
  <si>
    <t>522940</t>
  </si>
  <si>
    <t>AUMÜLLER-KS4 - F42 - konzole na rám okna</t>
  </si>
  <si>
    <t>151441</t>
  </si>
  <si>
    <t>AUMÜLLER-KS4 - F42 - konzole na okno</t>
  </si>
  <si>
    <t>515930</t>
  </si>
  <si>
    <t>AUMÜLLER-El.mot. závora FVUB pro posun celoob. kování okna, S2/3/12, 24 V DC, pravý</t>
  </si>
  <si>
    <t>188034</t>
  </si>
  <si>
    <t>GEZE-MBZ300 N8, 1 větrací skupina, 1 místo</t>
  </si>
  <si>
    <t>Nabídka celkem bez DPH</t>
  </si>
  <si>
    <t>NÁVOD:</t>
  </si>
  <si>
    <t>VYPLNIT POLÍČKA S ČERVENÝM TEXTEM - TEXT PAK PŘEVÉST NA ČERNÝ</t>
  </si>
  <si>
    <t xml:space="preserve">ROZTÁHNOU SOUČTOVÉ VZORCE JEDNOTLIVÝCH ČÁSTÍ NA VŠECHNY ŘÁDKY </t>
  </si>
  <si>
    <t>IO-01  PŘÍPOJKA VODOVODU</t>
  </si>
  <si>
    <t>Nedílnou součástí výkazu výměr je technická zpráva, kde jsou popsané standarty pro veškeré konstrukce a další doplňující nezbytné údaje.</t>
  </si>
  <si>
    <t>ZEMNÍ PRÁCE - PŘÍPOJKA</t>
  </si>
  <si>
    <t>Hloubení rýh v hornině 3 strojně</t>
  </si>
  <si>
    <t>Hloubení rýh v hornině 3 ručně</t>
  </si>
  <si>
    <t>Zásyp sypaninou rýh</t>
  </si>
  <si>
    <t>Zásyp sypaninou rýh, příplatek za prohození výkopku</t>
  </si>
  <si>
    <t>ZEMNÍ PRÁCE - AREÁLOVÉ ROZVODY</t>
  </si>
  <si>
    <t>POTRUBÍ, ARMATURY - PŘÍPOJKA</t>
  </si>
  <si>
    <t>Trouba vodovodní PE d63, SDR 11</t>
  </si>
  <si>
    <t>Navrtávací pás pro potrubí z TH 300</t>
  </si>
  <si>
    <t>Šoupátko pro potrubí PE d63, zemní souprava teleskopická, uliční poklop</t>
  </si>
  <si>
    <r>
      <t>Identifikační vodič CYY 2,5mm</t>
    </r>
    <r>
      <rPr>
        <vertAlign val="superscript"/>
        <sz val="10"/>
        <rFont val="Arial Narrow"/>
        <family val="2"/>
        <charset val="238"/>
      </rPr>
      <t>2</t>
    </r>
  </si>
  <si>
    <r>
      <t xml:space="preserve">Vodoměrná šachta </t>
    </r>
    <r>
      <rPr>
        <sz val="10"/>
        <rFont val="Calibri"/>
        <family val="2"/>
        <charset val="238"/>
      </rPr>
      <t>Ø</t>
    </r>
    <r>
      <rPr>
        <sz val="10"/>
        <rFont val="Arial Narrow"/>
        <family val="2"/>
        <charset val="238"/>
      </rPr>
      <t xml:space="preserve">1200mm, světlá výška 1500mm, vstupní komín </t>
    </r>
    <r>
      <rPr>
        <sz val="10"/>
        <rFont val="Calibri"/>
        <family val="2"/>
        <charset val="238"/>
      </rPr>
      <t>Ø</t>
    </r>
    <r>
      <rPr>
        <sz val="10"/>
        <rFont val="Arial Narrow"/>
        <family val="2"/>
        <charset val="238"/>
      </rPr>
      <t>600mm, poklop tř. zatížení B125</t>
    </r>
  </si>
  <si>
    <t>Kulový kohout DN 50, závitový</t>
  </si>
  <si>
    <t>Kulový kohout DN 50 s vypouštěním, závitový</t>
  </si>
  <si>
    <t>Zpětný ventil DN 50, závitový</t>
  </si>
  <si>
    <t>Filtr DN 50, závitový</t>
  </si>
  <si>
    <t>Ventil vypouštěcí DN15</t>
  </si>
  <si>
    <t>Vodoměr fakturační závitový DN25, Q=10.00m3/h</t>
  </si>
  <si>
    <t>POTRUBÍ, ARMATURY - AREÁLOVÝ ROZVOD</t>
  </si>
  <si>
    <t>IO-02  PŘÍPOJKA KANALIZACE</t>
  </si>
  <si>
    <t>Hloubení jam nezapažených s urovnáním dna v hornině 3</t>
  </si>
  <si>
    <t>Hloubení jam v hornině 3, příplatek za lepivost horniny</t>
  </si>
  <si>
    <t>Lože pod podzemní objekty ze štěrku 8-16</t>
  </si>
  <si>
    <t>Zřízení pažení příložného jam s rozepřením</t>
  </si>
  <si>
    <t>Odstranění pažení příložného jam vč. rozepření</t>
  </si>
  <si>
    <t>Obsyp objektů ze štěrku 8-16</t>
  </si>
  <si>
    <t xml:space="preserve">Geotextilie 200 g/m2 </t>
  </si>
  <si>
    <t>TRUBNÍ VEDENÍ</t>
  </si>
  <si>
    <t>Potrubí plastové, hladné, hrdlové, KG 100, SN4</t>
  </si>
  <si>
    <t>Potrubí plastové, hladné, hrdlové, KG 125, SN4</t>
  </si>
  <si>
    <t>Potrubí plastové, hladné, hrdlové, KG 200, SN4</t>
  </si>
  <si>
    <t>Potrubí plastové, hladné, hrdlové, KG 200, SN12</t>
  </si>
  <si>
    <t>Odbočka plastová, systém KG 125/125, úhel 45°</t>
  </si>
  <si>
    <r>
      <t>Odbočka plastová, systém KG 200/200, úhel 45</t>
    </r>
    <r>
      <rPr>
        <sz val="10"/>
        <rFont val="Calibri"/>
        <family val="2"/>
        <charset val="238"/>
      </rPr>
      <t>°</t>
    </r>
  </si>
  <si>
    <t>Koleno plastové, systém KG 200, úhel 45°</t>
  </si>
  <si>
    <t>Sedlo napojovací pro hladké potrubí DN300/200</t>
  </si>
  <si>
    <t>Šachta plastová Ø400mm, filtrační, vč. nástavců, poklop B125</t>
  </si>
  <si>
    <t>Šachta betonová, skružená Ø1000mm, potrubí DN 200, výška vstupu do 5,20m, vnitřní spadiště, poklop B125</t>
  </si>
  <si>
    <t>Podzemní zasakovací galerie č.1, rozměr 12x5.4x1.22m, z plastových bloků, využitelnost prostoru 95%, 2x vstupní revizní šachta s poklopem tř. zatížení B125</t>
  </si>
  <si>
    <t>Podzemní zasakovací galerie č.2, rozměr 4.2x1.2x0.63m z plastových bloků, využitelnost prostoru 95%, 2x vstupní revizní šachta s poklopem tř. zatížení B125</t>
  </si>
  <si>
    <t>Odvodňovací žlab, délka 18,80m, 2x odtok se sifonovým dílem, tělo polymerbeton, litinová vtoková mříž tř. zatížení B125</t>
  </si>
  <si>
    <t>Odvodňovací žlab, délka 9,70m, 1x odtok se sifonovým dílem, tělo polymerbeton, litinová vtoková mříž tř. zatížení B125</t>
  </si>
  <si>
    <t>Odvodňovací žlab, délka 1,8m, 1x odtok se sifonovým dílem, tělo polymerbeton, litinová vtoková mříž tř. zatížení B125</t>
  </si>
  <si>
    <t>Odvodňovací žlab, délka 3,00m, 1x odtok se sifonovým dílem, tělo polymerbeton, litinová vtoková mříž tř. zatížení B125</t>
  </si>
  <si>
    <t>Odvodňovací žlab, délka 1,60m, 1x odtok se sifonovým dílem, tělo polymerbeton, litinová vtoková mříž tř. zatížení B125</t>
  </si>
  <si>
    <t>Odvodňovací žlab, délka 2,90m, 1x odtok se sifonovým dílem, tělo polymerbeton, litinová vtoková mříž tř. zatížení B125</t>
  </si>
  <si>
    <t>Přesun hmot pro trubní vedení z trub plastových</t>
  </si>
  <si>
    <t>M21</t>
  </si>
  <si>
    <t>ELEKTROMONTÁŽE</t>
  </si>
  <si>
    <t>210220001</t>
  </si>
  <si>
    <t>Vedení uzemňovací v zemi FeZn do 120 mm2</t>
  </si>
  <si>
    <t>Pásek uzemňovací FeZn 30x4</t>
  </si>
  <si>
    <t>210810014</t>
  </si>
  <si>
    <t>Kabel CYKY-m 750 V 4 x 16 mm2 volně uložený, včetně dodávky kabelu</t>
  </si>
  <si>
    <t>Svorka uzemňovací SR2</t>
  </si>
  <si>
    <t>Trubka kabelová chránička KOPOFLEX KF 09063</t>
  </si>
  <si>
    <t>M46</t>
  </si>
  <si>
    <t>Zemní práce při montážích</t>
  </si>
  <si>
    <t>460110001 R01</t>
  </si>
  <si>
    <t>Sonda pro vyhledávání vedení - výkop</t>
  </si>
  <si>
    <t>460110101 R01</t>
  </si>
  <si>
    <t>Sonda pro vyhledávání vedení - zához</t>
  </si>
  <si>
    <t>Křížovatka se silovým kabelem</t>
  </si>
  <si>
    <t>460030081</t>
  </si>
  <si>
    <t>Řezání spáry v asfaltu nebo betonu v tloušťce vrstvy do 5-8 cm</t>
  </si>
  <si>
    <t>460030071</t>
  </si>
  <si>
    <t>Bourání živičných povrchů tl. vrstvy do 5 cm, v ploše nad 10 m2</t>
  </si>
  <si>
    <t>Definitivní úprava - živice</t>
  </si>
  <si>
    <t>460200303</t>
  </si>
  <si>
    <t>Výkop kabelové rýhy 50/120 cm hor.3, ruční výkop rýhy</t>
  </si>
  <si>
    <t>Zakrytí kabelu  deskou š. 30 cm, zřízení písk.lože, dodávka a osaz.desek</t>
  </si>
  <si>
    <t>460560303</t>
  </si>
  <si>
    <t>Zához rýhy 50/120 cm, hornina třídy 3, ruční zához rýhy</t>
  </si>
  <si>
    <t>460300006</t>
  </si>
  <si>
    <t>Hutnění zeminy po vrstvách 20 cm, hutnění po strojním záhrnu rýh</t>
  </si>
  <si>
    <t>460600001</t>
  </si>
  <si>
    <t>Naložení a odvoz zeminy odvoz na vzdálenost 10000 m</t>
  </si>
  <si>
    <t>005124010R</t>
  </si>
  <si>
    <t>Koordinační činnost</t>
  </si>
  <si>
    <t>010</t>
  </si>
  <si>
    <t>Kč</t>
  </si>
  <si>
    <t>Geodetické zaměření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</si>
  <si>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t>
  </si>
  <si>
    <t>IO-05  PŘÍPOJKA PLYNU</t>
  </si>
  <si>
    <t>Výstažná fólie žluté barvy, š=300mm</t>
  </si>
  <si>
    <t>Signalizační vodič 2,50mm2 CYY</t>
  </si>
  <si>
    <t>ZEMNÍ PRÁCE - AREÁL</t>
  </si>
  <si>
    <t>Trouba plynovodní PE d32, SDR 11, ochranné opláštění</t>
  </si>
  <si>
    <t>Přípojkové navrtávací sedlo 50/32</t>
  </si>
  <si>
    <t>Kohout kulový - HUP, DN 25, ovládací páčka</t>
  </si>
  <si>
    <t>Hrdlový nátrubek D32, elektro s dorazem</t>
  </si>
  <si>
    <t>Signalizační vodič CYY 2,50mm2</t>
  </si>
  <si>
    <t>Vývod signalizačního vodiče</t>
  </si>
  <si>
    <t>Tlaková zkouška hlavní, vzduchem 0,60MPa</t>
  </si>
  <si>
    <t xml:space="preserve">Kiosek HUP, zděný, vnitřní rozměr 950x950x500mm, dvířka ocelová s průvětrníky a nápisem HUP, betonová zákrytová deska </t>
  </si>
  <si>
    <t>POTRUBÍ, ARMATURY - AREÁL</t>
  </si>
  <si>
    <t>Trouba plynovodní PE d63, SDR 11</t>
  </si>
  <si>
    <t>Trubka ocelová černá DN 40, svařovaná, vč. nátěru a montážního materiálu</t>
  </si>
  <si>
    <t>Trubka ocelová černá DN 50, svařovaná, zesílená izolace</t>
  </si>
  <si>
    <t>Přechodka ocel DN50 - plast PE d63</t>
  </si>
  <si>
    <t>Kohout kulový DN 40, závitový, plnoprůtokový</t>
  </si>
  <si>
    <t>Filtr plynový DN25 závitový</t>
  </si>
  <si>
    <t>04/07</t>
  </si>
  <si>
    <t>Regulátor tlaku plynu STL/NTL</t>
  </si>
  <si>
    <t>04/08</t>
  </si>
  <si>
    <t>Plynoměr membránový, velikost G16, rozteč 280mm</t>
  </si>
  <si>
    <t>Přípojky k plynoměrům G 6/4" spojované na závit, bez ochozu</t>
  </si>
  <si>
    <t>Rozpěrky přípojek G 6/4"</t>
  </si>
  <si>
    <t>04.16</t>
  </si>
</sst>
</file>

<file path=xl/styles.xml><?xml version="1.0" encoding="utf-8"?>
<styleSheet xmlns="http://schemas.openxmlformats.org/spreadsheetml/2006/main">
  <numFmts count="10">
    <numFmt numFmtId="164" formatCode="#,##0.00%"/>
    <numFmt numFmtId="165" formatCode="dd\.mm\.yyyy"/>
    <numFmt numFmtId="166" formatCode="#,##0.00000"/>
    <numFmt numFmtId="167" formatCode="#,##0.000"/>
    <numFmt numFmtId="168" formatCode="#,##0\ &quot;Kč&quot;"/>
    <numFmt numFmtId="169" formatCode="#,##0.0"/>
    <numFmt numFmtId="170" formatCode="0.0"/>
    <numFmt numFmtId="171" formatCode="#,##0.00\ &quot;Kč&quot;"/>
    <numFmt numFmtId="172" formatCode=";;;"/>
    <numFmt numFmtId="173" formatCode="###,##\-0,000"/>
  </numFmts>
  <fonts count="9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4"/>
      <name val="Arial Narrow"/>
      <family val="2"/>
      <charset val="238"/>
    </font>
    <font>
      <sz val="10"/>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
      <sz val="9"/>
      <color indexed="8"/>
      <name val="Arial CE"/>
      <family val="2"/>
      <charset val="238"/>
    </font>
    <font>
      <b/>
      <sz val="9"/>
      <color indexed="8"/>
      <name val="Arial CE"/>
      <family val="2"/>
      <charset val="238"/>
    </font>
    <font>
      <sz val="9"/>
      <name val="Arial CE"/>
      <family val="2"/>
      <charset val="238"/>
    </font>
    <font>
      <sz val="9"/>
      <color indexed="12"/>
      <name val="Arial CE"/>
      <family val="2"/>
      <charset val="238"/>
    </font>
    <font>
      <b/>
      <sz val="9"/>
      <name val="Arial CE"/>
      <family val="2"/>
      <charset val="238"/>
    </font>
    <font>
      <sz val="9"/>
      <name val="Arial"/>
      <family val="2"/>
      <charset val="238"/>
    </font>
    <font>
      <b/>
      <sz val="9"/>
      <name val="Arial"/>
      <family val="2"/>
      <charset val="238"/>
    </font>
    <font>
      <sz val="9"/>
      <name val="Aharoni"/>
      <charset val="177"/>
    </font>
    <font>
      <sz val="9"/>
      <name val="Calibri"/>
      <family val="2"/>
      <charset val="238"/>
    </font>
    <font>
      <b/>
      <sz val="8"/>
      <color indexed="8"/>
      <name val="Arial CE"/>
      <family val="2"/>
      <charset val="238"/>
    </font>
    <font>
      <sz val="8"/>
      <color indexed="8"/>
      <name val="Arial CE"/>
      <family val="2"/>
      <charset val="238"/>
    </font>
    <font>
      <sz val="8"/>
      <name val="Arial CE"/>
      <family val="2"/>
      <charset val="238"/>
    </font>
    <font>
      <b/>
      <sz val="8"/>
      <name val="Arial CE"/>
      <family val="2"/>
      <charset val="238"/>
    </font>
    <font>
      <sz val="8"/>
      <name val="Arial"/>
      <family val="2"/>
      <charset val="238"/>
    </font>
    <font>
      <sz val="8"/>
      <name val="Calibri"/>
      <family val="2"/>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indexed="8"/>
      <name val="Calibri"/>
      <family val="2"/>
      <charset val="238"/>
      <scheme val="minor"/>
    </font>
    <font>
      <sz val="9"/>
      <name val="Arial CE"/>
      <charset val="238"/>
    </font>
    <font>
      <sz val="22"/>
      <name val="Arial"/>
      <family val="2"/>
      <charset val="238"/>
    </font>
    <font>
      <b/>
      <sz val="16"/>
      <name val="Arial"/>
      <family val="2"/>
      <charset val="238"/>
    </font>
    <font>
      <b/>
      <sz val="16"/>
      <name val="Arial CE"/>
      <family val="2"/>
      <charset val="238"/>
    </font>
    <font>
      <b/>
      <sz val="36"/>
      <color indexed="13"/>
      <name val="Arial CE"/>
      <charset val="238"/>
    </font>
    <font>
      <b/>
      <sz val="12"/>
      <color rgb="FFFF0000"/>
      <name val="Arial CE"/>
      <family val="2"/>
      <charset val="238"/>
    </font>
    <font>
      <sz val="10"/>
      <name val="Arial CE"/>
      <charset val="238"/>
    </font>
    <font>
      <b/>
      <sz val="18"/>
      <name val="Arial"/>
      <family val="2"/>
      <charset val="238"/>
    </font>
    <font>
      <b/>
      <sz val="22"/>
      <name val="Arial"/>
      <family val="2"/>
      <charset val="238"/>
    </font>
    <font>
      <b/>
      <sz val="11"/>
      <name val="Arial"/>
      <family val="2"/>
      <charset val="238"/>
    </font>
    <font>
      <sz val="11"/>
      <name val="Arial"/>
      <family val="2"/>
      <charset val="238"/>
    </font>
    <font>
      <b/>
      <sz val="9"/>
      <name val="Arial"/>
      <family val="2"/>
    </font>
    <font>
      <sz val="11"/>
      <name val="Arial"/>
      <family val="2"/>
    </font>
    <font>
      <sz val="9"/>
      <name val="Arial"/>
      <family val="2"/>
    </font>
    <font>
      <sz val="10"/>
      <name val="Helv"/>
    </font>
    <font>
      <sz val="11"/>
      <name val="Arial CE"/>
      <family val="2"/>
      <charset val="238"/>
    </font>
    <font>
      <b/>
      <sz val="10"/>
      <name val="Arial"/>
      <family val="2"/>
      <charset val="238"/>
    </font>
    <font>
      <b/>
      <u/>
      <sz val="10"/>
      <name val="Arial CE"/>
      <family val="2"/>
      <charset val="238"/>
    </font>
    <font>
      <i/>
      <sz val="10"/>
      <name val="Arial CE"/>
      <family val="2"/>
      <charset val="238"/>
    </font>
    <font>
      <b/>
      <sz val="10"/>
      <name val="Arial CE"/>
      <family val="2"/>
      <charset val="238"/>
    </font>
    <font>
      <sz val="26"/>
      <color theme="1"/>
      <name val="Calibri"/>
      <family val="2"/>
      <charset val="238"/>
      <scheme val="minor"/>
    </font>
    <font>
      <b/>
      <sz val="16"/>
      <color theme="1"/>
      <name val="Calibri"/>
      <family val="2"/>
      <charset val="238"/>
      <scheme val="minor"/>
    </font>
    <font>
      <b/>
      <sz val="14"/>
      <color theme="1"/>
      <name val="Calibri"/>
      <family val="2"/>
      <charset val="238"/>
      <scheme val="minor"/>
    </font>
    <font>
      <i/>
      <sz val="11"/>
      <color theme="1"/>
      <name val="Calibri"/>
      <family val="2"/>
      <charset val="238"/>
      <scheme val="minor"/>
    </font>
    <font>
      <sz val="14"/>
      <color theme="1"/>
      <name val="Calibri"/>
      <family val="2"/>
      <charset val="238"/>
      <scheme val="minor"/>
    </font>
    <font>
      <sz val="8"/>
      <name val="Arial CE"/>
      <charset val="238"/>
    </font>
    <font>
      <sz val="14"/>
      <name val="Arial CE"/>
      <family val="2"/>
      <charset val="238"/>
    </font>
    <font>
      <i/>
      <sz val="8"/>
      <name val="Arial CE"/>
      <family val="2"/>
      <charset val="238"/>
    </font>
  </fonts>
  <fills count="19">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0"/>
        <bgColor indexed="64"/>
      </patternFill>
    </fill>
    <fill>
      <patternFill patternType="solid">
        <fgColor indexed="41"/>
        <bgColor indexed="64"/>
      </patternFill>
    </fill>
    <fill>
      <patternFill patternType="solid">
        <fgColor indexed="50"/>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medium">
        <color indexed="64"/>
      </left>
      <right/>
      <top/>
      <bottom/>
      <diagonal/>
    </border>
    <border>
      <left/>
      <right style="medium">
        <color indexed="64"/>
      </right>
      <top/>
      <bottom/>
      <diagonal/>
    </border>
    <border>
      <left/>
      <right/>
      <top style="hair">
        <color indexed="64"/>
      </top>
      <bottom style="thin">
        <color indexed="64"/>
      </bottom>
      <diagonal/>
    </border>
    <border>
      <left/>
      <right style="thin">
        <color indexed="64"/>
      </right>
      <top/>
      <bottom/>
      <diagonal/>
    </border>
  </borders>
  <cellStyleXfs count="4">
    <xf numFmtId="0" fontId="0" fillId="0" borderId="0"/>
    <xf numFmtId="0" fontId="36" fillId="0" borderId="0" applyNumberFormat="0" applyFill="0" applyBorder="0" applyAlignment="0" applyProtection="0"/>
    <xf numFmtId="0" fontId="76" fillId="0" borderId="0"/>
    <xf numFmtId="49" fontId="2" fillId="0" borderId="0" applyProtection="0"/>
  </cellStyleXfs>
  <cellXfs count="7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0" fillId="0" borderId="0" xfId="0" applyProtection="1"/>
    <xf numFmtId="0" fontId="29"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0" fontId="0" fillId="0" borderId="3" xfId="0" applyBorder="1" applyAlignment="1">
      <alignment horizontal="center" vertical="center" wrapText="1"/>
    </xf>
    <xf numFmtId="4" fontId="23" fillId="0" borderId="0" xfId="0" applyNumberFormat="1" applyFont="1" applyAlignment="1"/>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Border="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7" fillId="0" borderId="0" xfId="0" applyFont="1" applyFill="1" applyAlignment="1">
      <alignment horizontal="center"/>
    </xf>
    <xf numFmtId="0" fontId="38" fillId="0" borderId="0" xfId="0" applyFont="1" applyAlignment="1">
      <alignment horizontal="center"/>
    </xf>
    <xf numFmtId="0" fontId="41" fillId="0" borderId="0" xfId="0" applyFont="1"/>
    <xf numFmtId="0" fontId="42" fillId="0" borderId="0" xfId="0" applyFont="1"/>
    <xf numFmtId="0" fontId="38" fillId="0" borderId="0" xfId="0" applyFont="1"/>
    <xf numFmtId="0" fontId="37" fillId="0" borderId="0" xfId="0" applyFont="1"/>
    <xf numFmtId="49" fontId="38" fillId="0" borderId="0" xfId="0" applyNumberFormat="1" applyFont="1" applyAlignment="1" applyProtection="1">
      <alignment vertical="top" wrapText="1"/>
    </xf>
    <xf numFmtId="0" fontId="38" fillId="0" borderId="0" xfId="0" applyFont="1" applyAlignment="1" applyProtection="1"/>
    <xf numFmtId="0" fontId="38" fillId="0" borderId="0" xfId="0" applyFont="1" applyAlignment="1"/>
    <xf numFmtId="49" fontId="44" fillId="0" borderId="0" xfId="0" applyNumberFormat="1" applyFont="1" applyAlignment="1" applyProtection="1">
      <alignment vertical="top" wrapText="1"/>
    </xf>
    <xf numFmtId="49" fontId="38" fillId="0" borderId="30" xfId="0" applyNumberFormat="1" applyFont="1" applyBorder="1"/>
    <xf numFmtId="49" fontId="38" fillId="0" borderId="30" xfId="0" applyNumberFormat="1" applyFont="1" applyBorder="1" applyAlignment="1">
      <alignment horizontal="center" wrapText="1"/>
    </xf>
    <xf numFmtId="49" fontId="38" fillId="0" borderId="30" xfId="0" applyNumberFormat="1" applyFont="1" applyBorder="1" applyAlignment="1" applyProtection="1">
      <alignment wrapText="1"/>
    </xf>
    <xf numFmtId="3" fontId="38" fillId="0" borderId="30" xfId="0" applyNumberFormat="1" applyFont="1" applyBorder="1" applyAlignment="1" applyProtection="1">
      <alignment horizontal="center" wrapText="1"/>
    </xf>
    <xf numFmtId="4" fontId="38" fillId="0" borderId="30" xfId="0" applyNumberFormat="1" applyFont="1" applyBorder="1" applyAlignment="1" applyProtection="1">
      <alignment horizontal="center"/>
    </xf>
    <xf numFmtId="4" fontId="38" fillId="0" borderId="30" xfId="0" applyNumberFormat="1" applyFont="1" applyBorder="1" applyAlignment="1" applyProtection="1">
      <alignment horizontal="center" wrapText="1"/>
    </xf>
    <xf numFmtId="4" fontId="38" fillId="0" borderId="30" xfId="0" applyNumberFormat="1" applyFont="1" applyFill="1" applyBorder="1" applyAlignment="1" applyProtection="1">
      <alignment horizontal="center" wrapText="1"/>
    </xf>
    <xf numFmtId="4" fontId="43" fillId="0" borderId="30" xfId="0" applyNumberFormat="1" applyFont="1" applyBorder="1" applyAlignment="1" applyProtection="1">
      <alignment horizontal="center" wrapText="1"/>
    </xf>
    <xf numFmtId="49" fontId="45" fillId="0" borderId="0" xfId="0" applyNumberFormat="1" applyFont="1" applyBorder="1"/>
    <xf numFmtId="49" fontId="45" fillId="0" borderId="0" xfId="0" applyNumberFormat="1" applyFont="1" applyBorder="1" applyAlignment="1" applyProtection="1">
      <alignment vertical="top" wrapText="1"/>
    </xf>
    <xf numFmtId="3" fontId="46" fillId="0" borderId="0" xfId="0" applyNumberFormat="1" applyFont="1" applyBorder="1" applyAlignment="1" applyProtection="1">
      <alignment horizontal="center"/>
    </xf>
    <xf numFmtId="4" fontId="46" fillId="0" borderId="0" xfId="0" applyNumberFormat="1" applyFont="1" applyBorder="1" applyAlignment="1" applyProtection="1">
      <alignment horizontal="center"/>
    </xf>
    <xf numFmtId="4" fontId="46" fillId="0" borderId="0" xfId="0" applyNumberFormat="1" applyFont="1" applyBorder="1" applyAlignment="1" applyProtection="1">
      <alignment horizontal="right"/>
    </xf>
    <xf numFmtId="0" fontId="46" fillId="0" borderId="31" xfId="0" applyFont="1" applyBorder="1" applyProtection="1"/>
    <xf numFmtId="4" fontId="46" fillId="0" borderId="32" xfId="0" applyNumberFormat="1" applyFont="1" applyBorder="1" applyAlignment="1" applyProtection="1">
      <alignment horizontal="right"/>
    </xf>
    <xf numFmtId="4" fontId="38" fillId="0" borderId="0" xfId="0" applyNumberFormat="1" applyFont="1" applyBorder="1" applyAlignment="1" applyProtection="1">
      <alignment horizontal="right"/>
    </xf>
    <xf numFmtId="49" fontId="43" fillId="0" borderId="23" xfId="0" applyNumberFormat="1" applyFont="1" applyFill="1" applyBorder="1"/>
    <xf numFmtId="0" fontId="43" fillId="0" borderId="23" xfId="0" applyFont="1" applyFill="1" applyBorder="1"/>
    <xf numFmtId="3" fontId="44" fillId="0" borderId="30" xfId="0" applyNumberFormat="1" applyFont="1" applyFill="1" applyBorder="1" applyAlignment="1" applyProtection="1"/>
    <xf numFmtId="0" fontId="38" fillId="0" borderId="30" xfId="0" applyNumberFormat="1" applyFont="1" applyBorder="1" applyAlignment="1" applyProtection="1">
      <alignment horizontal="right"/>
    </xf>
    <xf numFmtId="3" fontId="44" fillId="0" borderId="30" xfId="0" applyNumberFormat="1" applyFont="1" applyFill="1" applyBorder="1" applyProtection="1">
      <protection locked="0"/>
    </xf>
    <xf numFmtId="3" fontId="44" fillId="0" borderId="30" xfId="0" applyNumberFormat="1" applyFont="1" applyFill="1" applyBorder="1" applyProtection="1"/>
    <xf numFmtId="3" fontId="46" fillId="0" borderId="33" xfId="0" applyNumberFormat="1" applyFont="1" applyFill="1" applyBorder="1" applyProtection="1"/>
    <xf numFmtId="3" fontId="43" fillId="0" borderId="23" xfId="0" applyNumberFormat="1" applyFont="1" applyFill="1" applyBorder="1" applyProtection="1"/>
    <xf numFmtId="49" fontId="38" fillId="0" borderId="34" xfId="0" applyNumberFormat="1" applyFont="1" applyBorder="1" applyAlignment="1">
      <alignment vertical="center"/>
    </xf>
    <xf numFmtId="49" fontId="38" fillId="0" borderId="34" xfId="0" applyNumberFormat="1" applyFont="1" applyBorder="1" applyAlignment="1">
      <alignment horizontal="center" vertical="center"/>
    </xf>
    <xf numFmtId="0" fontId="38" fillId="0" borderId="34" xfId="0" applyFont="1" applyBorder="1" applyAlignment="1">
      <alignment horizontal="justify" vertical="center" wrapText="1"/>
    </xf>
    <xf numFmtId="0" fontId="38" fillId="0" borderId="34" xfId="0" applyFont="1" applyBorder="1" applyAlignment="1" applyProtection="1">
      <alignment horizontal="center" vertical="center" wrapText="1"/>
    </xf>
    <xf numFmtId="169" fontId="38" fillId="0" borderId="34" xfId="0" applyNumberFormat="1" applyFont="1" applyBorder="1" applyAlignment="1" applyProtection="1">
      <alignment horizontal="right" vertical="center"/>
    </xf>
    <xf numFmtId="169" fontId="38" fillId="6" borderId="34" xfId="0" applyNumberFormat="1" applyFont="1" applyFill="1" applyBorder="1" applyAlignment="1" applyProtection="1">
      <alignment vertical="center"/>
      <protection locked="0"/>
    </xf>
    <xf numFmtId="169" fontId="38" fillId="0" borderId="34" xfId="0" applyNumberFormat="1" applyFont="1" applyBorder="1" applyAlignment="1" applyProtection="1">
      <alignment vertical="center"/>
    </xf>
    <xf numFmtId="169" fontId="43" fillId="7" borderId="35" xfId="0" applyNumberFormat="1" applyFont="1" applyFill="1" applyBorder="1" applyAlignment="1" applyProtection="1">
      <alignment vertical="center"/>
    </xf>
    <xf numFmtId="169" fontId="43" fillId="0" borderId="34" xfId="0" applyNumberFormat="1" applyFont="1" applyFill="1" applyBorder="1" applyAlignment="1" applyProtection="1">
      <alignment vertical="center"/>
    </xf>
    <xf numFmtId="3" fontId="38" fillId="0" borderId="32" xfId="0" applyNumberFormat="1" applyFont="1" applyBorder="1" applyProtection="1"/>
    <xf numFmtId="3" fontId="38" fillId="0" borderId="0" xfId="0" applyNumberFormat="1" applyFont="1" applyBorder="1" applyProtection="1"/>
    <xf numFmtId="49" fontId="38" fillId="0" borderId="34" xfId="0" applyNumberFormat="1" applyFont="1" applyFill="1" applyBorder="1" applyAlignment="1">
      <alignment horizontal="center" vertical="center"/>
    </xf>
    <xf numFmtId="0" fontId="38" fillId="0" borderId="0" xfId="0" applyFont="1" applyAlignment="1">
      <alignment horizontal="justify" vertical="top" wrapText="1"/>
    </xf>
    <xf numFmtId="0" fontId="38" fillId="0" borderId="0" xfId="0" applyFont="1" applyBorder="1" applyAlignment="1" applyProtection="1">
      <alignment horizontal="center" vertical="center" wrapText="1"/>
    </xf>
    <xf numFmtId="170" fontId="48" fillId="0" borderId="0" xfId="0" applyNumberFormat="1" applyFont="1" applyBorder="1" applyAlignment="1" applyProtection="1">
      <alignment horizontal="right" vertical="center"/>
    </xf>
    <xf numFmtId="169" fontId="38" fillId="0" borderId="0" xfId="0" applyNumberFormat="1" applyFont="1" applyFill="1" applyBorder="1" applyAlignment="1" applyProtection="1">
      <alignment vertical="center"/>
      <protection locked="0"/>
    </xf>
    <xf numFmtId="169" fontId="38" fillId="0" borderId="0" xfId="0" applyNumberFormat="1" applyFont="1" applyFill="1" applyBorder="1" applyAlignment="1" applyProtection="1">
      <alignment vertical="center"/>
    </xf>
    <xf numFmtId="169" fontId="43" fillId="0" borderId="31" xfId="0" applyNumberFormat="1" applyFont="1" applyFill="1" applyBorder="1" applyAlignment="1" applyProtection="1">
      <alignment vertical="center"/>
    </xf>
    <xf numFmtId="169" fontId="43" fillId="0" borderId="32" xfId="0" applyNumberFormat="1" applyFont="1" applyFill="1" applyBorder="1" applyAlignment="1" applyProtection="1">
      <alignment vertical="center"/>
    </xf>
    <xf numFmtId="3" fontId="38" fillId="0" borderId="30" xfId="0" applyNumberFormat="1" applyFont="1" applyBorder="1" applyProtection="1"/>
    <xf numFmtId="49" fontId="38" fillId="0" borderId="34" xfId="0" applyNumberFormat="1" applyFont="1" applyBorder="1" applyAlignment="1">
      <alignment horizontal="left" vertical="center"/>
    </xf>
    <xf numFmtId="169" fontId="38" fillId="0" borderId="34" xfId="0" applyNumberFormat="1" applyFont="1" applyFill="1" applyBorder="1" applyAlignment="1" applyProtection="1">
      <alignment horizontal="right" vertical="center"/>
    </xf>
    <xf numFmtId="169" fontId="38" fillId="0" borderId="34" xfId="0" applyNumberFormat="1" applyFont="1" applyFill="1" applyBorder="1" applyAlignment="1" applyProtection="1">
      <alignment vertical="center"/>
    </xf>
    <xf numFmtId="169" fontId="43" fillId="8" borderId="35" xfId="0" applyNumberFormat="1" applyFont="1" applyFill="1" applyBorder="1" applyAlignment="1" applyProtection="1">
      <alignment vertical="center"/>
    </xf>
    <xf numFmtId="3" fontId="43" fillId="0" borderId="0" xfId="0" applyNumberFormat="1" applyFont="1" applyFill="1" applyBorder="1" applyAlignment="1" applyProtection="1">
      <alignment vertical="center"/>
    </xf>
    <xf numFmtId="0" fontId="38" fillId="0" borderId="34" xfId="0" applyFont="1" applyBorder="1" applyAlignment="1">
      <alignment horizontal="justify" vertical="top" wrapText="1"/>
    </xf>
    <xf numFmtId="169" fontId="43" fillId="7" borderId="36" xfId="0" applyNumberFormat="1" applyFont="1" applyFill="1" applyBorder="1" applyAlignment="1" applyProtection="1">
      <alignment vertical="center"/>
    </xf>
    <xf numFmtId="4" fontId="38" fillId="0" borderId="30" xfId="0" applyNumberFormat="1" applyFont="1" applyBorder="1" applyAlignment="1" applyProtection="1">
      <alignment horizontal="right"/>
    </xf>
    <xf numFmtId="169" fontId="43" fillId="7" borderId="37" xfId="0" applyNumberFormat="1" applyFont="1" applyFill="1" applyBorder="1" applyAlignment="1" applyProtection="1">
      <alignment vertical="center"/>
    </xf>
    <xf numFmtId="169" fontId="43" fillId="0" borderId="38" xfId="0" applyNumberFormat="1" applyFont="1" applyFill="1" applyBorder="1" applyAlignment="1" applyProtection="1">
      <alignment vertical="center"/>
    </xf>
    <xf numFmtId="49" fontId="38" fillId="0" borderId="39" xfId="0" applyNumberFormat="1" applyFont="1" applyFill="1" applyBorder="1" applyAlignment="1">
      <alignment vertical="center" wrapText="1"/>
    </xf>
    <xf numFmtId="49" fontId="38" fillId="0" borderId="39" xfId="0" applyNumberFormat="1" applyFont="1" applyBorder="1" applyAlignment="1">
      <alignment horizontal="center" vertical="center"/>
    </xf>
    <xf numFmtId="0" fontId="38" fillId="0" borderId="39" xfId="0" applyFont="1" applyBorder="1" applyAlignment="1">
      <alignment horizontal="justify" vertical="center" wrapText="1"/>
    </xf>
    <xf numFmtId="0" fontId="38" fillId="0" borderId="39" xfId="0" applyFont="1" applyBorder="1" applyAlignment="1" applyProtection="1">
      <alignment horizontal="center" vertical="center" wrapText="1"/>
    </xf>
    <xf numFmtId="169" fontId="38" fillId="0" borderId="39" xfId="0" applyNumberFormat="1" applyFont="1" applyFill="1" applyBorder="1" applyAlignment="1" applyProtection="1">
      <alignment horizontal="right" vertical="center"/>
    </xf>
    <xf numFmtId="169" fontId="38" fillId="6" borderId="39" xfId="0" applyNumberFormat="1" applyFont="1" applyFill="1" applyBorder="1" applyAlignment="1" applyProtection="1">
      <alignment vertical="center"/>
      <protection locked="0"/>
    </xf>
    <xf numFmtId="169" fontId="38" fillId="0" borderId="39" xfId="0" applyNumberFormat="1" applyFont="1" applyFill="1" applyBorder="1" applyAlignment="1" applyProtection="1">
      <alignment vertical="center"/>
    </xf>
    <xf numFmtId="169" fontId="43" fillId="7" borderId="40" xfId="0" applyNumberFormat="1" applyFont="1" applyFill="1" applyBorder="1" applyAlignment="1" applyProtection="1">
      <alignment vertical="center"/>
    </xf>
    <xf numFmtId="169" fontId="43" fillId="0" borderId="39" xfId="0" applyNumberFormat="1" applyFont="1" applyFill="1" applyBorder="1" applyAlignment="1" applyProtection="1">
      <alignment vertical="center"/>
    </xf>
    <xf numFmtId="3" fontId="43" fillId="0" borderId="32" xfId="0" applyNumberFormat="1" applyFont="1" applyFill="1" applyBorder="1" applyAlignment="1" applyProtection="1">
      <alignment vertical="center"/>
    </xf>
    <xf numFmtId="49" fontId="38" fillId="0" borderId="34" xfId="0" applyNumberFormat="1" applyFont="1" applyFill="1" applyBorder="1" applyAlignment="1">
      <alignment vertical="center" wrapText="1"/>
    </xf>
    <xf numFmtId="0" fontId="38" fillId="0" borderId="38" xfId="0" applyFont="1" applyFill="1" applyBorder="1" applyAlignment="1">
      <alignment horizontal="center" vertical="center" wrapText="1"/>
    </xf>
    <xf numFmtId="169" fontId="38" fillId="0" borderId="38" xfId="0" applyNumberFormat="1" applyFont="1" applyFill="1" applyBorder="1" applyAlignment="1" applyProtection="1">
      <alignment horizontal="right" vertical="center"/>
    </xf>
    <xf numFmtId="169" fontId="38" fillId="0" borderId="38" xfId="0" applyNumberFormat="1" applyFont="1" applyFill="1" applyBorder="1" applyAlignment="1" applyProtection="1">
      <alignment vertical="center"/>
    </xf>
    <xf numFmtId="49" fontId="45" fillId="0" borderId="38" xfId="0" applyNumberFormat="1" applyFont="1" applyBorder="1"/>
    <xf numFmtId="49" fontId="45" fillId="0" borderId="38" xfId="0" applyNumberFormat="1" applyFont="1" applyBorder="1" applyAlignment="1" applyProtection="1">
      <alignment vertical="top" wrapText="1"/>
    </xf>
    <xf numFmtId="3" fontId="46" fillId="0" borderId="38" xfId="0" applyNumberFormat="1" applyFont="1" applyBorder="1" applyAlignment="1" applyProtection="1">
      <alignment horizontal="center"/>
    </xf>
    <xf numFmtId="4" fontId="46" fillId="0" borderId="38" xfId="0" applyNumberFormat="1" applyFont="1" applyBorder="1" applyAlignment="1" applyProtection="1">
      <alignment horizontal="center"/>
    </xf>
    <xf numFmtId="4" fontId="46" fillId="0" borderId="38" xfId="0" applyNumberFormat="1" applyFont="1" applyBorder="1" applyAlignment="1" applyProtection="1">
      <alignment horizontal="right"/>
    </xf>
    <xf numFmtId="0" fontId="38" fillId="0" borderId="38" xfId="0" applyFont="1" applyBorder="1" applyAlignment="1">
      <alignment vertical="center"/>
    </xf>
    <xf numFmtId="49" fontId="38" fillId="0" borderId="38" xfId="0" applyNumberFormat="1" applyFont="1" applyBorder="1" applyAlignment="1">
      <alignment horizontal="center" vertical="center"/>
    </xf>
    <xf numFmtId="0" fontId="38" fillId="0" borderId="38" xfId="0" applyFont="1" applyBorder="1" applyAlignment="1">
      <alignment horizontal="justify" vertical="center" wrapText="1"/>
    </xf>
    <xf numFmtId="0" fontId="38" fillId="0" borderId="38" xfId="0" applyFont="1" applyBorder="1" applyAlignment="1" applyProtection="1">
      <alignment horizontal="center" vertical="center" wrapText="1"/>
    </xf>
    <xf numFmtId="2" fontId="38" fillId="0" borderId="38" xfId="0" applyNumberFormat="1" applyFont="1" applyFill="1" applyBorder="1" applyAlignment="1" applyProtection="1">
      <alignment horizontal="right" vertical="center"/>
    </xf>
    <xf numFmtId="169" fontId="38" fillId="0" borderId="38" xfId="0" applyNumberFormat="1" applyFont="1" applyFill="1" applyBorder="1" applyAlignment="1" applyProtection="1">
      <alignment vertical="center"/>
      <protection locked="0"/>
    </xf>
    <xf numFmtId="0" fontId="50" fillId="9" borderId="41" xfId="0" applyNumberFormat="1" applyFont="1" applyFill="1" applyBorder="1" applyAlignment="1"/>
    <xf numFmtId="0" fontId="50" fillId="9" borderId="41" xfId="0" applyFont="1" applyFill="1" applyBorder="1" applyAlignment="1"/>
    <xf numFmtId="0" fontId="51" fillId="9" borderId="41" xfId="0" applyFont="1" applyFill="1" applyBorder="1" applyAlignment="1"/>
    <xf numFmtId="0" fontId="50" fillId="9" borderId="42" xfId="0" applyFont="1" applyFill="1" applyBorder="1" applyAlignment="1"/>
    <xf numFmtId="4" fontId="52" fillId="0" borderId="0" xfId="0" applyNumberFormat="1" applyFont="1" applyAlignment="1" applyProtection="1">
      <protection locked="0"/>
    </xf>
    <xf numFmtId="171" fontId="53" fillId="0" borderId="0" xfId="0" applyNumberFormat="1" applyFont="1" applyAlignment="1" applyProtection="1">
      <protection locked="0"/>
    </xf>
    <xf numFmtId="171" fontId="52" fillId="0" borderId="0" xfId="0" applyNumberFormat="1" applyFont="1" applyAlignment="1"/>
    <xf numFmtId="172" fontId="52" fillId="0" borderId="0" xfId="0" applyNumberFormat="1" applyFont="1" applyFill="1" applyAlignment="1"/>
    <xf numFmtId="0" fontId="52" fillId="0" borderId="0" xfId="0" applyFont="1"/>
    <xf numFmtId="173" fontId="52" fillId="9" borderId="43" xfId="0" applyNumberFormat="1" applyFont="1" applyFill="1" applyBorder="1" applyAlignment="1"/>
    <xf numFmtId="173" fontId="54" fillId="9" borderId="43" xfId="0" applyNumberFormat="1" applyFont="1" applyFill="1" applyBorder="1" applyAlignment="1"/>
    <xf numFmtId="0" fontId="55" fillId="0" borderId="0" xfId="0" applyFont="1"/>
    <xf numFmtId="0" fontId="52" fillId="9" borderId="23" xfId="0" applyFont="1" applyFill="1" applyBorder="1" applyAlignment="1" applyProtection="1"/>
    <xf numFmtId="4" fontId="52" fillId="9" borderId="23" xfId="0" applyNumberFormat="1" applyFont="1" applyFill="1" applyBorder="1" applyAlignment="1" applyProtection="1"/>
    <xf numFmtId="171" fontId="52" fillId="9" borderId="24" xfId="0" applyNumberFormat="1" applyFont="1" applyFill="1" applyBorder="1" applyAlignment="1" applyProtection="1"/>
    <xf numFmtId="171" fontId="52" fillId="9" borderId="28" xfId="0" applyNumberFormat="1" applyFont="1" applyFill="1" applyBorder="1" applyAlignment="1" applyProtection="1"/>
    <xf numFmtId="168" fontId="52" fillId="0" borderId="43" xfId="0" applyNumberFormat="1" applyFont="1" applyBorder="1" applyAlignment="1"/>
    <xf numFmtId="3" fontId="52" fillId="9" borderId="44" xfId="0" applyNumberFormat="1" applyFont="1" applyFill="1" applyBorder="1" applyAlignment="1"/>
    <xf numFmtId="168" fontId="54" fillId="0" borderId="43" xfId="0" applyNumberFormat="1" applyFont="1" applyBorder="1" applyAlignment="1"/>
    <xf numFmtId="0" fontId="56" fillId="0" borderId="0" xfId="0" applyFont="1"/>
    <xf numFmtId="4" fontId="52" fillId="0" borderId="43" xfId="0" applyNumberFormat="1" applyFont="1" applyBorder="1" applyAlignment="1" applyProtection="1">
      <protection locked="0"/>
    </xf>
    <xf numFmtId="171" fontId="52" fillId="9" borderId="0" xfId="0" applyNumberFormat="1" applyFont="1" applyFill="1" applyBorder="1" applyAlignment="1" applyProtection="1"/>
    <xf numFmtId="3" fontId="52" fillId="9" borderId="0" xfId="0" applyNumberFormat="1" applyFont="1" applyFill="1" applyBorder="1" applyAlignment="1"/>
    <xf numFmtId="3" fontId="52" fillId="0" borderId="0" xfId="0" applyNumberFormat="1" applyFont="1" applyFill="1" applyBorder="1" applyAlignment="1"/>
    <xf numFmtId="0" fontId="52" fillId="9" borderId="43" xfId="0" applyFont="1" applyFill="1" applyBorder="1" applyAlignment="1"/>
    <xf numFmtId="3" fontId="52" fillId="0" borderId="43" xfId="0" applyNumberFormat="1" applyFont="1" applyFill="1" applyBorder="1" applyAlignment="1"/>
    <xf numFmtId="173" fontId="57" fillId="9" borderId="43" xfId="0" applyNumberFormat="1" applyFont="1" applyFill="1" applyBorder="1" applyAlignment="1"/>
    <xf numFmtId="0" fontId="52" fillId="0" borderId="43" xfId="0" applyFont="1" applyFill="1" applyBorder="1" applyAlignment="1"/>
    <xf numFmtId="0" fontId="54" fillId="9" borderId="43" xfId="0" applyFont="1" applyFill="1" applyBorder="1" applyAlignment="1"/>
    <xf numFmtId="168" fontId="52" fillId="0" borderId="0" xfId="0" applyNumberFormat="1" applyFont="1" applyBorder="1" applyAlignment="1"/>
    <xf numFmtId="173" fontId="52" fillId="9" borderId="45" xfId="0" applyNumberFormat="1" applyFont="1" applyFill="1" applyBorder="1" applyAlignment="1">
      <alignment wrapText="1"/>
    </xf>
    <xf numFmtId="168" fontId="54" fillId="0" borderId="0" xfId="0" applyNumberFormat="1" applyFont="1" applyBorder="1" applyAlignment="1"/>
    <xf numFmtId="0" fontId="59" fillId="9" borderId="41" xfId="0" applyNumberFormat="1" applyFont="1" applyFill="1" applyBorder="1" applyAlignment="1"/>
    <xf numFmtId="0" fontId="60" fillId="9" borderId="41" xfId="0" applyFont="1" applyFill="1" applyBorder="1" applyAlignment="1"/>
    <xf numFmtId="0" fontId="59" fillId="9" borderId="41" xfId="0" applyFont="1" applyFill="1" applyBorder="1" applyAlignment="1"/>
    <xf numFmtId="0" fontId="60" fillId="9" borderId="42" xfId="0" applyFont="1" applyFill="1" applyBorder="1" applyAlignment="1"/>
    <xf numFmtId="4" fontId="61" fillId="0" borderId="0" xfId="0" applyNumberFormat="1" applyFont="1" applyAlignment="1" applyProtection="1">
      <protection locked="0"/>
    </xf>
    <xf numFmtId="168" fontId="61" fillId="0" borderId="43" xfId="0" applyNumberFormat="1" applyFont="1" applyFill="1" applyBorder="1" applyAlignment="1"/>
    <xf numFmtId="168" fontId="61" fillId="0" borderId="43" xfId="0" applyNumberFormat="1" applyFont="1" applyBorder="1" applyAlignment="1"/>
    <xf numFmtId="172" fontId="61" fillId="0" borderId="0" xfId="0" applyNumberFormat="1" applyFont="1" applyFill="1" applyAlignment="1"/>
    <xf numFmtId="0" fontId="61" fillId="0" borderId="0" xfId="0" applyFont="1"/>
    <xf numFmtId="173" fontId="61" fillId="9" borderId="45" xfId="0" applyNumberFormat="1" applyFont="1" applyFill="1" applyBorder="1" applyAlignment="1">
      <alignment wrapText="1"/>
    </xf>
    <xf numFmtId="0" fontId="61" fillId="9" borderId="23" xfId="0" applyFont="1" applyFill="1" applyBorder="1" applyAlignment="1" applyProtection="1"/>
    <xf numFmtId="4" fontId="61" fillId="9" borderId="23" xfId="0" applyNumberFormat="1" applyFont="1" applyFill="1" applyBorder="1" applyAlignment="1" applyProtection="1"/>
    <xf numFmtId="171" fontId="61" fillId="0" borderId="24" xfId="0" applyNumberFormat="1" applyFont="1" applyFill="1" applyBorder="1" applyAlignment="1" applyProtection="1"/>
    <xf numFmtId="171" fontId="61" fillId="0" borderId="28" xfId="0" applyNumberFormat="1" applyFont="1" applyFill="1" applyBorder="1" applyAlignment="1" applyProtection="1"/>
    <xf numFmtId="171" fontId="61" fillId="9" borderId="28" xfId="0" applyNumberFormat="1" applyFont="1" applyFill="1" applyBorder="1" applyAlignment="1"/>
    <xf numFmtId="3" fontId="61" fillId="9" borderId="44" xfId="0" applyNumberFormat="1" applyFont="1" applyFill="1" applyBorder="1" applyAlignment="1"/>
    <xf numFmtId="0" fontId="61" fillId="9" borderId="23" xfId="0" applyFont="1" applyFill="1" applyBorder="1" applyAlignment="1" applyProtection="1">
      <protection locked="0"/>
    </xf>
    <xf numFmtId="171" fontId="61" fillId="0" borderId="23" xfId="0" applyNumberFormat="1" applyFont="1" applyFill="1" applyBorder="1" applyAlignment="1" applyProtection="1">
      <alignment horizontal="right"/>
      <protection locked="0"/>
    </xf>
    <xf numFmtId="171" fontId="61" fillId="9" borderId="23" xfId="0" applyNumberFormat="1" applyFont="1" applyFill="1" applyBorder="1" applyAlignment="1">
      <alignment horizontal="right"/>
    </xf>
    <xf numFmtId="171" fontId="61" fillId="9" borderId="46" xfId="0" applyNumberFormat="1" applyFont="1" applyFill="1" applyBorder="1" applyAlignment="1">
      <alignment horizontal="right"/>
    </xf>
    <xf numFmtId="3" fontId="61" fillId="9" borderId="46" xfId="0" applyNumberFormat="1" applyFont="1" applyFill="1" applyBorder="1" applyAlignment="1"/>
    <xf numFmtId="0" fontId="62" fillId="0" borderId="0" xfId="0" applyFont="1" applyBorder="1" applyAlignment="1"/>
    <xf numFmtId="173" fontId="61" fillId="9" borderId="43" xfId="0" applyNumberFormat="1" applyFont="1" applyFill="1" applyBorder="1" applyAlignment="1"/>
    <xf numFmtId="4" fontId="61" fillId="0" borderId="43" xfId="0" applyNumberFormat="1" applyFont="1" applyBorder="1" applyAlignment="1" applyProtection="1">
      <protection locked="0"/>
    </xf>
    <xf numFmtId="3" fontId="61" fillId="0" borderId="43" xfId="0" applyNumberFormat="1" applyFont="1" applyFill="1" applyBorder="1" applyAlignment="1"/>
    <xf numFmtId="0" fontId="61" fillId="9" borderId="43" xfId="0" applyFont="1" applyFill="1" applyBorder="1" applyAlignment="1"/>
    <xf numFmtId="0" fontId="61" fillId="0" borderId="43" xfId="0" applyFont="1" applyFill="1" applyBorder="1" applyAlignment="1"/>
    <xf numFmtId="4" fontId="61" fillId="0" borderId="43" xfId="0" applyNumberFormat="1" applyFont="1" applyFill="1" applyBorder="1" applyAlignment="1" applyProtection="1">
      <protection locked="0"/>
    </xf>
    <xf numFmtId="168" fontId="62" fillId="0" borderId="43" xfId="0" applyNumberFormat="1" applyFont="1" applyBorder="1" applyAlignment="1"/>
    <xf numFmtId="168" fontId="61" fillId="0" borderId="43" xfId="0" applyNumberFormat="1" applyFont="1" applyFill="1" applyBorder="1"/>
    <xf numFmtId="0" fontId="62" fillId="9" borderId="43" xfId="0" applyFont="1" applyFill="1" applyBorder="1" applyAlignment="1"/>
    <xf numFmtId="0" fontId="61" fillId="0" borderId="0" xfId="0" applyFont="1" applyFill="1"/>
    <xf numFmtId="0" fontId="66" fillId="0" borderId="0" xfId="0" applyFont="1"/>
    <xf numFmtId="0" fontId="67" fillId="0" borderId="0" xfId="0" applyFont="1"/>
    <xf numFmtId="0" fontId="67" fillId="0" borderId="23" xfId="0" applyFont="1" applyBorder="1" applyAlignment="1">
      <alignment vertical="center"/>
    </xf>
    <xf numFmtId="0" fontId="67" fillId="0" borderId="23" xfId="0" applyFont="1" applyBorder="1" applyAlignment="1">
      <alignment horizontal="left" vertical="center"/>
    </xf>
    <xf numFmtId="0" fontId="67" fillId="10" borderId="23" xfId="0" applyFont="1" applyFill="1" applyBorder="1" applyAlignment="1">
      <alignment vertical="center"/>
    </xf>
    <xf numFmtId="0" fontId="67" fillId="10" borderId="23" xfId="0" applyFont="1" applyFill="1" applyBorder="1" applyAlignment="1">
      <alignment horizontal="left" vertical="center"/>
    </xf>
    <xf numFmtId="49" fontId="67" fillId="0" borderId="0" xfId="0" applyNumberFormat="1" applyFont="1"/>
    <xf numFmtId="0" fontId="67" fillId="0" borderId="0" xfId="0" applyFont="1" applyAlignment="1">
      <alignment horizontal="center"/>
    </xf>
    <xf numFmtId="0" fontId="67" fillId="11" borderId="23" xfId="0" applyFont="1" applyFill="1" applyBorder="1"/>
    <xf numFmtId="49" fontId="67" fillId="11" borderId="23" xfId="0" applyNumberFormat="1" applyFont="1" applyFill="1" applyBorder="1"/>
    <xf numFmtId="0" fontId="67" fillId="11" borderId="23" xfId="0" applyFont="1" applyFill="1" applyBorder="1" applyAlignment="1">
      <alignment horizontal="center"/>
    </xf>
    <xf numFmtId="0" fontId="67" fillId="11" borderId="24" xfId="0" applyFont="1" applyFill="1" applyBorder="1"/>
    <xf numFmtId="0" fontId="66" fillId="11" borderId="23" xfId="0" applyFont="1" applyFill="1" applyBorder="1" applyAlignment="1">
      <alignment wrapText="1"/>
    </xf>
    <xf numFmtId="0" fontId="67" fillId="11" borderId="23" xfId="0" applyFont="1" applyFill="1" applyBorder="1" applyAlignment="1">
      <alignment wrapText="1"/>
    </xf>
    <xf numFmtId="0" fontId="67" fillId="0" borderId="0" xfId="0" applyFont="1" applyAlignment="1">
      <alignment vertical="top"/>
    </xf>
    <xf numFmtId="49" fontId="67" fillId="0" borderId="0" xfId="0" applyNumberFormat="1" applyFont="1" applyAlignment="1">
      <alignment vertical="top"/>
    </xf>
    <xf numFmtId="0" fontId="67" fillId="0" borderId="0" xfId="0" applyFont="1" applyAlignment="1">
      <alignment horizontal="center" vertical="top"/>
    </xf>
    <xf numFmtId="166" fontId="67" fillId="0" borderId="0" xfId="0" applyNumberFormat="1" applyFont="1" applyAlignment="1">
      <alignment vertical="top"/>
    </xf>
    <xf numFmtId="4" fontId="67" fillId="0" borderId="0" xfId="0" applyNumberFormat="1" applyFont="1" applyAlignment="1">
      <alignment vertical="top"/>
    </xf>
    <xf numFmtId="4" fontId="66" fillId="0" borderId="0" xfId="0" applyNumberFormat="1" applyFont="1" applyAlignment="1">
      <alignment vertical="top"/>
    </xf>
    <xf numFmtId="0" fontId="68" fillId="10" borderId="47" xfId="0" applyFont="1" applyFill="1" applyBorder="1" applyAlignment="1">
      <alignment vertical="top"/>
    </xf>
    <xf numFmtId="49" fontId="68" fillId="10" borderId="32" xfId="0" applyNumberFormat="1" applyFont="1" applyFill="1" applyBorder="1" applyAlignment="1">
      <alignment vertical="top"/>
    </xf>
    <xf numFmtId="49" fontId="68" fillId="10" borderId="32" xfId="0" applyNumberFormat="1" applyFont="1" applyFill="1" applyBorder="1" applyAlignment="1">
      <alignment horizontal="left" vertical="top" wrapText="1"/>
    </xf>
    <xf numFmtId="0" fontId="68" fillId="10" borderId="32" xfId="0" applyFont="1" applyFill="1" applyBorder="1" applyAlignment="1">
      <alignment horizontal="center" vertical="top" shrinkToFit="1"/>
    </xf>
    <xf numFmtId="166" fontId="68" fillId="10" borderId="32" xfId="0" applyNumberFormat="1" applyFont="1" applyFill="1" applyBorder="1" applyAlignment="1">
      <alignment vertical="top" shrinkToFit="1"/>
    </xf>
    <xf numFmtId="4" fontId="68" fillId="10" borderId="32" xfId="0" applyNumberFormat="1" applyFont="1" applyFill="1" applyBorder="1" applyAlignment="1">
      <alignment vertical="top" shrinkToFit="1"/>
    </xf>
    <xf numFmtId="4" fontId="69" fillId="10" borderId="32" xfId="0" applyNumberFormat="1" applyFont="1" applyFill="1" applyBorder="1" applyAlignment="1">
      <alignment vertical="top" shrinkToFit="1"/>
    </xf>
    <xf numFmtId="4" fontId="68" fillId="10" borderId="31" xfId="0" applyNumberFormat="1" applyFont="1" applyFill="1" applyBorder="1" applyAlignment="1">
      <alignment vertical="top" shrinkToFit="1"/>
    </xf>
    <xf numFmtId="4" fontId="68" fillId="10" borderId="0" xfId="0" applyNumberFormat="1" applyFont="1" applyFill="1" applyBorder="1" applyAlignment="1">
      <alignment vertical="top" shrinkToFit="1"/>
    </xf>
    <xf numFmtId="0" fontId="67" fillId="0" borderId="48" xfId="0" applyFont="1" applyBorder="1" applyAlignment="1">
      <alignment vertical="top"/>
    </xf>
    <xf numFmtId="49" fontId="67" fillId="0" borderId="49" xfId="0" applyNumberFormat="1" applyFont="1" applyBorder="1" applyAlignment="1">
      <alignment vertical="top"/>
    </xf>
    <xf numFmtId="49" fontId="67" fillId="0" borderId="49" xfId="0" applyNumberFormat="1" applyFont="1" applyBorder="1" applyAlignment="1">
      <alignment horizontal="left" vertical="top" wrapText="1"/>
    </xf>
    <xf numFmtId="0" fontId="67" fillId="0" borderId="49" xfId="0" applyFont="1" applyBorder="1" applyAlignment="1">
      <alignment horizontal="center" vertical="center" shrinkToFit="1"/>
    </xf>
    <xf numFmtId="167" fontId="67" fillId="12" borderId="49" xfId="0" applyNumberFormat="1" applyFont="1" applyFill="1" applyBorder="1" applyAlignment="1">
      <alignment vertical="center" shrinkToFit="1"/>
    </xf>
    <xf numFmtId="4" fontId="67" fillId="0" borderId="49" xfId="0" applyNumberFormat="1" applyFont="1" applyBorder="1" applyAlignment="1">
      <alignment vertical="center" shrinkToFit="1"/>
    </xf>
    <xf numFmtId="4" fontId="66" fillId="10" borderId="49" xfId="0" applyNumberFormat="1" applyFont="1" applyFill="1" applyBorder="1" applyAlignment="1">
      <alignment vertical="center" shrinkToFit="1"/>
    </xf>
    <xf numFmtId="4" fontId="66" fillId="0" borderId="49" xfId="0" applyNumberFormat="1" applyFont="1" applyBorder="1" applyAlignment="1">
      <alignment vertical="center" shrinkToFit="1"/>
    </xf>
    <xf numFmtId="4" fontId="67" fillId="10" borderId="49" xfId="0" applyNumberFormat="1" applyFont="1" applyFill="1" applyBorder="1" applyAlignment="1">
      <alignment vertical="center" shrinkToFit="1"/>
    </xf>
    <xf numFmtId="4" fontId="67" fillId="0" borderId="50" xfId="0" applyNumberFormat="1" applyFont="1" applyBorder="1" applyAlignment="1">
      <alignment vertical="center" shrinkToFit="1"/>
    </xf>
    <xf numFmtId="4" fontId="67" fillId="0" borderId="0" xfId="0" applyNumberFormat="1" applyFont="1" applyBorder="1" applyAlignment="1">
      <alignment horizontal="right" vertical="center" shrinkToFit="1"/>
    </xf>
    <xf numFmtId="0" fontId="67" fillId="0" borderId="49" xfId="0" applyFont="1" applyBorder="1" applyAlignment="1">
      <alignment horizontal="center" vertical="top" shrinkToFit="1"/>
    </xf>
    <xf numFmtId="167" fontId="67" fillId="0" borderId="49" xfId="0" applyNumberFormat="1" applyFont="1" applyBorder="1" applyAlignment="1">
      <alignment vertical="top" shrinkToFit="1"/>
    </xf>
    <xf numFmtId="4" fontId="67" fillId="10" borderId="49" xfId="0" applyNumberFormat="1" applyFont="1" applyFill="1" applyBorder="1" applyAlignment="1">
      <alignment vertical="top" shrinkToFit="1"/>
    </xf>
    <xf numFmtId="167" fontId="67" fillId="0" borderId="0" xfId="0" applyNumberFormat="1" applyFont="1"/>
    <xf numFmtId="49" fontId="67" fillId="0" borderId="49" xfId="0" applyNumberFormat="1" applyFont="1" applyBorder="1" applyAlignment="1">
      <alignment vertical="top" wrapText="1"/>
    </xf>
    <xf numFmtId="167" fontId="67" fillId="0" borderId="49" xfId="0" applyNumberFormat="1" applyFont="1" applyFill="1" applyBorder="1" applyAlignment="1">
      <alignment vertical="center" shrinkToFit="1"/>
    </xf>
    <xf numFmtId="166" fontId="67" fillId="0" borderId="49" xfId="0" applyNumberFormat="1" applyFont="1" applyBorder="1" applyAlignment="1">
      <alignment vertical="top" shrinkToFit="1"/>
    </xf>
    <xf numFmtId="0" fontId="67" fillId="0" borderId="47" xfId="0" applyFont="1" applyBorder="1" applyAlignment="1">
      <alignment vertical="top"/>
    </xf>
    <xf numFmtId="49" fontId="67" fillId="0" borderId="32" xfId="0" applyNumberFormat="1" applyFont="1" applyBorder="1" applyAlignment="1">
      <alignment vertical="top"/>
    </xf>
    <xf numFmtId="49" fontId="67" fillId="0" borderId="32" xfId="0" applyNumberFormat="1" applyFont="1" applyBorder="1" applyAlignment="1">
      <alignment vertical="top" wrapText="1"/>
    </xf>
    <xf numFmtId="0" fontId="68" fillId="10" borderId="32" xfId="0" applyFont="1" applyFill="1" applyBorder="1" applyAlignment="1">
      <alignment horizontal="center" vertical="center" shrinkToFit="1"/>
    </xf>
    <xf numFmtId="166" fontId="68" fillId="10" borderId="32" xfId="0" applyNumberFormat="1" applyFont="1" applyFill="1" applyBorder="1" applyAlignment="1">
      <alignment vertical="center" shrinkToFit="1"/>
    </xf>
    <xf numFmtId="4" fontId="68" fillId="10" borderId="32" xfId="0" applyNumberFormat="1" applyFont="1" applyFill="1" applyBorder="1" applyAlignment="1">
      <alignment vertical="center" shrinkToFit="1"/>
    </xf>
    <xf numFmtId="4" fontId="69" fillId="10" borderId="32" xfId="0" applyNumberFormat="1" applyFont="1" applyFill="1" applyBorder="1" applyAlignment="1">
      <alignment vertical="center" shrinkToFit="1"/>
    </xf>
    <xf numFmtId="4" fontId="68" fillId="10" borderId="31" xfId="0" applyNumberFormat="1" applyFont="1" applyFill="1" applyBorder="1" applyAlignment="1">
      <alignment vertical="center" shrinkToFit="1"/>
    </xf>
    <xf numFmtId="4" fontId="67" fillId="0" borderId="49" xfId="0" applyNumberFormat="1" applyFont="1" applyBorder="1" applyAlignment="1">
      <alignment vertical="top" shrinkToFit="1"/>
    </xf>
    <xf numFmtId="4" fontId="67" fillId="0" borderId="50" xfId="0" applyNumberFormat="1" applyFont="1" applyBorder="1" applyAlignment="1">
      <alignment vertical="top" shrinkToFit="1"/>
    </xf>
    <xf numFmtId="4" fontId="67" fillId="0" borderId="0" xfId="0" applyNumberFormat="1" applyFont="1" applyBorder="1" applyAlignment="1">
      <alignment vertical="top" shrinkToFit="1"/>
    </xf>
    <xf numFmtId="167" fontId="68" fillId="10" borderId="32" xfId="0" applyNumberFormat="1" applyFont="1" applyFill="1" applyBorder="1" applyAlignment="1">
      <alignment vertical="top" shrinkToFit="1"/>
    </xf>
    <xf numFmtId="4" fontId="70" fillId="0" borderId="0" xfId="0" applyNumberFormat="1" applyFont="1"/>
    <xf numFmtId="0" fontId="70" fillId="0" borderId="0" xfId="0" applyFont="1"/>
    <xf numFmtId="167" fontId="67" fillId="0" borderId="49" xfId="0" applyNumberFormat="1" applyFont="1" applyFill="1" applyBorder="1" applyAlignment="1">
      <alignment vertical="top" shrinkToFit="1"/>
    </xf>
    <xf numFmtId="0" fontId="70" fillId="0" borderId="0" xfId="0" applyNumberFormat="1" applyFont="1"/>
    <xf numFmtId="49" fontId="67" fillId="0" borderId="49" xfId="0" applyNumberFormat="1" applyFont="1" applyBorder="1" applyAlignment="1">
      <alignment horizontal="left" vertical="top" shrinkToFit="1"/>
    </xf>
    <xf numFmtId="166" fontId="67" fillId="0" borderId="49" xfId="0" applyNumberFormat="1" applyFont="1" applyFill="1" applyBorder="1" applyAlignment="1">
      <alignment vertical="center" shrinkToFit="1"/>
    </xf>
    <xf numFmtId="167" fontId="67" fillId="13" borderId="49" xfId="0" applyNumberFormat="1" applyFont="1" applyFill="1" applyBorder="1" applyAlignment="1">
      <alignment vertical="top" shrinkToFit="1"/>
    </xf>
    <xf numFmtId="167" fontId="68" fillId="10" borderId="32" xfId="0" applyNumberFormat="1" applyFont="1" applyFill="1" applyBorder="1" applyAlignment="1">
      <alignment vertical="center" shrinkToFit="1"/>
    </xf>
    <xf numFmtId="167" fontId="67" fillId="13" borderId="49" xfId="0" applyNumberFormat="1" applyFont="1" applyFill="1" applyBorder="1" applyAlignment="1">
      <alignment vertical="center" shrinkToFit="1"/>
    </xf>
    <xf numFmtId="0" fontId="67" fillId="0" borderId="51" xfId="0" applyFont="1" applyBorder="1" applyAlignment="1">
      <alignment vertical="top"/>
    </xf>
    <xf numFmtId="49" fontId="67" fillId="0" borderId="52" xfId="0" applyNumberFormat="1" applyFont="1" applyBorder="1" applyAlignment="1">
      <alignment vertical="top"/>
    </xf>
    <xf numFmtId="49" fontId="67" fillId="0" borderId="52" xfId="0" applyNumberFormat="1" applyFont="1" applyBorder="1" applyAlignment="1">
      <alignment horizontal="left" vertical="top" wrapText="1"/>
    </xf>
    <xf numFmtId="0" fontId="67" fillId="0" borderId="52" xfId="0" applyFont="1" applyBorder="1" applyAlignment="1">
      <alignment horizontal="center" vertical="center" shrinkToFit="1"/>
    </xf>
    <xf numFmtId="167" fontId="67" fillId="13" borderId="52" xfId="0" applyNumberFormat="1" applyFont="1" applyFill="1" applyBorder="1" applyAlignment="1">
      <alignment vertical="center" shrinkToFit="1"/>
    </xf>
    <xf numFmtId="4" fontId="67" fillId="0" borderId="52" xfId="0" applyNumberFormat="1" applyFont="1" applyBorder="1" applyAlignment="1">
      <alignment vertical="center" shrinkToFit="1"/>
    </xf>
    <xf numFmtId="4" fontId="66" fillId="10" borderId="52" xfId="0" applyNumberFormat="1" applyFont="1" applyFill="1" applyBorder="1" applyAlignment="1">
      <alignment vertical="center" shrinkToFit="1"/>
    </xf>
    <xf numFmtId="4" fontId="66" fillId="0" borderId="52" xfId="0" applyNumberFormat="1" applyFont="1" applyBorder="1" applyAlignment="1">
      <alignment vertical="center" shrinkToFit="1"/>
    </xf>
    <xf numFmtId="4" fontId="67" fillId="10" borderId="52" xfId="0" applyNumberFormat="1" applyFont="1" applyFill="1" applyBorder="1" applyAlignment="1">
      <alignment vertical="center" shrinkToFit="1"/>
    </xf>
    <xf numFmtId="4" fontId="67" fillId="0" borderId="53" xfId="0" applyNumberFormat="1" applyFont="1" applyBorder="1" applyAlignment="1">
      <alignment vertical="center" shrinkToFit="1"/>
    </xf>
    <xf numFmtId="49" fontId="67" fillId="0" borderId="0" xfId="0" applyNumberFormat="1" applyFont="1" applyAlignment="1">
      <alignment horizontal="left" vertical="top" wrapText="1"/>
    </xf>
    <xf numFmtId="4" fontId="68" fillId="10" borderId="29" xfId="0" applyNumberFormat="1" applyFont="1" applyFill="1" applyBorder="1"/>
    <xf numFmtId="0" fontId="67" fillId="0" borderId="0" xfId="0" applyFont="1" applyAlignment="1" applyProtection="1">
      <alignment horizontal="center" vertical="top"/>
    </xf>
    <xf numFmtId="0" fontId="67" fillId="0" borderId="0" xfId="0" applyFont="1" applyAlignment="1" applyProtection="1">
      <alignment vertical="top"/>
    </xf>
    <xf numFmtId="0" fontId="67" fillId="0" borderId="0" xfId="0" applyFont="1" applyProtection="1"/>
    <xf numFmtId="49" fontId="67" fillId="0" borderId="0" xfId="0" applyNumberFormat="1" applyFont="1" applyProtection="1"/>
    <xf numFmtId="0" fontId="67" fillId="0" borderId="0" xfId="0" applyFont="1" applyAlignment="1">
      <alignment wrapText="1"/>
    </xf>
    <xf numFmtId="0" fontId="67" fillId="0" borderId="0" xfId="0" applyFont="1" applyAlignment="1"/>
    <xf numFmtId="49" fontId="67" fillId="0" borderId="0" xfId="0" applyNumberFormat="1" applyFont="1" applyAlignment="1">
      <alignment wrapText="1"/>
    </xf>
    <xf numFmtId="49" fontId="67" fillId="0" borderId="0" xfId="0" applyNumberFormat="1" applyFont="1" applyAlignment="1"/>
    <xf numFmtId="49" fontId="0" fillId="0" borderId="0" xfId="0" applyNumberFormat="1"/>
    <xf numFmtId="0" fontId="0" fillId="0" borderId="0" xfId="0" applyAlignment="1">
      <alignment horizontal="left" indent="1"/>
    </xf>
    <xf numFmtId="0" fontId="0" fillId="0" borderId="0" xfId="0" applyNumberFormat="1" applyAlignment="1">
      <alignment horizontal="center"/>
    </xf>
    <xf numFmtId="0" fontId="71" fillId="14" borderId="54" xfId="0" applyFont="1" applyFill="1" applyBorder="1" applyAlignment="1">
      <alignment horizontal="left" vertical="center"/>
    </xf>
    <xf numFmtId="0" fontId="74" fillId="14" borderId="55" xfId="0" applyFont="1" applyFill="1" applyBorder="1" applyAlignment="1">
      <alignment vertical="center"/>
    </xf>
    <xf numFmtId="0" fontId="75" fillId="14" borderId="56" xfId="0" applyFont="1" applyFill="1" applyBorder="1" applyAlignment="1">
      <alignment vertical="center"/>
    </xf>
    <xf numFmtId="49" fontId="77" fillId="15" borderId="57" xfId="2" applyNumberFormat="1" applyFont="1" applyFill="1" applyBorder="1" applyAlignment="1">
      <alignment horizontal="center" vertical="center"/>
    </xf>
    <xf numFmtId="49" fontId="72" fillId="15" borderId="55" xfId="2" applyNumberFormat="1" applyFont="1" applyFill="1" applyBorder="1" applyAlignment="1">
      <alignment horizontal="left" vertical="center" indent="1"/>
    </xf>
    <xf numFmtId="49" fontId="78" fillId="15" borderId="55" xfId="2" applyNumberFormat="1" applyFont="1" applyFill="1" applyBorder="1" applyAlignment="1">
      <alignment horizontal="left" vertical="center" indent="1"/>
    </xf>
    <xf numFmtId="0" fontId="79" fillId="15" borderId="55" xfId="2" applyNumberFormat="1" applyFont="1" applyFill="1" applyBorder="1" applyAlignment="1">
      <alignment horizontal="center" vertical="center"/>
    </xf>
    <xf numFmtId="0" fontId="79" fillId="15" borderId="55" xfId="2" applyFont="1" applyFill="1" applyBorder="1" applyAlignment="1">
      <alignment horizontal="center" vertical="center"/>
    </xf>
    <xf numFmtId="4" fontId="80" fillId="15" borderId="55" xfId="2" applyNumberFormat="1" applyFont="1" applyFill="1" applyBorder="1" applyAlignment="1">
      <alignment vertical="center"/>
    </xf>
    <xf numFmtId="3" fontId="77" fillId="15" borderId="57" xfId="2" applyNumberFormat="1" applyFont="1" applyFill="1" applyBorder="1" applyAlignment="1">
      <alignment horizontal="center" vertical="center"/>
    </xf>
    <xf numFmtId="0" fontId="55" fillId="9" borderId="58" xfId="3" applyNumberFormat="1" applyFont="1" applyFill="1" applyBorder="1" applyAlignment="1">
      <alignment horizontal="center" wrapText="1"/>
    </xf>
    <xf numFmtId="49" fontId="55" fillId="9" borderId="59" xfId="3" applyFont="1" applyFill="1" applyBorder="1" applyAlignment="1">
      <alignment horizontal="center" wrapText="1"/>
    </xf>
    <xf numFmtId="0" fontId="55" fillId="9" borderId="61" xfId="3" applyNumberFormat="1" applyFont="1" applyFill="1" applyBorder="1" applyAlignment="1">
      <alignment horizontal="center" wrapText="1"/>
    </xf>
    <xf numFmtId="0" fontId="55" fillId="9" borderId="60" xfId="2" applyFont="1" applyFill="1" applyBorder="1" applyAlignment="1">
      <alignment horizontal="center" wrapText="1"/>
    </xf>
    <xf numFmtId="4" fontId="55" fillId="9" borderId="60" xfId="3" applyNumberFormat="1" applyFont="1" applyFill="1" applyBorder="1" applyAlignment="1">
      <alignment horizontal="center" wrapText="1"/>
    </xf>
    <xf numFmtId="4" fontId="55" fillId="9" borderId="62" xfId="3" applyNumberFormat="1" applyFont="1" applyFill="1" applyBorder="1" applyAlignment="1" applyProtection="1">
      <alignment horizontal="center" wrapText="1"/>
      <protection locked="0"/>
    </xf>
    <xf numFmtId="49" fontId="81" fillId="9" borderId="63" xfId="3" applyNumberFormat="1" applyFont="1" applyFill="1" applyBorder="1" applyAlignment="1">
      <alignment horizontal="center" vertical="top"/>
    </xf>
    <xf numFmtId="49" fontId="55" fillId="9" borderId="64" xfId="3" applyFont="1" applyFill="1" applyBorder="1" applyAlignment="1">
      <alignment horizontal="left" vertical="top" wrapText="1" indent="1"/>
    </xf>
    <xf numFmtId="0" fontId="55" fillId="9" borderId="66" xfId="3" applyNumberFormat="1" applyFont="1" applyFill="1" applyBorder="1" applyAlignment="1">
      <alignment horizontal="center" vertical="top" wrapText="1"/>
    </xf>
    <xf numFmtId="0" fontId="55" fillId="9" borderId="65" xfId="2" applyFont="1" applyFill="1" applyBorder="1" applyAlignment="1">
      <alignment horizontal="center" vertical="top" wrapText="1"/>
    </xf>
    <xf numFmtId="4" fontId="55" fillId="9" borderId="65" xfId="3" applyNumberFormat="1" applyFont="1" applyFill="1" applyBorder="1" applyAlignment="1">
      <alignment horizontal="center" vertical="top" wrapText="1"/>
    </xf>
    <xf numFmtId="4" fontId="55" fillId="9" borderId="67" xfId="3" applyNumberFormat="1" applyFont="1" applyFill="1" applyBorder="1" applyAlignment="1" applyProtection="1">
      <alignment horizontal="center" vertical="top" wrapText="1"/>
      <protection locked="0"/>
    </xf>
    <xf numFmtId="49" fontId="81" fillId="9" borderId="68" xfId="3" applyNumberFormat="1" applyFont="1" applyFill="1" applyBorder="1" applyAlignment="1">
      <alignment horizontal="center" vertical="center"/>
    </xf>
    <xf numFmtId="0" fontId="55" fillId="9" borderId="64" xfId="3" applyNumberFormat="1" applyFont="1" applyFill="1" applyBorder="1" applyAlignment="1">
      <alignment horizontal="center" vertical="top" wrapText="1"/>
    </xf>
    <xf numFmtId="0" fontId="55" fillId="9" borderId="64" xfId="2" applyFont="1" applyFill="1" applyBorder="1" applyAlignment="1">
      <alignment horizontal="center" vertical="top" wrapText="1"/>
    </xf>
    <xf numFmtId="4" fontId="55" fillId="9" borderId="64" xfId="3" applyNumberFormat="1" applyFont="1" applyFill="1" applyBorder="1" applyAlignment="1">
      <alignment horizontal="center" vertical="top" wrapText="1"/>
    </xf>
    <xf numFmtId="49" fontId="81" fillId="9" borderId="69" xfId="2" applyNumberFormat="1" applyFont="1" applyFill="1" applyBorder="1" applyAlignment="1">
      <alignment horizontal="center" vertical="center" wrapText="1"/>
    </xf>
    <xf numFmtId="0" fontId="52" fillId="0" borderId="44" xfId="0" applyFont="1" applyFill="1" applyBorder="1" applyAlignment="1" applyProtection="1">
      <alignment horizontal="left" vertical="center" wrapText="1"/>
      <protection locked="0"/>
    </xf>
    <xf numFmtId="0" fontId="52" fillId="0" borderId="44" xfId="0" applyFont="1" applyFill="1" applyBorder="1" applyAlignment="1" applyProtection="1">
      <alignment horizontal="center" vertical="center" wrapText="1"/>
      <protection locked="0"/>
    </xf>
    <xf numFmtId="0" fontId="82" fillId="9" borderId="47" xfId="0" applyNumberFormat="1" applyFont="1" applyFill="1" applyBorder="1" applyAlignment="1">
      <alignment horizontal="center" vertical="center" wrapText="1"/>
    </xf>
    <xf numFmtId="0" fontId="82" fillId="9" borderId="44" xfId="0" applyFont="1" applyFill="1" applyBorder="1" applyAlignment="1">
      <alignment horizontal="center" vertical="center" wrapText="1"/>
    </xf>
    <xf numFmtId="4" fontId="83" fillId="9" borderId="44" xfId="0" applyNumberFormat="1" applyFont="1" applyFill="1" applyBorder="1" applyAlignment="1">
      <alignment horizontal="center" vertical="center" wrapText="1"/>
    </xf>
    <xf numFmtId="4" fontId="83" fillId="9" borderId="70" xfId="0" applyNumberFormat="1" applyFont="1" applyFill="1" applyBorder="1" applyAlignment="1">
      <alignment horizontal="center" vertical="center" wrapText="1"/>
    </xf>
    <xf numFmtId="49" fontId="81" fillId="9" borderId="71" xfId="2" applyNumberFormat="1" applyFont="1" applyFill="1" applyBorder="1" applyAlignment="1">
      <alignment horizontal="center" vertical="center" wrapText="1"/>
    </xf>
    <xf numFmtId="0" fontId="52" fillId="0" borderId="23" xfId="0" applyFont="1" applyFill="1" applyBorder="1" applyAlignment="1" applyProtection="1">
      <alignment horizontal="left" vertical="center" wrapText="1"/>
      <protection locked="0"/>
    </xf>
    <xf numFmtId="0" fontId="52" fillId="0" borderId="23" xfId="0" applyFont="1" applyFill="1" applyBorder="1" applyAlignment="1" applyProtection="1">
      <alignment horizontal="center" vertical="center" wrapText="1"/>
      <protection locked="0"/>
    </xf>
    <xf numFmtId="0" fontId="82" fillId="9" borderId="23" xfId="0" applyNumberFormat="1" applyFont="1" applyFill="1" applyBorder="1" applyAlignment="1">
      <alignment horizontal="center" vertical="center" wrapText="1"/>
    </xf>
    <xf numFmtId="0" fontId="82" fillId="9" borderId="23" xfId="0" applyFont="1" applyFill="1" applyBorder="1" applyAlignment="1">
      <alignment horizontal="center" vertical="center" wrapText="1"/>
    </xf>
    <xf numFmtId="4" fontId="83" fillId="9" borderId="23" xfId="0" applyNumberFormat="1" applyFont="1" applyFill="1" applyBorder="1" applyAlignment="1">
      <alignment horizontal="center" vertical="center" wrapText="1"/>
    </xf>
    <xf numFmtId="0" fontId="84" fillId="0" borderId="0" xfId="0" applyFont="1"/>
    <xf numFmtId="49" fontId="81" fillId="9" borderId="54" xfId="2" applyNumberFormat="1" applyFont="1" applyFill="1" applyBorder="1" applyAlignment="1">
      <alignment horizontal="center" vertical="center" wrapText="1"/>
    </xf>
    <xf numFmtId="0" fontId="83" fillId="9" borderId="55" xfId="0" applyNumberFormat="1" applyFont="1" applyFill="1" applyBorder="1" applyAlignment="1">
      <alignment horizontal="center" vertical="center" wrapText="1"/>
    </xf>
    <xf numFmtId="0" fontId="83" fillId="9" borderId="55" xfId="0" applyFont="1" applyFill="1" applyBorder="1" applyAlignment="1">
      <alignment horizontal="center" vertical="center" wrapText="1"/>
    </xf>
    <xf numFmtId="4" fontId="83" fillId="9" borderId="55" xfId="0" applyNumberFormat="1" applyFont="1" applyFill="1" applyBorder="1" applyAlignment="1">
      <alignment horizontal="center" vertical="center" wrapText="1"/>
    </xf>
    <xf numFmtId="4" fontId="83" fillId="9" borderId="56" xfId="0" applyNumberFormat="1" applyFont="1" applyFill="1" applyBorder="1" applyAlignment="1">
      <alignment horizontal="center" vertical="center" wrapText="1"/>
    </xf>
    <xf numFmtId="49" fontId="56" fillId="16" borderId="25" xfId="2" applyNumberFormat="1" applyFont="1" applyFill="1" applyBorder="1" applyAlignment="1">
      <alignment horizontal="center" vertical="center" wrapText="1"/>
    </xf>
    <xf numFmtId="0" fontId="86" fillId="16" borderId="72" xfId="0" applyFont="1" applyFill="1" applyBorder="1" applyAlignment="1">
      <alignment horizontal="left" vertical="center" wrapText="1" indent="1"/>
    </xf>
    <xf numFmtId="0" fontId="86" fillId="16" borderId="55" xfId="0" applyFont="1" applyFill="1" applyBorder="1" applyAlignment="1">
      <alignment horizontal="left" vertical="center" wrapText="1" indent="1"/>
    </xf>
    <xf numFmtId="0" fontId="86" fillId="16" borderId="56" xfId="0" applyFont="1" applyFill="1" applyBorder="1" applyAlignment="1">
      <alignment horizontal="center" vertical="center" wrapText="1"/>
    </xf>
    <xf numFmtId="0" fontId="52" fillId="0" borderId="23" xfId="0" applyFont="1" applyFill="1" applyBorder="1" applyAlignment="1">
      <alignment horizontal="left" vertical="center" wrapText="1"/>
    </xf>
    <xf numFmtId="0" fontId="85" fillId="0" borderId="23" xfId="0" applyFont="1" applyFill="1" applyBorder="1" applyAlignment="1" applyProtection="1">
      <alignment horizontal="center" vertical="center" wrapText="1"/>
      <protection locked="0"/>
    </xf>
    <xf numFmtId="0" fontId="85" fillId="0" borderId="23" xfId="0" applyFont="1" applyFill="1" applyBorder="1" applyAlignment="1">
      <alignment horizontal="center" vertical="center" wrapText="1"/>
    </xf>
    <xf numFmtId="0" fontId="52" fillId="0" borderId="44" xfId="0" applyFont="1" applyFill="1" applyBorder="1" applyAlignment="1">
      <alignment horizontal="left" vertical="center" wrapText="1"/>
    </xf>
    <xf numFmtId="0" fontId="85" fillId="0" borderId="44" xfId="0" applyFont="1" applyFill="1" applyBorder="1" applyAlignment="1" applyProtection="1">
      <alignment horizontal="center" vertical="center" wrapText="1"/>
      <protection locked="0"/>
    </xf>
    <xf numFmtId="49" fontId="81" fillId="9" borderId="73" xfId="2" applyNumberFormat="1" applyFont="1" applyFill="1" applyBorder="1" applyAlignment="1">
      <alignment horizontal="center" vertical="center" wrapText="1"/>
    </xf>
    <xf numFmtId="0" fontId="52" fillId="0" borderId="74" xfId="0" applyFont="1" applyFill="1" applyBorder="1" applyAlignment="1">
      <alignment horizontal="left" vertical="center" wrapText="1"/>
    </xf>
    <xf numFmtId="0" fontId="85" fillId="0" borderId="74" xfId="0" applyFont="1" applyFill="1" applyBorder="1" applyAlignment="1" applyProtection="1">
      <alignment horizontal="center" vertical="center" wrapText="1"/>
      <protection locked="0"/>
    </xf>
    <xf numFmtId="0" fontId="85" fillId="0" borderId="74" xfId="0" applyFont="1" applyFill="1" applyBorder="1" applyAlignment="1">
      <alignment horizontal="center" vertical="center" wrapText="1"/>
    </xf>
    <xf numFmtId="0" fontId="82" fillId="9" borderId="74" xfId="0" applyFont="1" applyFill="1" applyBorder="1" applyAlignment="1">
      <alignment horizontal="center" vertical="center" wrapText="1"/>
    </xf>
    <xf numFmtId="4" fontId="83" fillId="9" borderId="74" xfId="0" applyNumberFormat="1" applyFont="1" applyFill="1" applyBorder="1" applyAlignment="1">
      <alignment horizontal="center" vertical="center" wrapText="1"/>
    </xf>
    <xf numFmtId="4" fontId="83" fillId="9" borderId="75" xfId="0" applyNumberFormat="1" applyFont="1" applyFill="1" applyBorder="1" applyAlignment="1">
      <alignment horizontal="center" vertical="center" wrapText="1"/>
    </xf>
    <xf numFmtId="49" fontId="56" fillId="16" borderId="57" xfId="2" applyNumberFormat="1" applyFont="1" applyFill="1" applyBorder="1" applyAlignment="1">
      <alignment horizontal="center" vertical="center" wrapText="1"/>
    </xf>
    <xf numFmtId="0" fontId="72" fillId="16" borderId="55" xfId="0" applyFont="1" applyFill="1" applyBorder="1" applyAlignment="1">
      <alignment horizontal="left" vertical="center" wrapText="1" indent="1"/>
    </xf>
    <xf numFmtId="4" fontId="86" fillId="16" borderId="57" xfId="0" applyNumberFormat="1" applyFont="1" applyFill="1" applyBorder="1" applyAlignment="1">
      <alignment horizontal="left" vertical="center" wrapText="1" indent="1"/>
    </xf>
    <xf numFmtId="0" fontId="90" fillId="0" borderId="0" xfId="0" applyFont="1" applyAlignment="1">
      <alignment horizontal="center" wrapText="1"/>
    </xf>
    <xf numFmtId="0" fontId="91" fillId="0" borderId="0" xfId="0" applyFont="1" applyAlignment="1">
      <alignment horizontal="left"/>
    </xf>
    <xf numFmtId="0" fontId="0" fillId="0" borderId="0" xfId="0" applyAlignment="1">
      <alignment wrapText="1"/>
    </xf>
    <xf numFmtId="0" fontId="92" fillId="0" borderId="0" xfId="0" applyFont="1" applyAlignment="1"/>
    <xf numFmtId="0" fontId="0" fillId="0" borderId="23" xfId="0" applyBorder="1" applyAlignment="1">
      <alignment wrapText="1"/>
    </xf>
    <xf numFmtId="0" fontId="92" fillId="0" borderId="23" xfId="0" applyFont="1" applyBorder="1" applyAlignment="1">
      <alignment wrapText="1"/>
    </xf>
    <xf numFmtId="0" fontId="92" fillId="0" borderId="24" xfId="0" applyFont="1" applyBorder="1" applyAlignment="1">
      <alignment wrapText="1"/>
    </xf>
    <xf numFmtId="0" fontId="92" fillId="0" borderId="23" xfId="0" applyFont="1" applyBorder="1" applyAlignment="1">
      <alignment horizontal="center" wrapText="1"/>
    </xf>
    <xf numFmtId="0" fontId="0" fillId="0" borderId="0" xfId="0" applyBorder="1" applyAlignment="1">
      <alignment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Fill="1" applyBorder="1" applyAlignment="1">
      <alignment horizontal="center" vertical="center" wrapText="1"/>
    </xf>
    <xf numFmtId="0" fontId="0" fillId="0" borderId="23" xfId="0" applyBorder="1" applyAlignment="1">
      <alignment vertical="center" wrapText="1"/>
    </xf>
    <xf numFmtId="0" fontId="0" fillId="0" borderId="23" xfId="0" applyFill="1" applyBorder="1" applyAlignment="1">
      <alignment wrapText="1"/>
    </xf>
    <xf numFmtId="0" fontId="0" fillId="0" borderId="23" xfId="0" applyBorder="1" applyAlignment="1">
      <alignment horizontal="left" vertical="center" wrapText="1"/>
    </xf>
    <xf numFmtId="0" fontId="0" fillId="0" borderId="24" xfId="0" applyBorder="1" applyAlignment="1">
      <alignment horizontal="center" vertical="center" wrapText="1"/>
    </xf>
    <xf numFmtId="0" fontId="94" fillId="0" borderId="23" xfId="0" applyFont="1" applyBorder="1" applyAlignment="1">
      <alignment horizontal="left" vertical="center"/>
    </xf>
    <xf numFmtId="0" fontId="0" fillId="0" borderId="0" xfId="0" applyBorder="1" applyAlignment="1">
      <alignment horizontal="center" vertical="center" wrapText="1"/>
    </xf>
    <xf numFmtId="0" fontId="0" fillId="0" borderId="0" xfId="0" applyAlignment="1"/>
    <xf numFmtId="0" fontId="0" fillId="0" borderId="80" xfId="0" applyBorder="1"/>
    <xf numFmtId="0" fontId="0" fillId="0" borderId="81" xfId="0" applyBorder="1"/>
    <xf numFmtId="0" fontId="0" fillId="0" borderId="0" xfId="0" applyBorder="1"/>
    <xf numFmtId="0" fontId="0" fillId="0" borderId="77" xfId="0" applyBorder="1"/>
    <xf numFmtId="0" fontId="0" fillId="0" borderId="79" xfId="0" applyBorder="1"/>
    <xf numFmtId="0" fontId="0" fillId="0" borderId="0" xfId="0" applyFill="1"/>
    <xf numFmtId="0" fontId="0" fillId="0" borderId="0" xfId="0" applyAlignment="1">
      <alignment horizontal="center" vertical="center"/>
    </xf>
    <xf numFmtId="0" fontId="0" fillId="0" borderId="0" xfId="0" applyFill="1" applyBorder="1"/>
    <xf numFmtId="0" fontId="0" fillId="0" borderId="80" xfId="0" applyFill="1" applyBorder="1"/>
    <xf numFmtId="0" fontId="0" fillId="0" borderId="81" xfId="0" applyFill="1" applyBorder="1"/>
    <xf numFmtId="0" fontId="95" fillId="0" borderId="0" xfId="0" applyFont="1"/>
    <xf numFmtId="0" fontId="96" fillId="0" borderId="0" xfId="0" applyFont="1"/>
    <xf numFmtId="0" fontId="61" fillId="0" borderId="0" xfId="0" applyFont="1" applyAlignment="1">
      <alignment horizontal="left"/>
    </xf>
    <xf numFmtId="49" fontId="95" fillId="0" borderId="0" xfId="0" applyNumberFormat="1" applyFont="1" applyAlignment="1">
      <alignment horizontal="left"/>
    </xf>
    <xf numFmtId="0" fontId="95" fillId="0" borderId="0" xfId="0" applyFont="1" applyAlignment="1">
      <alignment wrapText="1"/>
    </xf>
    <xf numFmtId="14" fontId="61" fillId="0" borderId="0" xfId="0" applyNumberFormat="1" applyFont="1" applyAlignment="1">
      <alignment horizontal="left"/>
    </xf>
    <xf numFmtId="0" fontId="62" fillId="0" borderId="0" xfId="0" applyFont="1" applyAlignment="1">
      <alignment horizontal="right"/>
    </xf>
    <xf numFmtId="0" fontId="62" fillId="0" borderId="0" xfId="0" applyFont="1" applyAlignment="1">
      <alignment horizontal="left"/>
    </xf>
    <xf numFmtId="0" fontId="62" fillId="0" borderId="0" xfId="0" applyFont="1" applyAlignment="1">
      <alignment horizontal="center"/>
    </xf>
    <xf numFmtId="0" fontId="97" fillId="0" borderId="0" xfId="0" applyFont="1" applyAlignment="1">
      <alignment horizontal="left" wrapText="1"/>
    </xf>
    <xf numFmtId="0" fontId="62" fillId="16" borderId="0" xfId="0" applyFont="1" applyFill="1" applyAlignment="1">
      <alignment vertical="center"/>
    </xf>
    <xf numFmtId="0" fontId="95" fillId="16" borderId="0" xfId="0" applyFont="1" applyFill="1" applyAlignment="1">
      <alignment vertical="center"/>
    </xf>
    <xf numFmtId="0" fontId="62" fillId="0" borderId="24" xfId="0" applyFont="1" applyBorder="1" applyAlignment="1">
      <alignment vertical="center"/>
    </xf>
    <xf numFmtId="0" fontId="62" fillId="0" borderId="28" xfId="0" applyFont="1" applyBorder="1" applyAlignment="1">
      <alignment vertical="center"/>
    </xf>
    <xf numFmtId="0" fontId="62" fillId="0" borderId="28" xfId="0" applyFont="1" applyBorder="1" applyAlignment="1">
      <alignment horizontal="center" vertical="center"/>
    </xf>
    <xf numFmtId="0" fontId="62" fillId="0" borderId="28" xfId="0" applyFont="1" applyBorder="1" applyAlignment="1">
      <alignment horizontal="right" vertical="center"/>
    </xf>
    <xf numFmtId="0" fontId="62" fillId="0" borderId="29" xfId="0" applyFont="1" applyBorder="1" applyAlignment="1">
      <alignment horizontal="right" vertical="center"/>
    </xf>
    <xf numFmtId="0" fontId="62" fillId="0" borderId="0" xfId="0" applyFont="1" applyBorder="1" applyAlignment="1">
      <alignment vertical="center"/>
    </xf>
    <xf numFmtId="0" fontId="62" fillId="0" borderId="0" xfId="0" applyFont="1" applyBorder="1" applyAlignment="1">
      <alignment horizontal="center" vertical="center"/>
    </xf>
    <xf numFmtId="0" fontId="62" fillId="0" borderId="0" xfId="0" applyFont="1" applyBorder="1" applyAlignment="1">
      <alignment horizontal="right" vertical="center"/>
    </xf>
    <xf numFmtId="49" fontId="61" fillId="0" borderId="0" xfId="0" applyNumberFormat="1" applyFont="1" applyAlignment="1">
      <alignment horizontal="left" wrapText="1"/>
    </xf>
    <xf numFmtId="49" fontId="61" fillId="0" borderId="0" xfId="0" applyNumberFormat="1" applyFont="1" applyAlignment="1">
      <alignment wrapText="1"/>
    </xf>
    <xf numFmtId="4" fontId="61" fillId="17" borderId="0" xfId="0" applyNumberFormat="1" applyFont="1" applyFill="1" applyAlignment="1">
      <alignment horizontal="right"/>
    </xf>
    <xf numFmtId="0" fontId="61" fillId="0" borderId="0" xfId="0" applyFont="1" applyAlignment="1">
      <alignment horizontal="right"/>
    </xf>
    <xf numFmtId="171" fontId="61" fillId="0" borderId="0" xfId="0" applyNumberFormat="1" applyFont="1" applyAlignment="1">
      <alignment horizontal="right"/>
    </xf>
    <xf numFmtId="0" fontId="95" fillId="0" borderId="0" xfId="0" applyFont="1" applyBorder="1"/>
    <xf numFmtId="0" fontId="97" fillId="0" borderId="30" xfId="0" applyFont="1" applyBorder="1" applyAlignment="1">
      <alignment horizontal="left"/>
    </xf>
    <xf numFmtId="0" fontId="95" fillId="0" borderId="32" xfId="0" applyNumberFormat="1" applyFont="1" applyBorder="1"/>
    <xf numFmtId="0" fontId="62" fillId="0" borderId="0" xfId="0" applyFont="1" applyBorder="1" applyAlignment="1">
      <alignment horizontal="left"/>
    </xf>
    <xf numFmtId="0" fontId="62" fillId="0" borderId="0" xfId="0" applyFont="1" applyBorder="1"/>
    <xf numFmtId="0" fontId="61" fillId="0" borderId="0" xfId="0" applyNumberFormat="1" applyFont="1" applyBorder="1"/>
    <xf numFmtId="49" fontId="62" fillId="0" borderId="0" xfId="0" applyNumberFormat="1" applyFont="1" applyBorder="1" applyAlignment="1">
      <alignment horizontal="left"/>
    </xf>
    <xf numFmtId="0" fontId="61" fillId="0" borderId="0" xfId="0" applyFont="1" applyBorder="1"/>
    <xf numFmtId="4" fontId="62" fillId="0" borderId="0" xfId="0" applyNumberFormat="1" applyFont="1" applyBorder="1" applyAlignment="1">
      <alignment horizontal="right"/>
    </xf>
    <xf numFmtId="0" fontId="95" fillId="0" borderId="76" xfId="0" applyFont="1" applyBorder="1"/>
    <xf numFmtId="0" fontId="95" fillId="0" borderId="59" xfId="0" applyFont="1" applyBorder="1"/>
    <xf numFmtId="0" fontId="95" fillId="0" borderId="62" xfId="0" applyFont="1" applyBorder="1"/>
    <xf numFmtId="0" fontId="95" fillId="0" borderId="82" xfId="0" applyFont="1" applyBorder="1"/>
    <xf numFmtId="0" fontId="95" fillId="0" borderId="68" xfId="0" applyFont="1" applyBorder="1"/>
    <xf numFmtId="0" fontId="62" fillId="0" borderId="64" xfId="0" applyFont="1" applyBorder="1"/>
    <xf numFmtId="0" fontId="95" fillId="0" borderId="64" xfId="0" applyFont="1" applyBorder="1"/>
    <xf numFmtId="171" fontId="62" fillId="0" borderId="64" xfId="0" applyNumberFormat="1" applyFont="1" applyFill="1" applyBorder="1" applyAlignment="1">
      <alignment horizontal="right"/>
    </xf>
    <xf numFmtId="171" fontId="61" fillId="0" borderId="67" xfId="0" applyNumberFormat="1" applyFont="1" applyFill="1" applyBorder="1" applyAlignment="1">
      <alignment horizontal="right"/>
    </xf>
    <xf numFmtId="0" fontId="62" fillId="0" borderId="0" xfId="0" applyFont="1" applyAlignment="1">
      <alignment horizontal="left" indent="5"/>
    </xf>
    <xf numFmtId="0" fontId="97" fillId="0" borderId="0" xfId="0" applyFont="1" applyAlignment="1"/>
    <xf numFmtId="0" fontId="62" fillId="0" borderId="0" xfId="0" applyFont="1" applyAlignment="1">
      <alignment horizontal="left" indent="2"/>
    </xf>
    <xf numFmtId="0" fontId="62" fillId="0" borderId="0" xfId="0" applyFont="1"/>
    <xf numFmtId="14" fontId="62" fillId="0" borderId="0" xfId="0" applyNumberFormat="1" applyFont="1" applyAlignment="1">
      <alignment horizontal="right"/>
    </xf>
    <xf numFmtId="49" fontId="38" fillId="0" borderId="0" xfId="0" applyNumberFormat="1" applyFont="1" applyAlignment="1">
      <alignment vertical="center"/>
    </xf>
    <xf numFmtId="49" fontId="38" fillId="0" borderId="0" xfId="0" applyNumberFormat="1" applyFont="1" applyAlignment="1">
      <alignment horizontal="center" vertical="center"/>
    </xf>
    <xf numFmtId="0" fontId="38" fillId="0" borderId="0" xfId="0" applyFont="1" applyAlignment="1">
      <alignment horizontal="justify" vertical="center" wrapText="1"/>
    </xf>
    <xf numFmtId="2" fontId="38" fillId="0" borderId="39" xfId="0" applyNumberFormat="1" applyFont="1" applyBorder="1" applyAlignment="1" applyProtection="1">
      <alignment horizontal="right" vertical="center"/>
    </xf>
    <xf numFmtId="169" fontId="38" fillId="0" borderId="39" xfId="0" applyNumberFormat="1" applyFont="1" applyBorder="1" applyAlignment="1" applyProtection="1">
      <alignment vertical="center"/>
    </xf>
    <xf numFmtId="2" fontId="38" fillId="0" borderId="34" xfId="0" applyNumberFormat="1" applyFont="1" applyBorder="1" applyAlignment="1" applyProtection="1">
      <alignment horizontal="right" vertical="center"/>
    </xf>
    <xf numFmtId="49" fontId="38" fillId="0" borderId="0" xfId="0" applyNumberFormat="1" applyFont="1" applyBorder="1" applyAlignment="1">
      <alignment vertical="center"/>
    </xf>
    <xf numFmtId="49" fontId="38" fillId="0" borderId="0" xfId="0" applyNumberFormat="1" applyFont="1" applyBorder="1" applyAlignment="1">
      <alignment horizontal="center" vertical="center"/>
    </xf>
    <xf numFmtId="0" fontId="38" fillId="0" borderId="0" xfId="0" applyFont="1" applyBorder="1" applyAlignment="1">
      <alignment horizontal="justify" vertical="center" wrapText="1"/>
    </xf>
    <xf numFmtId="2" fontId="38" fillId="0" borderId="0" xfId="0" applyNumberFormat="1" applyFont="1" applyBorder="1" applyAlignment="1" applyProtection="1">
      <alignment horizontal="right" vertical="center"/>
    </xf>
    <xf numFmtId="169" fontId="38" fillId="6" borderId="0" xfId="0" applyNumberFormat="1" applyFont="1" applyFill="1" applyBorder="1" applyAlignment="1" applyProtection="1">
      <alignment vertical="center"/>
      <protection locked="0"/>
    </xf>
    <xf numFmtId="169" fontId="38" fillId="0" borderId="0" xfId="0" applyNumberFormat="1" applyFont="1" applyBorder="1" applyAlignment="1" applyProtection="1">
      <alignment vertical="center"/>
    </xf>
    <xf numFmtId="169" fontId="43" fillId="0" borderId="0" xfId="0" applyNumberFormat="1" applyFont="1" applyFill="1" applyBorder="1" applyAlignment="1" applyProtection="1">
      <alignment vertical="center"/>
    </xf>
    <xf numFmtId="0" fontId="48" fillId="0" borderId="30" xfId="0" applyNumberFormat="1" applyFont="1" applyBorder="1" applyAlignment="1" applyProtection="1">
      <alignment horizontal="right"/>
    </xf>
    <xf numFmtId="49" fontId="38" fillId="0" borderId="39" xfId="0" applyNumberFormat="1" applyFont="1" applyBorder="1" applyAlignment="1">
      <alignment vertical="center"/>
    </xf>
    <xf numFmtId="170" fontId="38" fillId="0" borderId="34" xfId="0" applyNumberFormat="1" applyFont="1" applyBorder="1" applyAlignment="1" applyProtection="1">
      <alignment horizontal="right" vertical="center"/>
    </xf>
    <xf numFmtId="49" fontId="38" fillId="0" borderId="34" xfId="0" applyNumberFormat="1" applyFont="1" applyBorder="1" applyAlignment="1">
      <alignment horizontal="center"/>
    </xf>
    <xf numFmtId="169" fontId="43" fillId="0" borderId="84" xfId="0" applyNumberFormat="1" applyFont="1" applyFill="1" applyBorder="1" applyAlignment="1" applyProtection="1">
      <alignment vertical="center"/>
    </xf>
    <xf numFmtId="0" fontId="38" fillId="0" borderId="39" xfId="0" applyFont="1" applyBorder="1" applyAlignment="1">
      <alignment horizontal="justify" vertical="top" wrapText="1"/>
    </xf>
    <xf numFmtId="170" fontId="38" fillId="0" borderId="39" xfId="0" applyNumberFormat="1" applyFont="1" applyBorder="1" applyAlignment="1" applyProtection="1">
      <alignment horizontal="right" vertical="center"/>
    </xf>
    <xf numFmtId="0" fontId="48" fillId="0" borderId="0" xfId="0" applyFont="1" applyAlignment="1">
      <alignment vertical="center"/>
    </xf>
    <xf numFmtId="0" fontId="48" fillId="0" borderId="0" xfId="0" applyFont="1"/>
    <xf numFmtId="2" fontId="48" fillId="0" borderId="0" xfId="0" applyNumberFormat="1" applyFont="1" applyAlignment="1">
      <alignment vertical="center"/>
    </xf>
    <xf numFmtId="0" fontId="48" fillId="0" borderId="0" xfId="0" applyFont="1" applyBorder="1"/>
    <xf numFmtId="2" fontId="38" fillId="0" borderId="0" xfId="0" applyNumberFormat="1" applyFont="1"/>
    <xf numFmtId="169" fontId="38" fillId="0" borderId="0" xfId="0" applyNumberFormat="1" applyFont="1"/>
    <xf numFmtId="2" fontId="48" fillId="0" borderId="0" xfId="0" applyNumberFormat="1" applyFont="1"/>
    <xf numFmtId="0" fontId="38" fillId="0" borderId="0" xfId="0" applyFont="1" applyAlignment="1">
      <alignment vertical="center"/>
    </xf>
    <xf numFmtId="0" fontId="68" fillId="18" borderId="47" xfId="0" applyFont="1" applyFill="1" applyBorder="1" applyAlignment="1">
      <alignment vertical="top"/>
    </xf>
    <xf numFmtId="49" fontId="68" fillId="18" borderId="32" xfId="0" applyNumberFormat="1" applyFont="1" applyFill="1" applyBorder="1" applyAlignment="1">
      <alignment vertical="top"/>
    </xf>
    <xf numFmtId="49" fontId="68" fillId="18" borderId="32" xfId="0" applyNumberFormat="1" applyFont="1" applyFill="1" applyBorder="1" applyAlignment="1">
      <alignment horizontal="left" vertical="top" wrapText="1"/>
    </xf>
    <xf numFmtId="0" fontId="68" fillId="18" borderId="32" xfId="0" applyFont="1" applyFill="1" applyBorder="1" applyAlignment="1">
      <alignment horizontal="center" vertical="top" shrinkToFit="1"/>
    </xf>
    <xf numFmtId="167" fontId="68" fillId="18" borderId="32" xfId="0" applyNumberFormat="1" applyFont="1" applyFill="1" applyBorder="1" applyAlignment="1">
      <alignment vertical="top" shrinkToFit="1"/>
    </xf>
    <xf numFmtId="4" fontId="68" fillId="18" borderId="32" xfId="0" applyNumberFormat="1" applyFont="1" applyFill="1" applyBorder="1" applyAlignment="1">
      <alignment vertical="top" shrinkToFit="1"/>
    </xf>
    <xf numFmtId="4" fontId="68" fillId="18" borderId="31" xfId="0" applyNumberFormat="1" applyFont="1" applyFill="1" applyBorder="1" applyAlignment="1">
      <alignment vertical="top" shrinkToFit="1"/>
    </xf>
    <xf numFmtId="0" fontId="95" fillId="0" borderId="48" xfId="0" applyFont="1" applyBorder="1" applyAlignment="1">
      <alignment vertical="top"/>
    </xf>
    <xf numFmtId="4" fontId="95" fillId="0" borderId="0" xfId="0" applyNumberFormat="1" applyFont="1" applyBorder="1" applyAlignment="1">
      <alignment vertical="top" shrinkToFit="1"/>
    </xf>
    <xf numFmtId="0" fontId="67" fillId="0" borderId="52" xfId="0" applyFont="1" applyBorder="1" applyAlignment="1">
      <alignment horizontal="center" vertical="top" shrinkToFit="1"/>
    </xf>
    <xf numFmtId="167" fontId="67" fillId="0" borderId="52" xfId="0" applyNumberFormat="1" applyFont="1" applyBorder="1" applyAlignment="1">
      <alignment vertical="top" shrinkToFit="1"/>
    </xf>
    <xf numFmtId="4" fontId="67" fillId="0" borderId="52" xfId="0" applyNumberFormat="1" applyFont="1" applyBorder="1" applyAlignment="1">
      <alignment vertical="top" shrinkToFit="1"/>
    </xf>
    <xf numFmtId="4" fontId="67" fillId="10" borderId="52" xfId="0" applyNumberFormat="1" applyFont="1" applyFill="1" applyBorder="1" applyAlignment="1">
      <alignment vertical="top" shrinkToFit="1"/>
    </xf>
    <xf numFmtId="4" fontId="67" fillId="0" borderId="53" xfId="0" applyNumberFormat="1" applyFont="1" applyBorder="1" applyAlignment="1">
      <alignment vertical="top" shrinkToFit="1"/>
    </xf>
    <xf numFmtId="166" fontId="67" fillId="12" borderId="49" xfId="0" applyNumberFormat="1" applyFont="1" applyFill="1" applyBorder="1" applyAlignment="1">
      <alignment vertical="center" shrinkToFit="1"/>
    </xf>
    <xf numFmtId="167" fontId="67" fillId="10" borderId="49" xfId="0" applyNumberFormat="1" applyFont="1" applyFill="1" applyBorder="1" applyAlignment="1">
      <alignment vertical="top" shrinkToFit="1"/>
    </xf>
    <xf numFmtId="166" fontId="67" fillId="12" borderId="52" xfId="0" applyNumberFormat="1" applyFont="1" applyFill="1" applyBorder="1" applyAlignment="1">
      <alignment vertical="center" shrinkToFit="1"/>
    </xf>
    <xf numFmtId="4" fontId="67" fillId="0" borderId="0" xfId="0" applyNumberFormat="1" applyFont="1"/>
    <xf numFmtId="170" fontId="38" fillId="0" borderId="0" xfId="0" applyNumberFormat="1" applyFont="1" applyBorder="1" applyAlignment="1" applyProtection="1">
      <alignment horizontal="right" vertical="center"/>
    </xf>
    <xf numFmtId="170" fontId="38" fillId="6" borderId="0" xfId="0" applyNumberFormat="1" applyFont="1" applyFill="1" applyBorder="1" applyAlignment="1" applyProtection="1">
      <alignment vertical="center"/>
      <protection locked="0"/>
    </xf>
    <xf numFmtId="170" fontId="38" fillId="0" borderId="0" xfId="0" applyNumberFormat="1" applyFont="1" applyBorder="1" applyAlignment="1" applyProtection="1">
      <alignment vertical="center"/>
    </xf>
    <xf numFmtId="170" fontId="43" fillId="7" borderId="40" xfId="0" applyNumberFormat="1" applyFont="1" applyFill="1" applyBorder="1" applyAlignment="1" applyProtection="1">
      <alignment vertical="center"/>
    </xf>
    <xf numFmtId="170" fontId="43" fillId="0" borderId="0" xfId="0" applyNumberFormat="1" applyFont="1" applyFill="1" applyBorder="1" applyAlignment="1" applyProtection="1">
      <alignment vertical="center"/>
    </xf>
    <xf numFmtId="170" fontId="38" fillId="6" borderId="34" xfId="0" applyNumberFormat="1" applyFont="1" applyFill="1" applyBorder="1" applyAlignment="1" applyProtection="1">
      <alignment vertical="center"/>
      <protection locked="0"/>
    </xf>
    <xf numFmtId="170" fontId="38" fillId="0" borderId="34" xfId="0" applyNumberFormat="1" applyFont="1" applyBorder="1" applyAlignment="1" applyProtection="1">
      <alignment vertical="center"/>
    </xf>
    <xf numFmtId="170" fontId="43" fillId="7" borderId="35" xfId="0" applyNumberFormat="1" applyFont="1" applyFill="1" applyBorder="1" applyAlignment="1" applyProtection="1">
      <alignment vertical="center"/>
    </xf>
    <xf numFmtId="170" fontId="43" fillId="0" borderId="34" xfId="0" applyNumberFormat="1" applyFont="1" applyFill="1" applyBorder="1" applyAlignment="1" applyProtection="1">
      <alignment vertical="center"/>
    </xf>
    <xf numFmtId="170" fontId="43" fillId="7" borderId="85" xfId="0" applyNumberFormat="1" applyFont="1" applyFill="1" applyBorder="1" applyAlignment="1" applyProtection="1">
      <alignment vertical="center"/>
    </xf>
    <xf numFmtId="49" fontId="45" fillId="0" borderId="0" xfId="0" applyNumberFormat="1" applyFont="1" applyFill="1" applyBorder="1"/>
    <xf numFmtId="49" fontId="45" fillId="0" borderId="0" xfId="0" applyNumberFormat="1" applyFont="1" applyFill="1" applyBorder="1" applyAlignment="1" applyProtection="1">
      <alignment vertical="top" wrapText="1"/>
    </xf>
    <xf numFmtId="3" fontId="46" fillId="0" borderId="0" xfId="0" applyNumberFormat="1" applyFont="1" applyFill="1" applyBorder="1" applyAlignment="1" applyProtection="1">
      <alignment horizontal="center"/>
    </xf>
    <xf numFmtId="4" fontId="46" fillId="0" borderId="0" xfId="0" applyNumberFormat="1" applyFont="1" applyFill="1" applyBorder="1" applyAlignment="1" applyProtection="1">
      <alignment horizontal="center"/>
    </xf>
    <xf numFmtId="4" fontId="46" fillId="0" borderId="0" xfId="0" applyNumberFormat="1" applyFont="1" applyFill="1" applyBorder="1" applyAlignment="1" applyProtection="1">
      <alignment horizontal="right"/>
    </xf>
    <xf numFmtId="4" fontId="38" fillId="0" borderId="0" xfId="0" applyNumberFormat="1" applyFont="1" applyFill="1" applyBorder="1" applyAlignment="1" applyProtection="1">
      <alignment horizontal="right"/>
    </xf>
    <xf numFmtId="0" fontId="38" fillId="0" borderId="0" xfId="0" applyFont="1" applyFill="1" applyBorder="1"/>
    <xf numFmtId="0" fontId="14"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43" fillId="0" borderId="24" xfId="0" applyNumberFormat="1" applyFont="1" applyBorder="1" applyAlignment="1" applyProtection="1">
      <alignment vertical="top" wrapText="1"/>
    </xf>
    <xf numFmtId="0" fontId="38" fillId="0" borderId="28" xfId="0" applyFont="1" applyBorder="1" applyAlignment="1"/>
    <xf numFmtId="0" fontId="38" fillId="0" borderId="29" xfId="0" applyFont="1" applyBorder="1" applyAlignment="1"/>
    <xf numFmtId="0" fontId="37" fillId="0" borderId="0" xfId="0" applyFont="1" applyFill="1" applyAlignment="1">
      <alignment horizontal="center"/>
    </xf>
    <xf numFmtId="0" fontId="38" fillId="0" borderId="0" xfId="0" applyFont="1" applyAlignment="1">
      <alignment horizontal="center"/>
    </xf>
    <xf numFmtId="0" fontId="39" fillId="0" borderId="0" xfId="0" applyFont="1" applyFill="1" applyAlignment="1">
      <alignment horizontal="center"/>
    </xf>
    <xf numFmtId="0" fontId="40" fillId="0" borderId="0" xfId="0" applyFont="1" applyAlignment="1">
      <alignment horizontal="center"/>
    </xf>
    <xf numFmtId="0" fontId="38" fillId="0" borderId="0" xfId="0" applyNumberFormat="1" applyFont="1" applyAlignment="1" applyProtection="1">
      <alignment vertical="top" wrapText="1"/>
    </xf>
    <xf numFmtId="0" fontId="38" fillId="0" borderId="0" xfId="0" applyFont="1" applyAlignment="1" applyProtection="1"/>
    <xf numFmtId="0" fontId="38" fillId="0" borderId="0" xfId="0" applyFont="1" applyAlignment="1"/>
    <xf numFmtId="49" fontId="38" fillId="0" borderId="0" xfId="0" applyNumberFormat="1" applyFont="1" applyAlignment="1" applyProtection="1">
      <alignment vertical="top" wrapText="1"/>
    </xf>
    <xf numFmtId="0" fontId="42" fillId="5" borderId="23" xfId="0" applyFont="1" applyFill="1" applyBorder="1" applyAlignment="1">
      <alignment horizontal="right"/>
    </xf>
    <xf numFmtId="0" fontId="38" fillId="5" borderId="23" xfId="0" applyFont="1" applyFill="1" applyBorder="1" applyAlignment="1"/>
    <xf numFmtId="0" fontId="38" fillId="5" borderId="24" xfId="0" applyFont="1" applyFill="1" applyBorder="1" applyAlignment="1"/>
    <xf numFmtId="168" fontId="42" fillId="0" borderId="25" xfId="0" applyNumberFormat="1" applyFont="1" applyBorder="1" applyAlignment="1">
      <alignment horizontal="right"/>
    </xf>
    <xf numFmtId="168" fontId="42" fillId="0" borderId="26" xfId="0" applyNumberFormat="1" applyFont="1" applyBorder="1" applyAlignment="1">
      <alignment horizontal="right"/>
    </xf>
    <xf numFmtId="168" fontId="42" fillId="0" borderId="27" xfId="0" applyNumberFormat="1" applyFont="1" applyBorder="1" applyAlignment="1">
      <alignment horizontal="right"/>
    </xf>
    <xf numFmtId="0" fontId="67" fillId="0" borderId="0" xfId="0" applyFont="1" applyAlignment="1" applyProtection="1">
      <alignment vertical="top"/>
    </xf>
    <xf numFmtId="0" fontId="67" fillId="0" borderId="0" xfId="0" applyFont="1" applyAlignment="1" applyProtection="1">
      <alignment horizontal="left" vertical="top" wrapText="1"/>
    </xf>
    <xf numFmtId="0" fontId="67" fillId="10" borderId="0" xfId="0" applyFont="1" applyFill="1" applyBorder="1" applyAlignment="1" applyProtection="1">
      <alignment horizontal="left" vertical="top" wrapText="1"/>
    </xf>
    <xf numFmtId="0" fontId="65" fillId="0" borderId="0" xfId="0" applyFont="1" applyAlignment="1">
      <alignment horizontal="center"/>
    </xf>
    <xf numFmtId="0" fontId="66" fillId="0" borderId="23" xfId="0" applyFont="1" applyBorder="1" applyAlignment="1">
      <alignment horizontal="left" vertical="center"/>
    </xf>
    <xf numFmtId="49" fontId="66" fillId="0" borderId="23" xfId="0" applyNumberFormat="1" applyFont="1" applyBorder="1" applyAlignment="1">
      <alignment horizontal="left" vertical="center"/>
    </xf>
    <xf numFmtId="0" fontId="66" fillId="10" borderId="23" xfId="0" applyFont="1" applyFill="1" applyBorder="1" applyAlignment="1">
      <alignment horizontal="left"/>
    </xf>
    <xf numFmtId="0" fontId="68" fillId="10" borderId="24" xfId="0" applyFont="1" applyFill="1" applyBorder="1" applyAlignment="1">
      <alignment horizontal="left"/>
    </xf>
    <xf numFmtId="0" fontId="68" fillId="10" borderId="28" xfId="0" applyFont="1" applyFill="1" applyBorder="1" applyAlignment="1">
      <alignment horizontal="left"/>
    </xf>
    <xf numFmtId="0" fontId="68" fillId="10" borderId="29" xfId="0" applyFont="1" applyFill="1" applyBorder="1" applyAlignment="1">
      <alignment horizontal="left"/>
    </xf>
    <xf numFmtId="0" fontId="72" fillId="14" borderId="54" xfId="0" applyFont="1" applyFill="1" applyBorder="1" applyAlignment="1">
      <alignment horizontal="center" vertical="center" wrapText="1"/>
    </xf>
    <xf numFmtId="0" fontId="73" fillId="0" borderId="55" xfId="0" applyFont="1" applyBorder="1" applyAlignment="1">
      <alignment vertical="center"/>
    </xf>
    <xf numFmtId="0" fontId="55" fillId="9" borderId="60" xfId="3" applyNumberFormat="1" applyFont="1" applyFill="1" applyBorder="1" applyAlignment="1">
      <alignment horizontal="center" wrapText="1"/>
    </xf>
    <xf numFmtId="0" fontId="0" fillId="0" borderId="65" xfId="0" applyBorder="1" applyAlignment="1">
      <alignment horizontal="center" wrapText="1"/>
    </xf>
    <xf numFmtId="0" fontId="85" fillId="0" borderId="55" xfId="0" applyFont="1" applyFill="1" applyBorder="1" applyAlignment="1" applyProtection="1">
      <alignment horizontal="left" vertical="center" wrapText="1"/>
      <protection locked="0"/>
    </xf>
    <xf numFmtId="0" fontId="84" fillId="0" borderId="55" xfId="0" applyFont="1" applyBorder="1" applyAlignment="1">
      <alignment vertical="center" wrapText="1"/>
    </xf>
    <xf numFmtId="49" fontId="87" fillId="0" borderId="76" xfId="0" applyNumberFormat="1" applyFont="1" applyBorder="1" applyAlignment="1">
      <alignment horizontal="left" vertical="top"/>
    </xf>
    <xf numFmtId="49" fontId="87" fillId="0" borderId="68" xfId="0" applyNumberFormat="1" applyFont="1" applyBorder="1" applyAlignment="1">
      <alignment horizontal="left" vertical="top"/>
    </xf>
    <xf numFmtId="0" fontId="88" fillId="0" borderId="59" xfId="0" applyFont="1" applyBorder="1" applyAlignment="1">
      <alignment horizontal="left" vertical="center" wrapText="1"/>
    </xf>
    <xf numFmtId="0" fontId="88" fillId="0" borderId="62" xfId="0" applyFont="1" applyBorder="1" applyAlignment="1">
      <alignment horizontal="left" vertical="center" wrapText="1"/>
    </xf>
    <xf numFmtId="0" fontId="89" fillId="0" borderId="64" xfId="0" applyFont="1" applyBorder="1" applyAlignment="1">
      <alignment horizontal="center" vertical="center" wrapText="1"/>
    </xf>
    <xf numFmtId="0" fontId="89" fillId="0" borderId="67" xfId="0" applyFont="1"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171" fontId="62" fillId="0" borderId="0" xfId="0" applyNumberFormat="1" applyFont="1" applyFill="1" applyBorder="1" applyAlignment="1">
      <alignment horizontal="right"/>
    </xf>
    <xf numFmtId="171" fontId="62" fillId="0" borderId="83" xfId="0" applyNumberFormat="1" applyFont="1" applyFill="1" applyBorder="1" applyAlignment="1">
      <alignment horizontal="right"/>
    </xf>
    <xf numFmtId="0" fontId="62" fillId="0" borderId="28" xfId="0" applyFont="1" applyBorder="1" applyAlignment="1">
      <alignment horizontal="center" vertical="center"/>
    </xf>
  </cellXfs>
  <cellStyles count="4">
    <cellStyle name="Hypertextový odkaz" xfId="1" builtinId="8"/>
    <cellStyle name="normální" xfId="0" builtinId="0" customBuiltin="1"/>
    <cellStyle name="normální_estimatif tdr - FRANCO-TCHEQUE-indice2_rv" xfId="2"/>
    <cellStyle name="normální_Lot 02" xfId="3"/>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7</xdr:col>
      <xdr:colOff>4482</xdr:colOff>
      <xdr:row>3</xdr:row>
      <xdr:rowOff>336</xdr:rowOff>
    </xdr:from>
    <xdr:ext cx="192120" cy="257001"/>
    <xdr:sp macro="" textlink="">
      <xdr:nvSpPr>
        <xdr:cNvPr id="2" name="TextovéPole 1">
          <a:extLst>
            <a:ext uri="{FF2B5EF4-FFF2-40B4-BE49-F238E27FC236}">
              <a16:creationId xmlns:a16="http://schemas.microsoft.com/office/drawing/2014/main" xmlns="" id="{00000000-0008-0000-0700-00000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3" name="TextovéPole 2">
          <a:extLst>
            <a:ext uri="{FF2B5EF4-FFF2-40B4-BE49-F238E27FC236}">
              <a16:creationId xmlns:a16="http://schemas.microsoft.com/office/drawing/2014/main" xmlns="" id="{00000000-0008-0000-0700-00000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4" name="TextovéPole 3">
          <a:extLst>
            <a:ext uri="{FF2B5EF4-FFF2-40B4-BE49-F238E27FC236}">
              <a16:creationId xmlns:a16="http://schemas.microsoft.com/office/drawing/2014/main" xmlns="" id="{00000000-0008-0000-0700-000004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5" name="TextovéPole 4">
          <a:extLst>
            <a:ext uri="{FF2B5EF4-FFF2-40B4-BE49-F238E27FC236}">
              <a16:creationId xmlns:a16="http://schemas.microsoft.com/office/drawing/2014/main" xmlns="" id="{00000000-0008-0000-0700-000005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 name="TextovéPole 5">
          <a:extLst>
            <a:ext uri="{FF2B5EF4-FFF2-40B4-BE49-F238E27FC236}">
              <a16:creationId xmlns:a16="http://schemas.microsoft.com/office/drawing/2014/main" xmlns="" id="{00000000-0008-0000-0700-000006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7" name="TextovéPole 6">
          <a:extLst>
            <a:ext uri="{FF2B5EF4-FFF2-40B4-BE49-F238E27FC236}">
              <a16:creationId xmlns:a16="http://schemas.microsoft.com/office/drawing/2014/main" xmlns="" id="{00000000-0008-0000-0700-000007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8" name="TextovéPole 7">
          <a:extLst>
            <a:ext uri="{FF2B5EF4-FFF2-40B4-BE49-F238E27FC236}">
              <a16:creationId xmlns:a16="http://schemas.microsoft.com/office/drawing/2014/main" xmlns="" id="{00000000-0008-0000-0700-000008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9" name="TextovéPole 8">
          <a:extLst>
            <a:ext uri="{FF2B5EF4-FFF2-40B4-BE49-F238E27FC236}">
              <a16:creationId xmlns:a16="http://schemas.microsoft.com/office/drawing/2014/main" xmlns="" id="{00000000-0008-0000-0700-000009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10" name="TextovéPole 9">
          <a:extLst>
            <a:ext uri="{FF2B5EF4-FFF2-40B4-BE49-F238E27FC236}">
              <a16:creationId xmlns:a16="http://schemas.microsoft.com/office/drawing/2014/main" xmlns="" id="{00000000-0008-0000-0700-00000A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11" name="TextovéPole 10">
          <a:extLst>
            <a:ext uri="{FF2B5EF4-FFF2-40B4-BE49-F238E27FC236}">
              <a16:creationId xmlns:a16="http://schemas.microsoft.com/office/drawing/2014/main" xmlns="" id="{00000000-0008-0000-0700-00000B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12" name="TextovéPole 11">
          <a:extLst>
            <a:ext uri="{FF2B5EF4-FFF2-40B4-BE49-F238E27FC236}">
              <a16:creationId xmlns:a16="http://schemas.microsoft.com/office/drawing/2014/main" xmlns="" id="{00000000-0008-0000-0700-00000C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13" name="TextovéPole 12">
          <a:extLst>
            <a:ext uri="{FF2B5EF4-FFF2-40B4-BE49-F238E27FC236}">
              <a16:creationId xmlns:a16="http://schemas.microsoft.com/office/drawing/2014/main" xmlns="" id="{00000000-0008-0000-0700-00000D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4" name="TextovéPole 13">
          <a:extLst>
            <a:ext uri="{FF2B5EF4-FFF2-40B4-BE49-F238E27FC236}">
              <a16:creationId xmlns:a16="http://schemas.microsoft.com/office/drawing/2014/main" xmlns="" id="{00000000-0008-0000-0700-00000E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15" name="TextovéPole 14">
          <a:extLst>
            <a:ext uri="{FF2B5EF4-FFF2-40B4-BE49-F238E27FC236}">
              <a16:creationId xmlns:a16="http://schemas.microsoft.com/office/drawing/2014/main" xmlns="" id="{00000000-0008-0000-0700-00000F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6" name="TextovéPole 15">
          <a:extLst>
            <a:ext uri="{FF2B5EF4-FFF2-40B4-BE49-F238E27FC236}">
              <a16:creationId xmlns:a16="http://schemas.microsoft.com/office/drawing/2014/main" xmlns="" id="{00000000-0008-0000-0700-000010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7" name="TextovéPole 1">
          <a:extLst>
            <a:ext uri="{FF2B5EF4-FFF2-40B4-BE49-F238E27FC236}">
              <a16:creationId xmlns:a16="http://schemas.microsoft.com/office/drawing/2014/main" xmlns="" id="{00000000-0008-0000-0700-00001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8" name="TextovéPole 2">
          <a:extLst>
            <a:ext uri="{FF2B5EF4-FFF2-40B4-BE49-F238E27FC236}">
              <a16:creationId xmlns:a16="http://schemas.microsoft.com/office/drawing/2014/main" xmlns="" id="{00000000-0008-0000-0700-00001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9" name="TextovéPole 3">
          <a:extLst>
            <a:ext uri="{FF2B5EF4-FFF2-40B4-BE49-F238E27FC236}">
              <a16:creationId xmlns:a16="http://schemas.microsoft.com/office/drawing/2014/main" xmlns="" id="{00000000-0008-0000-0700-000013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0" name="TextovéPole 4">
          <a:extLst>
            <a:ext uri="{FF2B5EF4-FFF2-40B4-BE49-F238E27FC236}">
              <a16:creationId xmlns:a16="http://schemas.microsoft.com/office/drawing/2014/main" xmlns="" id="{00000000-0008-0000-0700-000014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1" name="TextovéPole 5">
          <a:extLst>
            <a:ext uri="{FF2B5EF4-FFF2-40B4-BE49-F238E27FC236}">
              <a16:creationId xmlns:a16="http://schemas.microsoft.com/office/drawing/2014/main" xmlns="" id="{00000000-0008-0000-0700-000015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22" name="TextovéPole 6">
          <a:extLst>
            <a:ext uri="{FF2B5EF4-FFF2-40B4-BE49-F238E27FC236}">
              <a16:creationId xmlns:a16="http://schemas.microsoft.com/office/drawing/2014/main" xmlns="" id="{00000000-0008-0000-0700-000016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23" name="TextovéPole 7">
          <a:extLst>
            <a:ext uri="{FF2B5EF4-FFF2-40B4-BE49-F238E27FC236}">
              <a16:creationId xmlns:a16="http://schemas.microsoft.com/office/drawing/2014/main" xmlns="" id="{00000000-0008-0000-0700-000017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4" name="TextovéPole 8">
          <a:extLst>
            <a:ext uri="{FF2B5EF4-FFF2-40B4-BE49-F238E27FC236}">
              <a16:creationId xmlns:a16="http://schemas.microsoft.com/office/drawing/2014/main" xmlns="" id="{00000000-0008-0000-0700-000018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25" name="TextovéPole 9">
          <a:extLst>
            <a:ext uri="{FF2B5EF4-FFF2-40B4-BE49-F238E27FC236}">
              <a16:creationId xmlns:a16="http://schemas.microsoft.com/office/drawing/2014/main" xmlns="" id="{00000000-0008-0000-0700-000019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6" name="TextovéPole 10">
          <a:extLst>
            <a:ext uri="{FF2B5EF4-FFF2-40B4-BE49-F238E27FC236}">
              <a16:creationId xmlns:a16="http://schemas.microsoft.com/office/drawing/2014/main" xmlns="" id="{00000000-0008-0000-0700-00001A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27" name="TextovéPole 11">
          <a:extLst>
            <a:ext uri="{FF2B5EF4-FFF2-40B4-BE49-F238E27FC236}">
              <a16:creationId xmlns:a16="http://schemas.microsoft.com/office/drawing/2014/main" xmlns="" id="{00000000-0008-0000-0700-00001B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28" name="TextovéPole 12">
          <a:extLst>
            <a:ext uri="{FF2B5EF4-FFF2-40B4-BE49-F238E27FC236}">
              <a16:creationId xmlns:a16="http://schemas.microsoft.com/office/drawing/2014/main" xmlns="" id="{00000000-0008-0000-0700-00001C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29" name="TextovéPole 13">
          <a:extLst>
            <a:ext uri="{FF2B5EF4-FFF2-40B4-BE49-F238E27FC236}">
              <a16:creationId xmlns:a16="http://schemas.microsoft.com/office/drawing/2014/main" xmlns="" id="{00000000-0008-0000-0700-00001D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30" name="TextovéPole 14">
          <a:extLst>
            <a:ext uri="{FF2B5EF4-FFF2-40B4-BE49-F238E27FC236}">
              <a16:creationId xmlns:a16="http://schemas.microsoft.com/office/drawing/2014/main" xmlns="" id="{00000000-0008-0000-0700-00001E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31" name="TextovéPole 11">
          <a:extLst>
            <a:ext uri="{FF2B5EF4-FFF2-40B4-BE49-F238E27FC236}">
              <a16:creationId xmlns:a16="http://schemas.microsoft.com/office/drawing/2014/main" xmlns="" id="{00000000-0008-0000-0700-00001F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32" name="TextovéPole 11">
          <a:extLst>
            <a:ext uri="{FF2B5EF4-FFF2-40B4-BE49-F238E27FC236}">
              <a16:creationId xmlns:a16="http://schemas.microsoft.com/office/drawing/2014/main" xmlns="" id="{00000000-0008-0000-0700-000020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33" name="TextovéPole 12">
          <a:extLst>
            <a:ext uri="{FF2B5EF4-FFF2-40B4-BE49-F238E27FC236}">
              <a16:creationId xmlns:a16="http://schemas.microsoft.com/office/drawing/2014/main" xmlns="" id="{00000000-0008-0000-0700-000021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34" name="TextovéPole 13">
          <a:extLst>
            <a:ext uri="{FF2B5EF4-FFF2-40B4-BE49-F238E27FC236}">
              <a16:creationId xmlns:a16="http://schemas.microsoft.com/office/drawing/2014/main" xmlns="" id="{00000000-0008-0000-0700-000022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35" name="TextovéPole 11">
          <a:extLst>
            <a:ext uri="{FF2B5EF4-FFF2-40B4-BE49-F238E27FC236}">
              <a16:creationId xmlns:a16="http://schemas.microsoft.com/office/drawing/2014/main" xmlns="" id="{00000000-0008-0000-0700-000023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36" name="TextovéPole 12">
          <a:extLst>
            <a:ext uri="{FF2B5EF4-FFF2-40B4-BE49-F238E27FC236}">
              <a16:creationId xmlns:a16="http://schemas.microsoft.com/office/drawing/2014/main" xmlns="" id="{00000000-0008-0000-0700-000024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37" name="TextovéPole 13">
          <a:extLst>
            <a:ext uri="{FF2B5EF4-FFF2-40B4-BE49-F238E27FC236}">
              <a16:creationId xmlns:a16="http://schemas.microsoft.com/office/drawing/2014/main" xmlns="" id="{00000000-0008-0000-0700-000025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38" name="TextovéPole 14">
          <a:extLst>
            <a:ext uri="{FF2B5EF4-FFF2-40B4-BE49-F238E27FC236}">
              <a16:creationId xmlns:a16="http://schemas.microsoft.com/office/drawing/2014/main" xmlns="" id="{00000000-0008-0000-0700-000026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39" name="TextovéPole 11">
          <a:extLst>
            <a:ext uri="{FF2B5EF4-FFF2-40B4-BE49-F238E27FC236}">
              <a16:creationId xmlns:a16="http://schemas.microsoft.com/office/drawing/2014/main" xmlns="" id="{00000000-0008-0000-0700-000027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40" name="TextovéPole 12">
          <a:extLst>
            <a:ext uri="{FF2B5EF4-FFF2-40B4-BE49-F238E27FC236}">
              <a16:creationId xmlns:a16="http://schemas.microsoft.com/office/drawing/2014/main" xmlns="" id="{00000000-0008-0000-0700-000028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1" name="TextovéPole 13">
          <a:extLst>
            <a:ext uri="{FF2B5EF4-FFF2-40B4-BE49-F238E27FC236}">
              <a16:creationId xmlns:a16="http://schemas.microsoft.com/office/drawing/2014/main" xmlns="" id="{00000000-0008-0000-0700-000029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42" name="TextovéPole 14">
          <a:extLst>
            <a:ext uri="{FF2B5EF4-FFF2-40B4-BE49-F238E27FC236}">
              <a16:creationId xmlns:a16="http://schemas.microsoft.com/office/drawing/2014/main" xmlns="" id="{00000000-0008-0000-0700-00002A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3" name="TextovéPole 15">
          <a:extLst>
            <a:ext uri="{FF2B5EF4-FFF2-40B4-BE49-F238E27FC236}">
              <a16:creationId xmlns:a16="http://schemas.microsoft.com/office/drawing/2014/main" xmlns="" id="{00000000-0008-0000-0700-00002B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44" name="TextovéPole 11">
          <a:extLst>
            <a:ext uri="{FF2B5EF4-FFF2-40B4-BE49-F238E27FC236}">
              <a16:creationId xmlns:a16="http://schemas.microsoft.com/office/drawing/2014/main" xmlns="" id="{00000000-0008-0000-0700-00002C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45" name="TextovéPole 11">
          <a:extLst>
            <a:ext uri="{FF2B5EF4-FFF2-40B4-BE49-F238E27FC236}">
              <a16:creationId xmlns:a16="http://schemas.microsoft.com/office/drawing/2014/main" xmlns="" id="{00000000-0008-0000-0700-00002D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46" name="TextovéPole 12">
          <a:extLst>
            <a:ext uri="{FF2B5EF4-FFF2-40B4-BE49-F238E27FC236}">
              <a16:creationId xmlns:a16="http://schemas.microsoft.com/office/drawing/2014/main" xmlns="" id="{00000000-0008-0000-0700-00002E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47" name="TextovéPole 13">
          <a:extLst>
            <a:ext uri="{FF2B5EF4-FFF2-40B4-BE49-F238E27FC236}">
              <a16:creationId xmlns:a16="http://schemas.microsoft.com/office/drawing/2014/main" xmlns="" id="{00000000-0008-0000-0700-00002F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8" name="TextovéPole 47">
          <a:extLst>
            <a:ext uri="{FF2B5EF4-FFF2-40B4-BE49-F238E27FC236}">
              <a16:creationId xmlns:a16="http://schemas.microsoft.com/office/drawing/2014/main" xmlns="" id="{00000000-0008-0000-0700-00003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9" name="TextovéPole 48">
          <a:extLst>
            <a:ext uri="{FF2B5EF4-FFF2-40B4-BE49-F238E27FC236}">
              <a16:creationId xmlns:a16="http://schemas.microsoft.com/office/drawing/2014/main" xmlns="" id="{00000000-0008-0000-0700-00003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0" name="TextovéPole 49">
          <a:extLst>
            <a:ext uri="{FF2B5EF4-FFF2-40B4-BE49-F238E27FC236}">
              <a16:creationId xmlns:a16="http://schemas.microsoft.com/office/drawing/2014/main" xmlns="" id="{00000000-0008-0000-0700-00003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1" name="TextovéPole 50">
          <a:extLst>
            <a:ext uri="{FF2B5EF4-FFF2-40B4-BE49-F238E27FC236}">
              <a16:creationId xmlns:a16="http://schemas.microsoft.com/office/drawing/2014/main" xmlns="" id="{00000000-0008-0000-0700-00003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2" name="TextovéPole 51">
          <a:extLst>
            <a:ext uri="{FF2B5EF4-FFF2-40B4-BE49-F238E27FC236}">
              <a16:creationId xmlns:a16="http://schemas.microsoft.com/office/drawing/2014/main" xmlns="" id="{00000000-0008-0000-0700-00003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3" name="TextovéPole 52">
          <a:extLst>
            <a:ext uri="{FF2B5EF4-FFF2-40B4-BE49-F238E27FC236}">
              <a16:creationId xmlns:a16="http://schemas.microsoft.com/office/drawing/2014/main" xmlns="" id="{00000000-0008-0000-0700-00003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4" name="TextovéPole 53">
          <a:extLst>
            <a:ext uri="{FF2B5EF4-FFF2-40B4-BE49-F238E27FC236}">
              <a16:creationId xmlns:a16="http://schemas.microsoft.com/office/drawing/2014/main" xmlns="" id="{00000000-0008-0000-0700-00003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5" name="TextovéPole 54">
          <a:extLst>
            <a:ext uri="{FF2B5EF4-FFF2-40B4-BE49-F238E27FC236}">
              <a16:creationId xmlns:a16="http://schemas.microsoft.com/office/drawing/2014/main" xmlns="" id="{00000000-0008-0000-0700-000037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6" name="TextovéPole 55">
          <a:extLst>
            <a:ext uri="{FF2B5EF4-FFF2-40B4-BE49-F238E27FC236}">
              <a16:creationId xmlns:a16="http://schemas.microsoft.com/office/drawing/2014/main" xmlns="" id="{00000000-0008-0000-0700-000038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7" name="TextovéPole 56">
          <a:extLst>
            <a:ext uri="{FF2B5EF4-FFF2-40B4-BE49-F238E27FC236}">
              <a16:creationId xmlns:a16="http://schemas.microsoft.com/office/drawing/2014/main" xmlns="" id="{00000000-0008-0000-0700-000039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8" name="TextovéPole 1">
          <a:extLst>
            <a:ext uri="{FF2B5EF4-FFF2-40B4-BE49-F238E27FC236}">
              <a16:creationId xmlns:a16="http://schemas.microsoft.com/office/drawing/2014/main" xmlns="" id="{00000000-0008-0000-0700-00003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9" name="TextovéPole 2">
          <a:extLst>
            <a:ext uri="{FF2B5EF4-FFF2-40B4-BE49-F238E27FC236}">
              <a16:creationId xmlns:a16="http://schemas.microsoft.com/office/drawing/2014/main" xmlns="" id="{00000000-0008-0000-0700-00003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0" name="TextovéPole 3">
          <a:extLst>
            <a:ext uri="{FF2B5EF4-FFF2-40B4-BE49-F238E27FC236}">
              <a16:creationId xmlns:a16="http://schemas.microsoft.com/office/drawing/2014/main" xmlns="" id="{00000000-0008-0000-0700-00003C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1" name="TextovéPole 4">
          <a:extLst>
            <a:ext uri="{FF2B5EF4-FFF2-40B4-BE49-F238E27FC236}">
              <a16:creationId xmlns:a16="http://schemas.microsoft.com/office/drawing/2014/main" xmlns="" id="{00000000-0008-0000-0700-00003D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2" name="TextovéPole 5">
          <a:extLst>
            <a:ext uri="{FF2B5EF4-FFF2-40B4-BE49-F238E27FC236}">
              <a16:creationId xmlns:a16="http://schemas.microsoft.com/office/drawing/2014/main" xmlns="" id="{00000000-0008-0000-0700-00003E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3" name="TextovéPole 62">
          <a:extLst>
            <a:ext uri="{FF2B5EF4-FFF2-40B4-BE49-F238E27FC236}">
              <a16:creationId xmlns:a16="http://schemas.microsoft.com/office/drawing/2014/main" xmlns="" id="{00000000-0008-0000-0700-00003F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4" name="TextovéPole 63">
          <a:extLst>
            <a:ext uri="{FF2B5EF4-FFF2-40B4-BE49-F238E27FC236}">
              <a16:creationId xmlns:a16="http://schemas.microsoft.com/office/drawing/2014/main" xmlns="" id="{00000000-0008-0000-0700-000040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5" name="TextovéPole 64">
          <a:extLst>
            <a:ext uri="{FF2B5EF4-FFF2-40B4-BE49-F238E27FC236}">
              <a16:creationId xmlns:a16="http://schemas.microsoft.com/office/drawing/2014/main" xmlns="" id="{00000000-0008-0000-0700-000041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6" name="TextovéPole 65">
          <a:extLst>
            <a:ext uri="{FF2B5EF4-FFF2-40B4-BE49-F238E27FC236}">
              <a16:creationId xmlns:a16="http://schemas.microsoft.com/office/drawing/2014/main" xmlns="" id="{00000000-0008-0000-0700-00004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7" name="TextovéPole 66">
          <a:extLst>
            <a:ext uri="{FF2B5EF4-FFF2-40B4-BE49-F238E27FC236}">
              <a16:creationId xmlns:a16="http://schemas.microsoft.com/office/drawing/2014/main" xmlns="" id="{00000000-0008-0000-0700-00004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68" name="TextovéPole 67">
          <a:extLst>
            <a:ext uri="{FF2B5EF4-FFF2-40B4-BE49-F238E27FC236}">
              <a16:creationId xmlns:a16="http://schemas.microsoft.com/office/drawing/2014/main" xmlns="" id="{00000000-0008-0000-0700-000044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69" name="TextovéPole 68">
          <a:extLst>
            <a:ext uri="{FF2B5EF4-FFF2-40B4-BE49-F238E27FC236}">
              <a16:creationId xmlns:a16="http://schemas.microsoft.com/office/drawing/2014/main" xmlns="" id="{00000000-0008-0000-0700-000045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0" name="TextovéPole 69">
          <a:extLst>
            <a:ext uri="{FF2B5EF4-FFF2-40B4-BE49-F238E27FC236}">
              <a16:creationId xmlns:a16="http://schemas.microsoft.com/office/drawing/2014/main" xmlns="" id="{00000000-0008-0000-0700-000046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71" name="TextovéPole 70">
          <a:extLst>
            <a:ext uri="{FF2B5EF4-FFF2-40B4-BE49-F238E27FC236}">
              <a16:creationId xmlns:a16="http://schemas.microsoft.com/office/drawing/2014/main" xmlns="" id="{00000000-0008-0000-0700-000047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2" name="TextovéPole 71">
          <a:extLst>
            <a:ext uri="{FF2B5EF4-FFF2-40B4-BE49-F238E27FC236}">
              <a16:creationId xmlns:a16="http://schemas.microsoft.com/office/drawing/2014/main" xmlns="" id="{00000000-0008-0000-0700-000048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73" name="TextovéPole 72">
          <a:extLst>
            <a:ext uri="{FF2B5EF4-FFF2-40B4-BE49-F238E27FC236}">
              <a16:creationId xmlns:a16="http://schemas.microsoft.com/office/drawing/2014/main" xmlns="" id="{00000000-0008-0000-0700-000049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74" name="TextovéPole 73">
          <a:extLst>
            <a:ext uri="{FF2B5EF4-FFF2-40B4-BE49-F238E27FC236}">
              <a16:creationId xmlns:a16="http://schemas.microsoft.com/office/drawing/2014/main" xmlns="" id="{00000000-0008-0000-0700-00004A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5" name="TextovéPole 74">
          <a:extLst>
            <a:ext uri="{FF2B5EF4-FFF2-40B4-BE49-F238E27FC236}">
              <a16:creationId xmlns:a16="http://schemas.microsoft.com/office/drawing/2014/main" xmlns="" id="{00000000-0008-0000-0700-00004B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76" name="TextovéPole 75">
          <a:extLst>
            <a:ext uri="{FF2B5EF4-FFF2-40B4-BE49-F238E27FC236}">
              <a16:creationId xmlns:a16="http://schemas.microsoft.com/office/drawing/2014/main" xmlns="" id="{00000000-0008-0000-0700-00004C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7" name="TextovéPole 76">
          <a:extLst>
            <a:ext uri="{FF2B5EF4-FFF2-40B4-BE49-F238E27FC236}">
              <a16:creationId xmlns:a16="http://schemas.microsoft.com/office/drawing/2014/main" xmlns="" id="{00000000-0008-0000-0700-00004D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8" name="TextovéPole 1">
          <a:extLst>
            <a:ext uri="{FF2B5EF4-FFF2-40B4-BE49-F238E27FC236}">
              <a16:creationId xmlns:a16="http://schemas.microsoft.com/office/drawing/2014/main" xmlns="" id="{00000000-0008-0000-0700-00004E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9" name="TextovéPole 2">
          <a:extLst>
            <a:ext uri="{FF2B5EF4-FFF2-40B4-BE49-F238E27FC236}">
              <a16:creationId xmlns:a16="http://schemas.microsoft.com/office/drawing/2014/main" xmlns="" id="{00000000-0008-0000-0700-00004F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0" name="TextovéPole 3">
          <a:extLst>
            <a:ext uri="{FF2B5EF4-FFF2-40B4-BE49-F238E27FC236}">
              <a16:creationId xmlns:a16="http://schemas.microsoft.com/office/drawing/2014/main" xmlns="" id="{00000000-0008-0000-0700-000050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1" name="TextovéPole 4">
          <a:extLst>
            <a:ext uri="{FF2B5EF4-FFF2-40B4-BE49-F238E27FC236}">
              <a16:creationId xmlns:a16="http://schemas.microsoft.com/office/drawing/2014/main" xmlns="" id="{00000000-0008-0000-0700-00005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2" name="TextovéPole 5">
          <a:extLst>
            <a:ext uri="{FF2B5EF4-FFF2-40B4-BE49-F238E27FC236}">
              <a16:creationId xmlns:a16="http://schemas.microsoft.com/office/drawing/2014/main" xmlns="" id="{00000000-0008-0000-0700-00005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83" name="TextovéPole 6">
          <a:extLst>
            <a:ext uri="{FF2B5EF4-FFF2-40B4-BE49-F238E27FC236}">
              <a16:creationId xmlns:a16="http://schemas.microsoft.com/office/drawing/2014/main" xmlns="" id="{00000000-0008-0000-0700-000053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84" name="TextovéPole 7">
          <a:extLst>
            <a:ext uri="{FF2B5EF4-FFF2-40B4-BE49-F238E27FC236}">
              <a16:creationId xmlns:a16="http://schemas.microsoft.com/office/drawing/2014/main" xmlns="" id="{00000000-0008-0000-0700-000054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5" name="TextovéPole 8">
          <a:extLst>
            <a:ext uri="{FF2B5EF4-FFF2-40B4-BE49-F238E27FC236}">
              <a16:creationId xmlns:a16="http://schemas.microsoft.com/office/drawing/2014/main" xmlns="" id="{00000000-0008-0000-0700-000055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86" name="TextovéPole 9">
          <a:extLst>
            <a:ext uri="{FF2B5EF4-FFF2-40B4-BE49-F238E27FC236}">
              <a16:creationId xmlns:a16="http://schemas.microsoft.com/office/drawing/2014/main" xmlns="" id="{00000000-0008-0000-0700-000056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7" name="TextovéPole 10">
          <a:extLst>
            <a:ext uri="{FF2B5EF4-FFF2-40B4-BE49-F238E27FC236}">
              <a16:creationId xmlns:a16="http://schemas.microsoft.com/office/drawing/2014/main" xmlns="" id="{00000000-0008-0000-0700-000057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88" name="TextovéPole 11">
          <a:extLst>
            <a:ext uri="{FF2B5EF4-FFF2-40B4-BE49-F238E27FC236}">
              <a16:creationId xmlns:a16="http://schemas.microsoft.com/office/drawing/2014/main" xmlns="" id="{00000000-0008-0000-0700-000058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89" name="TextovéPole 12">
          <a:extLst>
            <a:ext uri="{FF2B5EF4-FFF2-40B4-BE49-F238E27FC236}">
              <a16:creationId xmlns:a16="http://schemas.microsoft.com/office/drawing/2014/main" xmlns="" id="{00000000-0008-0000-0700-000059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90" name="TextovéPole 13">
          <a:extLst>
            <a:ext uri="{FF2B5EF4-FFF2-40B4-BE49-F238E27FC236}">
              <a16:creationId xmlns:a16="http://schemas.microsoft.com/office/drawing/2014/main" xmlns="" id="{00000000-0008-0000-0700-00005A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91" name="TextovéPole 14">
          <a:extLst>
            <a:ext uri="{FF2B5EF4-FFF2-40B4-BE49-F238E27FC236}">
              <a16:creationId xmlns:a16="http://schemas.microsoft.com/office/drawing/2014/main" xmlns="" id="{00000000-0008-0000-0700-00005B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92" name="TextovéPole 11">
          <a:extLst>
            <a:ext uri="{FF2B5EF4-FFF2-40B4-BE49-F238E27FC236}">
              <a16:creationId xmlns:a16="http://schemas.microsoft.com/office/drawing/2014/main" xmlns="" id="{00000000-0008-0000-0700-00005C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93" name="TextovéPole 11">
          <a:extLst>
            <a:ext uri="{FF2B5EF4-FFF2-40B4-BE49-F238E27FC236}">
              <a16:creationId xmlns:a16="http://schemas.microsoft.com/office/drawing/2014/main" xmlns="" id="{00000000-0008-0000-0700-00005D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94" name="TextovéPole 12">
          <a:extLst>
            <a:ext uri="{FF2B5EF4-FFF2-40B4-BE49-F238E27FC236}">
              <a16:creationId xmlns:a16="http://schemas.microsoft.com/office/drawing/2014/main" xmlns="" id="{00000000-0008-0000-0700-00005E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95" name="TextovéPole 13">
          <a:extLst>
            <a:ext uri="{FF2B5EF4-FFF2-40B4-BE49-F238E27FC236}">
              <a16:creationId xmlns:a16="http://schemas.microsoft.com/office/drawing/2014/main" xmlns="" id="{00000000-0008-0000-0700-00005F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96" name="TextovéPole 11">
          <a:extLst>
            <a:ext uri="{FF2B5EF4-FFF2-40B4-BE49-F238E27FC236}">
              <a16:creationId xmlns:a16="http://schemas.microsoft.com/office/drawing/2014/main" xmlns="" id="{00000000-0008-0000-0700-000060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97" name="TextovéPole 12">
          <a:extLst>
            <a:ext uri="{FF2B5EF4-FFF2-40B4-BE49-F238E27FC236}">
              <a16:creationId xmlns:a16="http://schemas.microsoft.com/office/drawing/2014/main" xmlns="" id="{00000000-0008-0000-0700-000061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98" name="TextovéPole 13">
          <a:extLst>
            <a:ext uri="{FF2B5EF4-FFF2-40B4-BE49-F238E27FC236}">
              <a16:creationId xmlns:a16="http://schemas.microsoft.com/office/drawing/2014/main" xmlns="" id="{00000000-0008-0000-0700-000062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99" name="TextovéPole 14">
          <a:extLst>
            <a:ext uri="{FF2B5EF4-FFF2-40B4-BE49-F238E27FC236}">
              <a16:creationId xmlns:a16="http://schemas.microsoft.com/office/drawing/2014/main" xmlns="" id="{00000000-0008-0000-0700-000063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100" name="TextovéPole 11">
          <a:extLst>
            <a:ext uri="{FF2B5EF4-FFF2-40B4-BE49-F238E27FC236}">
              <a16:creationId xmlns:a16="http://schemas.microsoft.com/office/drawing/2014/main" xmlns="" id="{00000000-0008-0000-0700-000064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101" name="TextovéPole 12">
          <a:extLst>
            <a:ext uri="{FF2B5EF4-FFF2-40B4-BE49-F238E27FC236}">
              <a16:creationId xmlns:a16="http://schemas.microsoft.com/office/drawing/2014/main" xmlns="" id="{00000000-0008-0000-0700-000065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2" name="TextovéPole 13">
          <a:extLst>
            <a:ext uri="{FF2B5EF4-FFF2-40B4-BE49-F238E27FC236}">
              <a16:creationId xmlns:a16="http://schemas.microsoft.com/office/drawing/2014/main" xmlns="" id="{00000000-0008-0000-0700-000066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103" name="TextovéPole 14">
          <a:extLst>
            <a:ext uri="{FF2B5EF4-FFF2-40B4-BE49-F238E27FC236}">
              <a16:creationId xmlns:a16="http://schemas.microsoft.com/office/drawing/2014/main" xmlns="" id="{00000000-0008-0000-0700-000067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4" name="TextovéPole 15">
          <a:extLst>
            <a:ext uri="{FF2B5EF4-FFF2-40B4-BE49-F238E27FC236}">
              <a16:creationId xmlns:a16="http://schemas.microsoft.com/office/drawing/2014/main" xmlns="" id="{00000000-0008-0000-0700-000068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105" name="TextovéPole 11">
          <a:extLst>
            <a:ext uri="{FF2B5EF4-FFF2-40B4-BE49-F238E27FC236}">
              <a16:creationId xmlns:a16="http://schemas.microsoft.com/office/drawing/2014/main" xmlns="" id="{00000000-0008-0000-0700-000069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106" name="TextovéPole 11">
          <a:extLst>
            <a:ext uri="{FF2B5EF4-FFF2-40B4-BE49-F238E27FC236}">
              <a16:creationId xmlns:a16="http://schemas.microsoft.com/office/drawing/2014/main" xmlns="" id="{00000000-0008-0000-0700-00006A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107" name="TextovéPole 12">
          <a:extLst>
            <a:ext uri="{FF2B5EF4-FFF2-40B4-BE49-F238E27FC236}">
              <a16:creationId xmlns:a16="http://schemas.microsoft.com/office/drawing/2014/main" xmlns="" id="{00000000-0008-0000-0700-00006B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108" name="TextovéPole 13">
          <a:extLst>
            <a:ext uri="{FF2B5EF4-FFF2-40B4-BE49-F238E27FC236}">
              <a16:creationId xmlns:a16="http://schemas.microsoft.com/office/drawing/2014/main" xmlns="" id="{00000000-0008-0000-0700-00006C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09" name="TextovéPole 108">
          <a:extLst>
            <a:ext uri="{FF2B5EF4-FFF2-40B4-BE49-F238E27FC236}">
              <a16:creationId xmlns:a16="http://schemas.microsoft.com/office/drawing/2014/main" xmlns="" id="{00000000-0008-0000-0700-00006D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0" name="TextovéPole 109">
          <a:extLst>
            <a:ext uri="{FF2B5EF4-FFF2-40B4-BE49-F238E27FC236}">
              <a16:creationId xmlns:a16="http://schemas.microsoft.com/office/drawing/2014/main" xmlns="" id="{00000000-0008-0000-0700-00006E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1" name="TextovéPole 110">
          <a:extLst>
            <a:ext uri="{FF2B5EF4-FFF2-40B4-BE49-F238E27FC236}">
              <a16:creationId xmlns:a16="http://schemas.microsoft.com/office/drawing/2014/main" xmlns="" id="{00000000-0008-0000-0700-00006F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2" name="TextovéPole 111">
          <a:extLst>
            <a:ext uri="{FF2B5EF4-FFF2-40B4-BE49-F238E27FC236}">
              <a16:creationId xmlns:a16="http://schemas.microsoft.com/office/drawing/2014/main" xmlns="" id="{00000000-0008-0000-0700-00007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3" name="TextovéPole 112">
          <a:extLst>
            <a:ext uri="{FF2B5EF4-FFF2-40B4-BE49-F238E27FC236}">
              <a16:creationId xmlns:a16="http://schemas.microsoft.com/office/drawing/2014/main" xmlns="" id="{00000000-0008-0000-0700-00007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4" name="TextovéPole 113">
          <a:extLst>
            <a:ext uri="{FF2B5EF4-FFF2-40B4-BE49-F238E27FC236}">
              <a16:creationId xmlns:a16="http://schemas.microsoft.com/office/drawing/2014/main" xmlns="" id="{00000000-0008-0000-0700-00007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5" name="TextovéPole 114">
          <a:extLst>
            <a:ext uri="{FF2B5EF4-FFF2-40B4-BE49-F238E27FC236}">
              <a16:creationId xmlns:a16="http://schemas.microsoft.com/office/drawing/2014/main" xmlns="" id="{00000000-0008-0000-0700-00007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6" name="TextovéPole 115">
          <a:extLst>
            <a:ext uri="{FF2B5EF4-FFF2-40B4-BE49-F238E27FC236}">
              <a16:creationId xmlns:a16="http://schemas.microsoft.com/office/drawing/2014/main" xmlns="" id="{00000000-0008-0000-0700-00007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7" name="TextovéPole 116">
          <a:extLst>
            <a:ext uri="{FF2B5EF4-FFF2-40B4-BE49-F238E27FC236}">
              <a16:creationId xmlns:a16="http://schemas.microsoft.com/office/drawing/2014/main" xmlns="" id="{00000000-0008-0000-0700-00007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8" name="TextovéPole 117">
          <a:extLst>
            <a:ext uri="{FF2B5EF4-FFF2-40B4-BE49-F238E27FC236}">
              <a16:creationId xmlns:a16="http://schemas.microsoft.com/office/drawing/2014/main" xmlns="" id="{00000000-0008-0000-0700-00007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19" name="TextovéPole 1">
          <a:extLst>
            <a:ext uri="{FF2B5EF4-FFF2-40B4-BE49-F238E27FC236}">
              <a16:creationId xmlns:a16="http://schemas.microsoft.com/office/drawing/2014/main" xmlns="" id="{00000000-0008-0000-0700-000077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0" name="TextovéPole 2">
          <a:extLst>
            <a:ext uri="{FF2B5EF4-FFF2-40B4-BE49-F238E27FC236}">
              <a16:creationId xmlns:a16="http://schemas.microsoft.com/office/drawing/2014/main" xmlns="" id="{00000000-0008-0000-0700-000078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1" name="TextovéPole 3">
          <a:extLst>
            <a:ext uri="{FF2B5EF4-FFF2-40B4-BE49-F238E27FC236}">
              <a16:creationId xmlns:a16="http://schemas.microsoft.com/office/drawing/2014/main" xmlns="" id="{00000000-0008-0000-0700-000079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2" name="TextovéPole 4">
          <a:extLst>
            <a:ext uri="{FF2B5EF4-FFF2-40B4-BE49-F238E27FC236}">
              <a16:creationId xmlns:a16="http://schemas.microsoft.com/office/drawing/2014/main" xmlns="" id="{00000000-0008-0000-0700-00007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3" name="TextovéPole 5">
          <a:extLst>
            <a:ext uri="{FF2B5EF4-FFF2-40B4-BE49-F238E27FC236}">
              <a16:creationId xmlns:a16="http://schemas.microsoft.com/office/drawing/2014/main" xmlns="" id="{00000000-0008-0000-0700-00007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419100</xdr:colOff>
      <xdr:row>3</xdr:row>
      <xdr:rowOff>251460</xdr:rowOff>
    </xdr:from>
    <xdr:to>
      <xdr:col>3</xdr:col>
      <xdr:colOff>609600</xdr:colOff>
      <xdr:row>3</xdr:row>
      <xdr:rowOff>1175828</xdr:rowOff>
    </xdr:to>
    <xdr:pic>
      <xdr:nvPicPr>
        <xdr:cNvPr id="2" name="Obrázek 1">
          <a:extLst>
            <a:ext uri="{FF2B5EF4-FFF2-40B4-BE49-F238E27FC236}">
              <a16:creationId xmlns:a16="http://schemas.microsoft.com/office/drawing/2014/main" xmlns="" id="{B67DA58A-73CE-42ED-88CD-F3D81E7F7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288280" y="1363980"/>
          <a:ext cx="1729740" cy="924368"/>
        </a:xfrm>
        <a:prstGeom prst="rect">
          <a:avLst/>
        </a:prstGeom>
      </xdr:spPr>
    </xdr:pic>
    <xdr:clientData/>
  </xdr:twoCellAnchor>
  <xdr:twoCellAnchor editAs="oneCell">
    <xdr:from>
      <xdr:col>3</xdr:col>
      <xdr:colOff>389436</xdr:colOff>
      <xdr:row>5</xdr:row>
      <xdr:rowOff>15241</xdr:rowOff>
    </xdr:from>
    <xdr:to>
      <xdr:col>3</xdr:col>
      <xdr:colOff>609600</xdr:colOff>
      <xdr:row>5</xdr:row>
      <xdr:rowOff>1035313</xdr:rowOff>
    </xdr:to>
    <xdr:pic>
      <xdr:nvPicPr>
        <xdr:cNvPr id="3" name="Obrázek 2">
          <a:extLst>
            <a:ext uri="{FF2B5EF4-FFF2-40B4-BE49-F238E27FC236}">
              <a16:creationId xmlns:a16="http://schemas.microsoft.com/office/drawing/2014/main" xmlns="" id="{2C1B7FA3-355F-410E-A653-59DAF41D2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5258616" y="4000501"/>
          <a:ext cx="1706064" cy="1020072"/>
        </a:xfrm>
        <a:prstGeom prst="rect">
          <a:avLst/>
        </a:prstGeom>
      </xdr:spPr>
    </xdr:pic>
    <xdr:clientData/>
  </xdr:twoCellAnchor>
  <xdr:twoCellAnchor editAs="oneCell">
    <xdr:from>
      <xdr:col>3</xdr:col>
      <xdr:colOff>183696</xdr:colOff>
      <xdr:row>7</xdr:row>
      <xdr:rowOff>217715</xdr:rowOff>
    </xdr:from>
    <xdr:to>
      <xdr:col>3</xdr:col>
      <xdr:colOff>609600</xdr:colOff>
      <xdr:row>7</xdr:row>
      <xdr:rowOff>1235747</xdr:rowOff>
    </xdr:to>
    <xdr:pic>
      <xdr:nvPicPr>
        <xdr:cNvPr id="4" name="Obrázek 3">
          <a:extLst>
            <a:ext uri="{FF2B5EF4-FFF2-40B4-BE49-F238E27FC236}">
              <a16:creationId xmlns:a16="http://schemas.microsoft.com/office/drawing/2014/main" xmlns="" id="{91C1EE55-F582-4814-BF02-F9007A2867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tretch>
          <a:fillRect/>
        </a:stretch>
      </xdr:blipFill>
      <xdr:spPr>
        <a:xfrm>
          <a:off x="5052876" y="6847115"/>
          <a:ext cx="2163264" cy="1018032"/>
        </a:xfrm>
        <a:prstGeom prst="rect">
          <a:avLst/>
        </a:prstGeom>
      </xdr:spPr>
    </xdr:pic>
    <xdr:clientData/>
  </xdr:twoCellAnchor>
  <xdr:twoCellAnchor editAs="oneCell">
    <xdr:from>
      <xdr:col>3</xdr:col>
      <xdr:colOff>360588</xdr:colOff>
      <xdr:row>6</xdr:row>
      <xdr:rowOff>61233</xdr:rowOff>
    </xdr:from>
    <xdr:to>
      <xdr:col>3</xdr:col>
      <xdr:colOff>609600</xdr:colOff>
      <xdr:row>6</xdr:row>
      <xdr:rowOff>1128408</xdr:rowOff>
    </xdr:to>
    <xdr:pic>
      <xdr:nvPicPr>
        <xdr:cNvPr id="5" name="Obrázek 4">
          <a:extLst>
            <a:ext uri="{FF2B5EF4-FFF2-40B4-BE49-F238E27FC236}">
              <a16:creationId xmlns:a16="http://schemas.microsoft.com/office/drawing/2014/main" xmlns="" id="{870C09A2-BE14-482C-957E-9018A67B73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5229768" y="5227593"/>
          <a:ext cx="1963512" cy="1067175"/>
        </a:xfrm>
        <a:prstGeom prst="rect">
          <a:avLst/>
        </a:prstGeom>
      </xdr:spPr>
    </xdr:pic>
    <xdr:clientData/>
  </xdr:twoCellAnchor>
  <xdr:twoCellAnchor editAs="oneCell">
    <xdr:from>
      <xdr:col>3</xdr:col>
      <xdr:colOff>115660</xdr:colOff>
      <xdr:row>4</xdr:row>
      <xdr:rowOff>198120</xdr:rowOff>
    </xdr:from>
    <xdr:to>
      <xdr:col>3</xdr:col>
      <xdr:colOff>609600</xdr:colOff>
      <xdr:row>4</xdr:row>
      <xdr:rowOff>1214517</xdr:rowOff>
    </xdr:to>
    <xdr:pic>
      <xdr:nvPicPr>
        <xdr:cNvPr id="6" name="Obrázek 5">
          <a:extLst>
            <a:ext uri="{FF2B5EF4-FFF2-40B4-BE49-F238E27FC236}">
              <a16:creationId xmlns:a16="http://schemas.microsoft.com/office/drawing/2014/main" xmlns="" id="{890D1249-8A20-4576-8996-13404A478E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xmlns="" val="0"/>
            </a:ext>
          </a:extLst>
        </a:blip>
        <a:stretch>
          <a:fillRect/>
        </a:stretch>
      </xdr:blipFill>
      <xdr:spPr>
        <a:xfrm>
          <a:off x="4984840" y="2842260"/>
          <a:ext cx="2193200" cy="1016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388620</xdr:colOff>
      <xdr:row>39</xdr:row>
      <xdr:rowOff>114300</xdr:rowOff>
    </xdr:from>
    <xdr:to>
      <xdr:col>22</xdr:col>
      <xdr:colOff>358140</xdr:colOff>
      <xdr:row>52</xdr:row>
      <xdr:rowOff>60960</xdr:rowOff>
    </xdr:to>
    <xdr:pic>
      <xdr:nvPicPr>
        <xdr:cNvPr id="3" name="Picture 2">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00800" y="5417820"/>
          <a:ext cx="6141720" cy="1630680"/>
        </a:xfrm>
        <a:prstGeom prst="rect">
          <a:avLst/>
        </a:prstGeom>
        <a:noFill/>
      </xdr:spPr>
    </xdr:pic>
    <xdr:clientData/>
  </xdr:twoCellAnchor>
  <xdr:twoCellAnchor editAs="oneCell">
    <xdr:from>
      <xdr:col>11</xdr:col>
      <xdr:colOff>152400</xdr:colOff>
      <xdr:row>53</xdr:row>
      <xdr:rowOff>22860</xdr:rowOff>
    </xdr:from>
    <xdr:to>
      <xdr:col>22</xdr:col>
      <xdr:colOff>304800</xdr:colOff>
      <xdr:row>54</xdr:row>
      <xdr:rowOff>99060</xdr:rowOff>
    </xdr:to>
    <xdr:pic>
      <xdr:nvPicPr>
        <xdr:cNvPr id="4" name="Picture 3">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652260" y="7139940"/>
          <a:ext cx="5836920" cy="20574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205740</xdr:colOff>
      <xdr:row>40</xdr:row>
      <xdr:rowOff>121920</xdr:rowOff>
    </xdr:from>
    <xdr:to>
      <xdr:col>25</xdr:col>
      <xdr:colOff>243840</xdr:colOff>
      <xdr:row>92</xdr:row>
      <xdr:rowOff>106680</xdr:rowOff>
    </xdr:to>
    <xdr:pic>
      <xdr:nvPicPr>
        <xdr:cNvPr id="3" name="Picture 2">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80960" y="5608320"/>
          <a:ext cx="6164580" cy="7117080"/>
        </a:xfrm>
        <a:prstGeom prst="rect">
          <a:avLst/>
        </a:prstGeom>
        <a:noFill/>
      </xdr:spPr>
    </xdr:pic>
    <xdr:clientData/>
  </xdr:twoCellAnchor>
  <xdr:twoCellAnchor editAs="oneCell">
    <xdr:from>
      <xdr:col>13</xdr:col>
      <xdr:colOff>190500</xdr:colOff>
      <xdr:row>92</xdr:row>
      <xdr:rowOff>91440</xdr:rowOff>
    </xdr:from>
    <xdr:to>
      <xdr:col>25</xdr:col>
      <xdr:colOff>259080</xdr:colOff>
      <xdr:row>147</xdr:row>
      <xdr:rowOff>30480</xdr:rowOff>
    </xdr:to>
    <xdr:pic>
      <xdr:nvPicPr>
        <xdr:cNvPr id="4" name="Picture 3">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65720" y="12710160"/>
          <a:ext cx="6195060" cy="7185660"/>
        </a:xfrm>
        <a:prstGeom prst="rect">
          <a:avLst/>
        </a:prstGeom>
        <a:noFill/>
      </xdr:spPr>
    </xdr:pic>
    <xdr:clientData/>
  </xdr:twoCellAnchor>
  <xdr:twoCellAnchor editAs="oneCell">
    <xdr:from>
      <xdr:col>13</xdr:col>
      <xdr:colOff>182880</xdr:colOff>
      <xdr:row>147</xdr:row>
      <xdr:rowOff>45720</xdr:rowOff>
    </xdr:from>
    <xdr:to>
      <xdr:col>25</xdr:col>
      <xdr:colOff>251460</xdr:colOff>
      <xdr:row>198</xdr:row>
      <xdr:rowOff>99060</xdr:rowOff>
    </xdr:to>
    <xdr:pic>
      <xdr:nvPicPr>
        <xdr:cNvPr id="5" name="Picture 4">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7658100" y="19911060"/>
          <a:ext cx="6195060" cy="6659880"/>
        </a:xfrm>
        <a:prstGeom prst="rect">
          <a:avLst/>
        </a:prstGeom>
        <a:noFill/>
      </xdr:spPr>
    </xdr:pic>
    <xdr:clientData/>
  </xdr:twoCellAnchor>
  <xdr:twoCellAnchor editAs="oneCell">
    <xdr:from>
      <xdr:col>13</xdr:col>
      <xdr:colOff>205740</xdr:colOff>
      <xdr:row>199</xdr:row>
      <xdr:rowOff>7620</xdr:rowOff>
    </xdr:from>
    <xdr:to>
      <xdr:col>25</xdr:col>
      <xdr:colOff>243840</xdr:colOff>
      <xdr:row>200</xdr:row>
      <xdr:rowOff>38100</xdr:rowOff>
    </xdr:to>
    <xdr:pic>
      <xdr:nvPicPr>
        <xdr:cNvPr id="6" name="Picture 5">
          <a:extLst>
            <a:ext uri="{FF2B5EF4-FFF2-40B4-BE49-F238E27FC236}">
              <a16:creationId xmlns:a16="http://schemas.microsoft.com/office/drawing/2014/main" xmlns="" id="{00000000-0008-0000-0A00-000006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7680960" y="26609040"/>
          <a:ext cx="6164580" cy="16002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ecialisti/SO-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ecialisti/rozp_IO-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D3" t="str">
            <v>20.011</v>
          </cell>
          <cell r="E3" t="str">
            <v>Tělocvična Jívanská</v>
          </cell>
        </row>
        <row r="4">
          <cell r="D4" t="str">
            <v>01</v>
          </cell>
          <cell r="E4" t="str">
            <v>projektový rozpočet</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E3" t="str">
            <v>Tělocvična Jívanská</v>
          </cell>
        </row>
        <row r="4">
          <cell r="E4" t="str">
            <v>projektový rozpočet</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CM103"/>
  <sheetViews>
    <sheetView showGridLines="0" tabSelected="1"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7" t="s">
        <v>0</v>
      </c>
      <c r="AZ1" s="17" t="s">
        <v>1</v>
      </c>
      <c r="BA1" s="17" t="s">
        <v>2</v>
      </c>
      <c r="BB1" s="17" t="s">
        <v>1</v>
      </c>
      <c r="BT1" s="17" t="s">
        <v>3</v>
      </c>
      <c r="BU1" s="17" t="s">
        <v>3</v>
      </c>
      <c r="BV1" s="17" t="s">
        <v>4</v>
      </c>
    </row>
    <row r="2" spans="1:74" s="1" customFormat="1" ht="36.9" customHeight="1">
      <c r="AR2" s="646" t="s">
        <v>5</v>
      </c>
      <c r="AS2" s="647"/>
      <c r="AT2" s="647"/>
      <c r="AU2" s="647"/>
      <c r="AV2" s="647"/>
      <c r="AW2" s="647"/>
      <c r="AX2" s="647"/>
      <c r="AY2" s="647"/>
      <c r="AZ2" s="647"/>
      <c r="BA2" s="647"/>
      <c r="BB2" s="647"/>
      <c r="BC2" s="647"/>
      <c r="BD2" s="647"/>
      <c r="BE2" s="647"/>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1"/>
      <c r="D4" s="22" t="s">
        <v>9</v>
      </c>
      <c r="AR4" s="21"/>
      <c r="AS4" s="23" t="s">
        <v>10</v>
      </c>
      <c r="BS4" s="18" t="s">
        <v>11</v>
      </c>
    </row>
    <row r="5" spans="1:74" s="1" customFormat="1" ht="12" customHeight="1">
      <c r="B5" s="21"/>
      <c r="D5" s="24" t="s">
        <v>12</v>
      </c>
      <c r="K5" s="655" t="s">
        <v>13</v>
      </c>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R5" s="21"/>
      <c r="BS5" s="18" t="s">
        <v>6</v>
      </c>
    </row>
    <row r="6" spans="1:74" s="1" customFormat="1" ht="36.9" customHeight="1">
      <c r="B6" s="21"/>
      <c r="D6" s="26" t="s">
        <v>14</v>
      </c>
      <c r="K6" s="656" t="s">
        <v>15</v>
      </c>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R6" s="21"/>
      <c r="BS6" s="18" t="s">
        <v>6</v>
      </c>
    </row>
    <row r="7" spans="1:74" s="1" customFormat="1" ht="12" customHeight="1">
      <c r="B7" s="21"/>
      <c r="D7" s="27" t="s">
        <v>16</v>
      </c>
      <c r="K7" s="25" t="s">
        <v>1</v>
      </c>
      <c r="AK7" s="27" t="s">
        <v>17</v>
      </c>
      <c r="AN7" s="25" t="s">
        <v>1</v>
      </c>
      <c r="AR7" s="21"/>
      <c r="BS7" s="18" t="s">
        <v>6</v>
      </c>
    </row>
    <row r="8" spans="1:74" s="1" customFormat="1" ht="12" customHeight="1">
      <c r="B8" s="21"/>
      <c r="D8" s="27" t="s">
        <v>18</v>
      </c>
      <c r="K8" s="25" t="s">
        <v>19</v>
      </c>
      <c r="AK8" s="27" t="s">
        <v>20</v>
      </c>
      <c r="AN8" s="25" t="s">
        <v>21</v>
      </c>
      <c r="AR8" s="21"/>
      <c r="BS8" s="18" t="s">
        <v>6</v>
      </c>
    </row>
    <row r="9" spans="1:74" s="1" customFormat="1" ht="14.4" customHeight="1">
      <c r="B9" s="21"/>
      <c r="AR9" s="21"/>
      <c r="BS9" s="18" t="s">
        <v>6</v>
      </c>
    </row>
    <row r="10" spans="1:74" s="1" customFormat="1" ht="12" customHeight="1">
      <c r="B10" s="21"/>
      <c r="D10" s="27" t="s">
        <v>22</v>
      </c>
      <c r="AK10" s="27" t="s">
        <v>23</v>
      </c>
      <c r="AN10" s="25" t="s">
        <v>1</v>
      </c>
      <c r="AR10" s="21"/>
      <c r="BS10" s="18" t="s">
        <v>6</v>
      </c>
    </row>
    <row r="11" spans="1:74" s="1" customFormat="1" ht="18.45" customHeight="1">
      <c r="B11" s="21"/>
      <c r="E11" s="25" t="s">
        <v>24</v>
      </c>
      <c r="AK11" s="27" t="s">
        <v>25</v>
      </c>
      <c r="AN11" s="25" t="s">
        <v>1</v>
      </c>
      <c r="AR11" s="21"/>
      <c r="BS11" s="18" t="s">
        <v>6</v>
      </c>
    </row>
    <row r="12" spans="1:74" s="1" customFormat="1" ht="6.9" customHeight="1">
      <c r="B12" s="21"/>
      <c r="AR12" s="21"/>
      <c r="BS12" s="18" t="s">
        <v>6</v>
      </c>
    </row>
    <row r="13" spans="1:74" s="1" customFormat="1" ht="12" customHeight="1">
      <c r="B13" s="21"/>
      <c r="D13" s="27" t="s">
        <v>26</v>
      </c>
      <c r="AK13" s="27" t="s">
        <v>23</v>
      </c>
      <c r="AN13" s="25" t="s">
        <v>1</v>
      </c>
      <c r="AR13" s="21"/>
      <c r="BS13" s="18" t="s">
        <v>6</v>
      </c>
    </row>
    <row r="14" spans="1:74" ht="13.2">
      <c r="B14" s="21"/>
      <c r="E14" s="25" t="s">
        <v>24</v>
      </c>
      <c r="AK14" s="27" t="s">
        <v>25</v>
      </c>
      <c r="AN14" s="25" t="s">
        <v>1</v>
      </c>
      <c r="AR14" s="21"/>
      <c r="BS14" s="18" t="s">
        <v>6</v>
      </c>
    </row>
    <row r="15" spans="1:74" s="1" customFormat="1" ht="6.9" customHeight="1">
      <c r="B15" s="21"/>
      <c r="AR15" s="21"/>
      <c r="BS15" s="18" t="s">
        <v>3</v>
      </c>
    </row>
    <row r="16" spans="1:74" s="1" customFormat="1" ht="12" customHeight="1">
      <c r="B16" s="21"/>
      <c r="D16" s="27" t="s">
        <v>27</v>
      </c>
      <c r="AK16" s="27" t="s">
        <v>23</v>
      </c>
      <c r="AN16" s="25" t="s">
        <v>1</v>
      </c>
      <c r="AR16" s="21"/>
      <c r="BS16" s="18" t="s">
        <v>3</v>
      </c>
    </row>
    <row r="17" spans="1:71" s="1" customFormat="1" ht="18.45" customHeight="1">
      <c r="B17" s="21"/>
      <c r="E17" s="25" t="s">
        <v>28</v>
      </c>
      <c r="AK17" s="27" t="s">
        <v>25</v>
      </c>
      <c r="AN17" s="25" t="s">
        <v>1</v>
      </c>
      <c r="AR17" s="21"/>
      <c r="BS17" s="18" t="s">
        <v>29</v>
      </c>
    </row>
    <row r="18" spans="1:71" s="1" customFormat="1" ht="6.9" customHeight="1">
      <c r="B18" s="21"/>
      <c r="AR18" s="21"/>
      <c r="BS18" s="18" t="s">
        <v>6</v>
      </c>
    </row>
    <row r="19" spans="1:71" s="1" customFormat="1" ht="12" customHeight="1">
      <c r="B19" s="21"/>
      <c r="D19" s="27" t="s">
        <v>30</v>
      </c>
      <c r="AK19" s="27" t="s">
        <v>23</v>
      </c>
      <c r="AN19" s="25" t="s">
        <v>1</v>
      </c>
      <c r="AR19" s="21"/>
      <c r="BS19" s="18" t="s">
        <v>6</v>
      </c>
    </row>
    <row r="20" spans="1:71" s="1" customFormat="1" ht="18.45" customHeight="1">
      <c r="B20" s="21"/>
      <c r="E20" s="25" t="s">
        <v>31</v>
      </c>
      <c r="AK20" s="27" t="s">
        <v>25</v>
      </c>
      <c r="AN20" s="25" t="s">
        <v>1</v>
      </c>
      <c r="AR20" s="21"/>
      <c r="BS20" s="18" t="s">
        <v>29</v>
      </c>
    </row>
    <row r="21" spans="1:71" s="1" customFormat="1" ht="6.9" customHeight="1">
      <c r="B21" s="21"/>
      <c r="AR21" s="21"/>
    </row>
    <row r="22" spans="1:71" s="1" customFormat="1" ht="12" customHeight="1">
      <c r="B22" s="21"/>
      <c r="D22" s="27" t="s">
        <v>32</v>
      </c>
      <c r="AR22" s="21"/>
    </row>
    <row r="23" spans="1:71" s="1" customFormat="1" ht="16.5" customHeight="1">
      <c r="B23" s="21"/>
      <c r="E23" s="657" t="s">
        <v>1</v>
      </c>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c r="AR23" s="21"/>
    </row>
    <row r="24" spans="1:71" s="1" customFormat="1" ht="6.9" customHeight="1">
      <c r="B24" s="21"/>
      <c r="AR24" s="21"/>
    </row>
    <row r="25" spans="1:71" s="1" customFormat="1" ht="6.9" customHeight="1">
      <c r="B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21"/>
    </row>
    <row r="26" spans="1:71" s="2" customFormat="1" ht="25.95" customHeight="1">
      <c r="A26" s="30"/>
      <c r="B26" s="31"/>
      <c r="C26" s="30"/>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658">
        <f>ROUND(AG94,2)</f>
        <v>0</v>
      </c>
      <c r="AL26" s="659"/>
      <c r="AM26" s="659"/>
      <c r="AN26" s="659"/>
      <c r="AO26" s="659"/>
      <c r="AP26" s="30"/>
      <c r="AQ26" s="30"/>
      <c r="AR26" s="31"/>
      <c r="BE26" s="30"/>
    </row>
    <row r="27" spans="1:71" s="2" customFormat="1" ht="6.9"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30"/>
    </row>
    <row r="28" spans="1:71" s="2" customFormat="1" ht="13.2">
      <c r="A28" s="30"/>
      <c r="B28" s="31"/>
      <c r="C28" s="30"/>
      <c r="D28" s="30"/>
      <c r="E28" s="30"/>
      <c r="F28" s="30"/>
      <c r="G28" s="30"/>
      <c r="H28" s="30"/>
      <c r="I28" s="30"/>
      <c r="J28" s="30"/>
      <c r="K28" s="30"/>
      <c r="L28" s="660" t="s">
        <v>34</v>
      </c>
      <c r="M28" s="660"/>
      <c r="N28" s="660"/>
      <c r="O28" s="660"/>
      <c r="P28" s="660"/>
      <c r="Q28" s="30"/>
      <c r="R28" s="30"/>
      <c r="S28" s="30"/>
      <c r="T28" s="30"/>
      <c r="U28" s="30"/>
      <c r="V28" s="30"/>
      <c r="W28" s="660" t="s">
        <v>35</v>
      </c>
      <c r="X28" s="660"/>
      <c r="Y28" s="660"/>
      <c r="Z28" s="660"/>
      <c r="AA28" s="660"/>
      <c r="AB28" s="660"/>
      <c r="AC28" s="660"/>
      <c r="AD28" s="660"/>
      <c r="AE28" s="660"/>
      <c r="AF28" s="30"/>
      <c r="AG28" s="30"/>
      <c r="AH28" s="30"/>
      <c r="AI28" s="30"/>
      <c r="AJ28" s="30"/>
      <c r="AK28" s="660" t="s">
        <v>36</v>
      </c>
      <c r="AL28" s="660"/>
      <c r="AM28" s="660"/>
      <c r="AN28" s="660"/>
      <c r="AO28" s="660"/>
      <c r="AP28" s="30"/>
      <c r="AQ28" s="30"/>
      <c r="AR28" s="31"/>
      <c r="BE28" s="30"/>
    </row>
    <row r="29" spans="1:71" s="3" customFormat="1" ht="14.4" customHeight="1">
      <c r="B29" s="35"/>
      <c r="D29" s="27" t="s">
        <v>37</v>
      </c>
      <c r="F29" s="27" t="s">
        <v>38</v>
      </c>
      <c r="L29" s="648">
        <v>0.21</v>
      </c>
      <c r="M29" s="649"/>
      <c r="N29" s="649"/>
      <c r="O29" s="649"/>
      <c r="P29" s="649"/>
      <c r="W29" s="650">
        <f>ROUND(AZ94, 2)</f>
        <v>0</v>
      </c>
      <c r="X29" s="649"/>
      <c r="Y29" s="649"/>
      <c r="Z29" s="649"/>
      <c r="AA29" s="649"/>
      <c r="AB29" s="649"/>
      <c r="AC29" s="649"/>
      <c r="AD29" s="649"/>
      <c r="AE29" s="649"/>
      <c r="AK29" s="650">
        <f>ROUND(AV94, 2)</f>
        <v>0</v>
      </c>
      <c r="AL29" s="649"/>
      <c r="AM29" s="649"/>
      <c r="AN29" s="649"/>
      <c r="AO29" s="649"/>
      <c r="AR29" s="35"/>
    </row>
    <row r="30" spans="1:71" s="3" customFormat="1" ht="14.4" customHeight="1">
      <c r="B30" s="35"/>
      <c r="F30" s="27" t="s">
        <v>39</v>
      </c>
      <c r="L30" s="648">
        <v>0.15</v>
      </c>
      <c r="M30" s="649"/>
      <c r="N30" s="649"/>
      <c r="O30" s="649"/>
      <c r="P30" s="649"/>
      <c r="W30" s="650">
        <f>ROUND(BA94, 2)</f>
        <v>0</v>
      </c>
      <c r="X30" s="649"/>
      <c r="Y30" s="649"/>
      <c r="Z30" s="649"/>
      <c r="AA30" s="649"/>
      <c r="AB30" s="649"/>
      <c r="AC30" s="649"/>
      <c r="AD30" s="649"/>
      <c r="AE30" s="649"/>
      <c r="AK30" s="650">
        <f>ROUND(AW94, 2)</f>
        <v>0</v>
      </c>
      <c r="AL30" s="649"/>
      <c r="AM30" s="649"/>
      <c r="AN30" s="649"/>
      <c r="AO30" s="649"/>
      <c r="AR30" s="35"/>
    </row>
    <row r="31" spans="1:71" s="3" customFormat="1" ht="14.4" hidden="1" customHeight="1">
      <c r="B31" s="35"/>
      <c r="F31" s="27" t="s">
        <v>40</v>
      </c>
      <c r="L31" s="648">
        <v>0.21</v>
      </c>
      <c r="M31" s="649"/>
      <c r="N31" s="649"/>
      <c r="O31" s="649"/>
      <c r="P31" s="649"/>
      <c r="W31" s="650">
        <f>ROUND(BB94, 2)</f>
        <v>0</v>
      </c>
      <c r="X31" s="649"/>
      <c r="Y31" s="649"/>
      <c r="Z31" s="649"/>
      <c r="AA31" s="649"/>
      <c r="AB31" s="649"/>
      <c r="AC31" s="649"/>
      <c r="AD31" s="649"/>
      <c r="AE31" s="649"/>
      <c r="AK31" s="650">
        <v>0</v>
      </c>
      <c r="AL31" s="649"/>
      <c r="AM31" s="649"/>
      <c r="AN31" s="649"/>
      <c r="AO31" s="649"/>
      <c r="AR31" s="35"/>
    </row>
    <row r="32" spans="1:71" s="3" customFormat="1" ht="14.4" hidden="1" customHeight="1">
      <c r="B32" s="35"/>
      <c r="F32" s="27" t="s">
        <v>41</v>
      </c>
      <c r="L32" s="648">
        <v>0.15</v>
      </c>
      <c r="M32" s="649"/>
      <c r="N32" s="649"/>
      <c r="O32" s="649"/>
      <c r="P32" s="649"/>
      <c r="W32" s="650">
        <f>ROUND(BC94, 2)</f>
        <v>0</v>
      </c>
      <c r="X32" s="649"/>
      <c r="Y32" s="649"/>
      <c r="Z32" s="649"/>
      <c r="AA32" s="649"/>
      <c r="AB32" s="649"/>
      <c r="AC32" s="649"/>
      <c r="AD32" s="649"/>
      <c r="AE32" s="649"/>
      <c r="AK32" s="650">
        <v>0</v>
      </c>
      <c r="AL32" s="649"/>
      <c r="AM32" s="649"/>
      <c r="AN32" s="649"/>
      <c r="AO32" s="649"/>
      <c r="AR32" s="35"/>
    </row>
    <row r="33" spans="1:57" s="3" customFormat="1" ht="14.4" hidden="1" customHeight="1">
      <c r="B33" s="35"/>
      <c r="F33" s="27" t="s">
        <v>42</v>
      </c>
      <c r="L33" s="648">
        <v>0</v>
      </c>
      <c r="M33" s="649"/>
      <c r="N33" s="649"/>
      <c r="O33" s="649"/>
      <c r="P33" s="649"/>
      <c r="W33" s="650">
        <f>ROUND(BD94, 2)</f>
        <v>0</v>
      </c>
      <c r="X33" s="649"/>
      <c r="Y33" s="649"/>
      <c r="Z33" s="649"/>
      <c r="AA33" s="649"/>
      <c r="AB33" s="649"/>
      <c r="AC33" s="649"/>
      <c r="AD33" s="649"/>
      <c r="AE33" s="649"/>
      <c r="AK33" s="650">
        <v>0</v>
      </c>
      <c r="AL33" s="649"/>
      <c r="AM33" s="649"/>
      <c r="AN33" s="649"/>
      <c r="AO33" s="649"/>
      <c r="AR33" s="35"/>
    </row>
    <row r="34" spans="1:57" s="2" customFormat="1" ht="6.9"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30"/>
    </row>
    <row r="35" spans="1:57" s="2" customFormat="1" ht="25.95" customHeight="1">
      <c r="A35" s="30"/>
      <c r="B35" s="31"/>
      <c r="C35" s="36"/>
      <c r="D35" s="37" t="s">
        <v>43</v>
      </c>
      <c r="E35" s="38"/>
      <c r="F35" s="38"/>
      <c r="G35" s="38"/>
      <c r="H35" s="38"/>
      <c r="I35" s="38"/>
      <c r="J35" s="38"/>
      <c r="K35" s="38"/>
      <c r="L35" s="38"/>
      <c r="M35" s="38"/>
      <c r="N35" s="38"/>
      <c r="O35" s="38"/>
      <c r="P35" s="38"/>
      <c r="Q35" s="38"/>
      <c r="R35" s="38"/>
      <c r="S35" s="38"/>
      <c r="T35" s="39" t="s">
        <v>44</v>
      </c>
      <c r="U35" s="38"/>
      <c r="V35" s="38"/>
      <c r="W35" s="38"/>
      <c r="X35" s="654" t="s">
        <v>45</v>
      </c>
      <c r="Y35" s="652"/>
      <c r="Z35" s="652"/>
      <c r="AA35" s="652"/>
      <c r="AB35" s="652"/>
      <c r="AC35" s="38"/>
      <c r="AD35" s="38"/>
      <c r="AE35" s="38"/>
      <c r="AF35" s="38"/>
      <c r="AG35" s="38"/>
      <c r="AH35" s="38"/>
      <c r="AI35" s="38"/>
      <c r="AJ35" s="38"/>
      <c r="AK35" s="651">
        <f>SUM(AK26:AK33)</f>
        <v>0</v>
      </c>
      <c r="AL35" s="652"/>
      <c r="AM35" s="652"/>
      <c r="AN35" s="652"/>
      <c r="AO35" s="653"/>
      <c r="AP35" s="36"/>
      <c r="AQ35" s="36"/>
      <c r="AR35" s="31"/>
      <c r="BE35" s="30"/>
    </row>
    <row r="36" spans="1:57" s="2" customFormat="1" ht="6.9"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0"/>
      <c r="D49" s="41" t="s">
        <v>46</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47</v>
      </c>
      <c r="AI49" s="42"/>
      <c r="AJ49" s="42"/>
      <c r="AK49" s="42"/>
      <c r="AL49" s="42"/>
      <c r="AM49" s="42"/>
      <c r="AN49" s="42"/>
      <c r="AO49" s="42"/>
      <c r="AR49" s="40"/>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3.2">
      <c r="A60" s="30"/>
      <c r="B60" s="31"/>
      <c r="C60" s="30"/>
      <c r="D60" s="43" t="s">
        <v>48</v>
      </c>
      <c r="E60" s="33"/>
      <c r="F60" s="33"/>
      <c r="G60" s="33"/>
      <c r="H60" s="33"/>
      <c r="I60" s="33"/>
      <c r="J60" s="33"/>
      <c r="K60" s="33"/>
      <c r="L60" s="33"/>
      <c r="M60" s="33"/>
      <c r="N60" s="33"/>
      <c r="O60" s="33"/>
      <c r="P60" s="33"/>
      <c r="Q60" s="33"/>
      <c r="R60" s="33"/>
      <c r="S60" s="33"/>
      <c r="T60" s="33"/>
      <c r="U60" s="33"/>
      <c r="V60" s="43" t="s">
        <v>49</v>
      </c>
      <c r="W60" s="33"/>
      <c r="X60" s="33"/>
      <c r="Y60" s="33"/>
      <c r="Z60" s="33"/>
      <c r="AA60" s="33"/>
      <c r="AB60" s="33"/>
      <c r="AC60" s="33"/>
      <c r="AD60" s="33"/>
      <c r="AE60" s="33"/>
      <c r="AF60" s="33"/>
      <c r="AG60" s="33"/>
      <c r="AH60" s="43" t="s">
        <v>48</v>
      </c>
      <c r="AI60" s="33"/>
      <c r="AJ60" s="33"/>
      <c r="AK60" s="33"/>
      <c r="AL60" s="33"/>
      <c r="AM60" s="43" t="s">
        <v>49</v>
      </c>
      <c r="AN60" s="33"/>
      <c r="AO60" s="33"/>
      <c r="AP60" s="30"/>
      <c r="AQ60" s="30"/>
      <c r="AR60" s="31"/>
      <c r="BE60" s="30"/>
    </row>
    <row r="61" spans="1:57">
      <c r="B61" s="21"/>
      <c r="AR61" s="21"/>
    </row>
    <row r="62" spans="1:57">
      <c r="B62" s="21"/>
      <c r="AR62" s="21"/>
    </row>
    <row r="63" spans="1:57">
      <c r="B63" s="21"/>
      <c r="AR63" s="21"/>
    </row>
    <row r="64" spans="1:57" s="2" customFormat="1" ht="13.2">
      <c r="A64" s="30"/>
      <c r="B64" s="31"/>
      <c r="C64" s="30"/>
      <c r="D64" s="41" t="s">
        <v>50</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51</v>
      </c>
      <c r="AI64" s="44"/>
      <c r="AJ64" s="44"/>
      <c r="AK64" s="44"/>
      <c r="AL64" s="44"/>
      <c r="AM64" s="44"/>
      <c r="AN64" s="44"/>
      <c r="AO64" s="44"/>
      <c r="AP64" s="30"/>
      <c r="AQ64" s="30"/>
      <c r="AR64" s="31"/>
      <c r="BE64" s="30"/>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3.2">
      <c r="A75" s="30"/>
      <c r="B75" s="31"/>
      <c r="C75" s="30"/>
      <c r="D75" s="43" t="s">
        <v>48</v>
      </c>
      <c r="E75" s="33"/>
      <c r="F75" s="33"/>
      <c r="G75" s="33"/>
      <c r="H75" s="33"/>
      <c r="I75" s="33"/>
      <c r="J75" s="33"/>
      <c r="K75" s="33"/>
      <c r="L75" s="33"/>
      <c r="M75" s="33"/>
      <c r="N75" s="33"/>
      <c r="O75" s="33"/>
      <c r="P75" s="33"/>
      <c r="Q75" s="33"/>
      <c r="R75" s="33"/>
      <c r="S75" s="33"/>
      <c r="T75" s="33"/>
      <c r="U75" s="33"/>
      <c r="V75" s="43" t="s">
        <v>49</v>
      </c>
      <c r="W75" s="33"/>
      <c r="X75" s="33"/>
      <c r="Y75" s="33"/>
      <c r="Z75" s="33"/>
      <c r="AA75" s="33"/>
      <c r="AB75" s="33"/>
      <c r="AC75" s="33"/>
      <c r="AD75" s="33"/>
      <c r="AE75" s="33"/>
      <c r="AF75" s="33"/>
      <c r="AG75" s="33"/>
      <c r="AH75" s="43" t="s">
        <v>48</v>
      </c>
      <c r="AI75" s="33"/>
      <c r="AJ75" s="33"/>
      <c r="AK75" s="33"/>
      <c r="AL75" s="33"/>
      <c r="AM75" s="43" t="s">
        <v>49</v>
      </c>
      <c r="AN75" s="33"/>
      <c r="AO75" s="33"/>
      <c r="AP75" s="30"/>
      <c r="AQ75" s="30"/>
      <c r="AR75" s="31"/>
      <c r="BE75" s="30"/>
    </row>
    <row r="76" spans="1:57" s="2" customFormat="1">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 customHeight="1">
      <c r="A82" s="30"/>
      <c r="B82" s="31"/>
      <c r="C82" s="22" t="s">
        <v>52</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7" t="s">
        <v>12</v>
      </c>
      <c r="L84" s="4" t="str">
        <f>K5</f>
        <v>22-055</v>
      </c>
      <c r="AR84" s="49"/>
    </row>
    <row r="85" spans="1:91" s="5" customFormat="1" ht="36.9" customHeight="1">
      <c r="B85" s="50"/>
      <c r="C85" s="51" t="s">
        <v>14</v>
      </c>
      <c r="L85" s="671" t="str">
        <f>K6</f>
        <v>Tělocvična v ulici Jívanská - revize 01</v>
      </c>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672"/>
      <c r="AR85" s="50"/>
    </row>
    <row r="86" spans="1:91" s="2" customFormat="1" ht="6.9"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7" t="s">
        <v>18</v>
      </c>
      <c r="D87" s="30"/>
      <c r="E87" s="30"/>
      <c r="F87" s="30"/>
      <c r="G87" s="30"/>
      <c r="H87" s="30"/>
      <c r="I87" s="30"/>
      <c r="J87" s="30"/>
      <c r="K87" s="30"/>
      <c r="L87" s="52" t="str">
        <f>IF(K8="","",K8)</f>
        <v>Praha - Horní Počernice</v>
      </c>
      <c r="M87" s="30"/>
      <c r="N87" s="30"/>
      <c r="O87" s="30"/>
      <c r="P87" s="30"/>
      <c r="Q87" s="30"/>
      <c r="R87" s="30"/>
      <c r="S87" s="30"/>
      <c r="T87" s="30"/>
      <c r="U87" s="30"/>
      <c r="V87" s="30"/>
      <c r="W87" s="30"/>
      <c r="X87" s="30"/>
      <c r="Y87" s="30"/>
      <c r="Z87" s="30"/>
      <c r="AA87" s="30"/>
      <c r="AB87" s="30"/>
      <c r="AC87" s="30"/>
      <c r="AD87" s="30"/>
      <c r="AE87" s="30"/>
      <c r="AF87" s="30"/>
      <c r="AG87" s="30"/>
      <c r="AH87" s="30"/>
      <c r="AI87" s="27" t="s">
        <v>20</v>
      </c>
      <c r="AJ87" s="30"/>
      <c r="AK87" s="30"/>
      <c r="AL87" s="30"/>
      <c r="AM87" s="673" t="str">
        <f>IF(AN8= "","",AN8)</f>
        <v>29. 11. 2022</v>
      </c>
      <c r="AN87" s="673"/>
      <c r="AO87" s="30"/>
      <c r="AP87" s="30"/>
      <c r="AQ87" s="30"/>
      <c r="AR87" s="31"/>
      <c r="BE87" s="30"/>
    </row>
    <row r="88" spans="1:91" s="2" customFormat="1" ht="6.9"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15" customHeight="1">
      <c r="A89" s="30"/>
      <c r="B89" s="31"/>
      <c r="C89" s="27" t="s">
        <v>22</v>
      </c>
      <c r="D89" s="30"/>
      <c r="E89" s="30"/>
      <c r="F89" s="30"/>
      <c r="G89" s="30"/>
      <c r="H89" s="30"/>
      <c r="I89" s="30"/>
      <c r="J89" s="30"/>
      <c r="K89" s="30"/>
      <c r="L89" s="4" t="str">
        <f>IF(E11= "","",E11)</f>
        <v xml:space="preserve"> </v>
      </c>
      <c r="M89" s="30"/>
      <c r="N89" s="30"/>
      <c r="O89" s="30"/>
      <c r="P89" s="30"/>
      <c r="Q89" s="30"/>
      <c r="R89" s="30"/>
      <c r="S89" s="30"/>
      <c r="T89" s="30"/>
      <c r="U89" s="30"/>
      <c r="V89" s="30"/>
      <c r="W89" s="30"/>
      <c r="X89" s="30"/>
      <c r="Y89" s="30"/>
      <c r="Z89" s="30"/>
      <c r="AA89" s="30"/>
      <c r="AB89" s="30"/>
      <c r="AC89" s="30"/>
      <c r="AD89" s="30"/>
      <c r="AE89" s="30"/>
      <c r="AF89" s="30"/>
      <c r="AG89" s="30"/>
      <c r="AH89" s="30"/>
      <c r="AI89" s="27" t="s">
        <v>27</v>
      </c>
      <c r="AJ89" s="30"/>
      <c r="AK89" s="30"/>
      <c r="AL89" s="30"/>
      <c r="AM89" s="674" t="str">
        <f>IF(E17="","",E17)</f>
        <v>Sportovní projekty s.r.o.</v>
      </c>
      <c r="AN89" s="675"/>
      <c r="AO89" s="675"/>
      <c r="AP89" s="675"/>
      <c r="AQ89" s="30"/>
      <c r="AR89" s="31"/>
      <c r="AS89" s="676" t="s">
        <v>53</v>
      </c>
      <c r="AT89" s="677"/>
      <c r="AU89" s="54"/>
      <c r="AV89" s="54"/>
      <c r="AW89" s="54"/>
      <c r="AX89" s="54"/>
      <c r="AY89" s="54"/>
      <c r="AZ89" s="54"/>
      <c r="BA89" s="54"/>
      <c r="BB89" s="54"/>
      <c r="BC89" s="54"/>
      <c r="BD89" s="55"/>
      <c r="BE89" s="30"/>
    </row>
    <row r="90" spans="1:91" s="2" customFormat="1" ht="15.15" customHeight="1">
      <c r="A90" s="30"/>
      <c r="B90" s="31"/>
      <c r="C90" s="27" t="s">
        <v>26</v>
      </c>
      <c r="D90" s="30"/>
      <c r="E90" s="30"/>
      <c r="F90" s="30"/>
      <c r="G90" s="30"/>
      <c r="H90" s="30"/>
      <c r="I90" s="30"/>
      <c r="J90" s="30"/>
      <c r="K90" s="30"/>
      <c r="L90" s="4" t="str">
        <f>IF(E14="","",E14)</f>
        <v xml:space="preserve"> </v>
      </c>
      <c r="M90" s="30"/>
      <c r="N90" s="30"/>
      <c r="O90" s="30"/>
      <c r="P90" s="30"/>
      <c r="Q90" s="30"/>
      <c r="R90" s="30"/>
      <c r="S90" s="30"/>
      <c r="T90" s="30"/>
      <c r="U90" s="30"/>
      <c r="V90" s="30"/>
      <c r="W90" s="30"/>
      <c r="X90" s="30"/>
      <c r="Y90" s="30"/>
      <c r="Z90" s="30"/>
      <c r="AA90" s="30"/>
      <c r="AB90" s="30"/>
      <c r="AC90" s="30"/>
      <c r="AD90" s="30"/>
      <c r="AE90" s="30"/>
      <c r="AF90" s="30"/>
      <c r="AG90" s="30"/>
      <c r="AH90" s="30"/>
      <c r="AI90" s="27" t="s">
        <v>30</v>
      </c>
      <c r="AJ90" s="30"/>
      <c r="AK90" s="30"/>
      <c r="AL90" s="30"/>
      <c r="AM90" s="674" t="str">
        <f>IF(E20="","",E20)</f>
        <v>F.Pecka</v>
      </c>
      <c r="AN90" s="675"/>
      <c r="AO90" s="675"/>
      <c r="AP90" s="675"/>
      <c r="AQ90" s="30"/>
      <c r="AR90" s="31"/>
      <c r="AS90" s="678"/>
      <c r="AT90" s="679"/>
      <c r="AU90" s="56"/>
      <c r="AV90" s="56"/>
      <c r="AW90" s="56"/>
      <c r="AX90" s="56"/>
      <c r="AY90" s="56"/>
      <c r="AZ90" s="56"/>
      <c r="BA90" s="56"/>
      <c r="BB90" s="56"/>
      <c r="BC90" s="56"/>
      <c r="BD90" s="57"/>
      <c r="BE90" s="30"/>
    </row>
    <row r="91" spans="1:91" s="2" customFormat="1" ht="10.8"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678"/>
      <c r="AT91" s="679"/>
      <c r="AU91" s="56"/>
      <c r="AV91" s="56"/>
      <c r="AW91" s="56"/>
      <c r="AX91" s="56"/>
      <c r="AY91" s="56"/>
      <c r="AZ91" s="56"/>
      <c r="BA91" s="56"/>
      <c r="BB91" s="56"/>
      <c r="BC91" s="56"/>
      <c r="BD91" s="57"/>
      <c r="BE91" s="30"/>
    </row>
    <row r="92" spans="1:91" s="2" customFormat="1" ht="29.25" customHeight="1">
      <c r="A92" s="30"/>
      <c r="B92" s="31"/>
      <c r="C92" s="664" t="s">
        <v>54</v>
      </c>
      <c r="D92" s="665"/>
      <c r="E92" s="665"/>
      <c r="F92" s="665"/>
      <c r="G92" s="665"/>
      <c r="H92" s="58"/>
      <c r="I92" s="666" t="s">
        <v>55</v>
      </c>
      <c r="J92" s="665"/>
      <c r="K92" s="665"/>
      <c r="L92" s="665"/>
      <c r="M92" s="665"/>
      <c r="N92" s="665"/>
      <c r="O92" s="665"/>
      <c r="P92" s="665"/>
      <c r="Q92" s="665"/>
      <c r="R92" s="665"/>
      <c r="S92" s="665"/>
      <c r="T92" s="665"/>
      <c r="U92" s="665"/>
      <c r="V92" s="665"/>
      <c r="W92" s="665"/>
      <c r="X92" s="665"/>
      <c r="Y92" s="665"/>
      <c r="Z92" s="665"/>
      <c r="AA92" s="665"/>
      <c r="AB92" s="665"/>
      <c r="AC92" s="665"/>
      <c r="AD92" s="665"/>
      <c r="AE92" s="665"/>
      <c r="AF92" s="665"/>
      <c r="AG92" s="668" t="s">
        <v>56</v>
      </c>
      <c r="AH92" s="665"/>
      <c r="AI92" s="665"/>
      <c r="AJ92" s="665"/>
      <c r="AK92" s="665"/>
      <c r="AL92" s="665"/>
      <c r="AM92" s="665"/>
      <c r="AN92" s="666" t="s">
        <v>57</v>
      </c>
      <c r="AO92" s="665"/>
      <c r="AP92" s="667"/>
      <c r="AQ92" s="59" t="s">
        <v>58</v>
      </c>
      <c r="AR92" s="31"/>
      <c r="AS92" s="60" t="s">
        <v>59</v>
      </c>
      <c r="AT92" s="61" t="s">
        <v>60</v>
      </c>
      <c r="AU92" s="61" t="s">
        <v>61</v>
      </c>
      <c r="AV92" s="61" t="s">
        <v>62</v>
      </c>
      <c r="AW92" s="61" t="s">
        <v>63</v>
      </c>
      <c r="AX92" s="61" t="s">
        <v>64</v>
      </c>
      <c r="AY92" s="61" t="s">
        <v>65</v>
      </c>
      <c r="AZ92" s="61" t="s">
        <v>66</v>
      </c>
      <c r="BA92" s="61" t="s">
        <v>67</v>
      </c>
      <c r="BB92" s="61" t="s">
        <v>68</v>
      </c>
      <c r="BC92" s="61" t="s">
        <v>69</v>
      </c>
      <c r="BD92" s="62" t="s">
        <v>70</v>
      </c>
      <c r="BE92" s="30"/>
    </row>
    <row r="93" spans="1:91" s="2" customFormat="1" ht="10.8"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 customHeight="1">
      <c r="B94" s="66"/>
      <c r="C94" s="67" t="s">
        <v>71</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69">
        <f>ROUND(SUM(AG95:AG101),2)</f>
        <v>0</v>
      </c>
      <c r="AH94" s="669"/>
      <c r="AI94" s="669"/>
      <c r="AJ94" s="669"/>
      <c r="AK94" s="669"/>
      <c r="AL94" s="669"/>
      <c r="AM94" s="669"/>
      <c r="AN94" s="670">
        <f t="shared" ref="AN94:AN101" si="0">SUM(AG94,AT94)</f>
        <v>0</v>
      </c>
      <c r="AO94" s="670"/>
      <c r="AP94" s="670"/>
      <c r="AQ94" s="70" t="s">
        <v>1</v>
      </c>
      <c r="AR94" s="66"/>
      <c r="AS94" s="71">
        <f>ROUND(SUM(AS95:AS101),2)</f>
        <v>0</v>
      </c>
      <c r="AT94" s="72">
        <f t="shared" ref="AT94:AT101" si="1">ROUND(SUM(AV94:AW94),2)</f>
        <v>0</v>
      </c>
      <c r="AU94" s="73">
        <f>ROUND(SUM(AU95:AU101),5)</f>
        <v>23697.583200000001</v>
      </c>
      <c r="AV94" s="72">
        <f>ROUND(AZ94*L29,2)</f>
        <v>0</v>
      </c>
      <c r="AW94" s="72">
        <f>ROUND(BA94*L30,2)</f>
        <v>0</v>
      </c>
      <c r="AX94" s="72">
        <f>ROUND(BB94*L29,2)</f>
        <v>0</v>
      </c>
      <c r="AY94" s="72">
        <f>ROUND(BC94*L30,2)</f>
        <v>0</v>
      </c>
      <c r="AZ94" s="72">
        <f>ROUND(SUM(AZ95:AZ101),2)</f>
        <v>0</v>
      </c>
      <c r="BA94" s="72">
        <f>ROUND(SUM(BA95:BA101),2)</f>
        <v>0</v>
      </c>
      <c r="BB94" s="72">
        <f>ROUND(SUM(BB95:BB101),2)</f>
        <v>0</v>
      </c>
      <c r="BC94" s="72">
        <f>ROUND(SUM(BC95:BC101),2)</f>
        <v>0</v>
      </c>
      <c r="BD94" s="74">
        <f>ROUND(SUM(BD95:BD101),2)</f>
        <v>0</v>
      </c>
      <c r="BS94" s="75" t="s">
        <v>72</v>
      </c>
      <c r="BT94" s="75" t="s">
        <v>73</v>
      </c>
      <c r="BU94" s="76" t="s">
        <v>74</v>
      </c>
      <c r="BV94" s="75" t="s">
        <v>75</v>
      </c>
      <c r="BW94" s="75" t="s">
        <v>4</v>
      </c>
      <c r="BX94" s="75" t="s">
        <v>76</v>
      </c>
      <c r="CL94" s="75" t="s">
        <v>1</v>
      </c>
    </row>
    <row r="95" spans="1:91" s="7" customFormat="1" ht="16.5" customHeight="1">
      <c r="A95" s="77" t="s">
        <v>77</v>
      </c>
      <c r="B95" s="78"/>
      <c r="C95" s="79"/>
      <c r="D95" s="663" t="s">
        <v>78</v>
      </c>
      <c r="E95" s="663"/>
      <c r="F95" s="663"/>
      <c r="G95" s="663"/>
      <c r="H95" s="663"/>
      <c r="I95" s="80"/>
      <c r="J95" s="663" t="s">
        <v>79</v>
      </c>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1">
        <f>'SO 01 - HTÚ'!J30</f>
        <v>0</v>
      </c>
      <c r="AH95" s="662"/>
      <c r="AI95" s="662"/>
      <c r="AJ95" s="662"/>
      <c r="AK95" s="662"/>
      <c r="AL95" s="662"/>
      <c r="AM95" s="662"/>
      <c r="AN95" s="661">
        <f t="shared" si="0"/>
        <v>0</v>
      </c>
      <c r="AO95" s="662"/>
      <c r="AP95" s="662"/>
      <c r="AQ95" s="81" t="s">
        <v>80</v>
      </c>
      <c r="AR95" s="78"/>
      <c r="AS95" s="82">
        <v>0</v>
      </c>
      <c r="AT95" s="83">
        <f t="shared" si="1"/>
        <v>0</v>
      </c>
      <c r="AU95" s="84">
        <f>'SO 01 - HTÚ'!P128</f>
        <v>3353.2383409999993</v>
      </c>
      <c r="AV95" s="83">
        <f>'SO 01 - HTÚ'!J33</f>
        <v>0</v>
      </c>
      <c r="AW95" s="83">
        <f>'SO 01 - HTÚ'!J34</f>
        <v>0</v>
      </c>
      <c r="AX95" s="83">
        <f>'SO 01 - HTÚ'!J35</f>
        <v>0</v>
      </c>
      <c r="AY95" s="83">
        <f>'SO 01 - HTÚ'!J36</f>
        <v>0</v>
      </c>
      <c r="AZ95" s="83">
        <f>'SO 01 - HTÚ'!F33</f>
        <v>0</v>
      </c>
      <c r="BA95" s="83">
        <f>'SO 01 - HTÚ'!F34</f>
        <v>0</v>
      </c>
      <c r="BB95" s="83">
        <f>'SO 01 - HTÚ'!F35</f>
        <v>0</v>
      </c>
      <c r="BC95" s="83">
        <f>'SO 01 - HTÚ'!F36</f>
        <v>0</v>
      </c>
      <c r="BD95" s="85">
        <f>'SO 01 - HTÚ'!F37</f>
        <v>0</v>
      </c>
      <c r="BT95" s="86" t="s">
        <v>81</v>
      </c>
      <c r="BV95" s="86" t="s">
        <v>75</v>
      </c>
      <c r="BW95" s="86" t="s">
        <v>82</v>
      </c>
      <c r="BX95" s="86" t="s">
        <v>4</v>
      </c>
      <c r="CL95" s="86" t="s">
        <v>1</v>
      </c>
      <c r="CM95" s="86" t="s">
        <v>83</v>
      </c>
    </row>
    <row r="96" spans="1:91" s="7" customFormat="1" ht="16.5" customHeight="1">
      <c r="A96" s="77" t="s">
        <v>77</v>
      </c>
      <c r="B96" s="78"/>
      <c r="C96" s="79"/>
      <c r="D96" s="663" t="s">
        <v>84</v>
      </c>
      <c r="E96" s="663"/>
      <c r="F96" s="663"/>
      <c r="G96" s="663"/>
      <c r="H96" s="663"/>
      <c r="I96" s="80"/>
      <c r="J96" s="663" t="s">
        <v>85</v>
      </c>
      <c r="K96" s="663"/>
      <c r="L96" s="663"/>
      <c r="M96" s="663"/>
      <c r="N96" s="663"/>
      <c r="O96" s="663"/>
      <c r="P96" s="663"/>
      <c r="Q96" s="663"/>
      <c r="R96" s="663"/>
      <c r="S96" s="663"/>
      <c r="T96" s="663"/>
      <c r="U96" s="663"/>
      <c r="V96" s="663"/>
      <c r="W96" s="663"/>
      <c r="X96" s="663"/>
      <c r="Y96" s="663"/>
      <c r="Z96" s="663"/>
      <c r="AA96" s="663"/>
      <c r="AB96" s="663"/>
      <c r="AC96" s="663"/>
      <c r="AD96" s="663"/>
      <c r="AE96" s="663"/>
      <c r="AF96" s="663"/>
      <c r="AG96" s="661">
        <f>'SO 02 - Tělocvična'!J30</f>
        <v>0</v>
      </c>
      <c r="AH96" s="662"/>
      <c r="AI96" s="662"/>
      <c r="AJ96" s="662"/>
      <c r="AK96" s="662"/>
      <c r="AL96" s="662"/>
      <c r="AM96" s="662"/>
      <c r="AN96" s="661">
        <f t="shared" si="0"/>
        <v>0</v>
      </c>
      <c r="AO96" s="662"/>
      <c r="AP96" s="662"/>
      <c r="AQ96" s="81" t="s">
        <v>80</v>
      </c>
      <c r="AR96" s="78"/>
      <c r="AS96" s="82">
        <v>0</v>
      </c>
      <c r="AT96" s="83">
        <f t="shared" si="1"/>
        <v>0</v>
      </c>
      <c r="AU96" s="84">
        <f>'SO 02 - Tělocvična'!P155</f>
        <v>18477.194927999997</v>
      </c>
      <c r="AV96" s="83">
        <f>'SO 02 - Tělocvična'!J33</f>
        <v>0</v>
      </c>
      <c r="AW96" s="83">
        <f>'SO 02 - Tělocvična'!J34</f>
        <v>0</v>
      </c>
      <c r="AX96" s="83">
        <f>'SO 02 - Tělocvična'!J35</f>
        <v>0</v>
      </c>
      <c r="AY96" s="83">
        <f>'SO 02 - Tělocvična'!J36</f>
        <v>0</v>
      </c>
      <c r="AZ96" s="83">
        <f>'SO 02 - Tělocvična'!F33</f>
        <v>0</v>
      </c>
      <c r="BA96" s="83">
        <f>'SO 02 - Tělocvična'!F34</f>
        <v>0</v>
      </c>
      <c r="BB96" s="83">
        <f>'SO 02 - Tělocvična'!F35</f>
        <v>0</v>
      </c>
      <c r="BC96" s="83">
        <f>'SO 02 - Tělocvična'!F36</f>
        <v>0</v>
      </c>
      <c r="BD96" s="85">
        <f>'SO 02 - Tělocvična'!F37</f>
        <v>0</v>
      </c>
      <c r="BT96" s="86" t="s">
        <v>81</v>
      </c>
      <c r="BV96" s="86" t="s">
        <v>75</v>
      </c>
      <c r="BW96" s="86" t="s">
        <v>86</v>
      </c>
      <c r="BX96" s="86" t="s">
        <v>4</v>
      </c>
      <c r="CL96" s="86" t="s">
        <v>1</v>
      </c>
      <c r="CM96" s="86" t="s">
        <v>83</v>
      </c>
    </row>
    <row r="97" spans="1:91" s="7" customFormat="1" ht="16.5" customHeight="1">
      <c r="A97" s="77" t="s">
        <v>77</v>
      </c>
      <c r="B97" s="78"/>
      <c r="C97" s="79"/>
      <c r="D97" s="663" t="s">
        <v>87</v>
      </c>
      <c r="E97" s="663"/>
      <c r="F97" s="663"/>
      <c r="G97" s="663"/>
      <c r="H97" s="663"/>
      <c r="I97" s="80"/>
      <c r="J97" s="663" t="s">
        <v>88</v>
      </c>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1">
        <f>'SO 03 - Venkovní úpravy'!J30</f>
        <v>0</v>
      </c>
      <c r="AH97" s="662"/>
      <c r="AI97" s="662"/>
      <c r="AJ97" s="662"/>
      <c r="AK97" s="662"/>
      <c r="AL97" s="662"/>
      <c r="AM97" s="662"/>
      <c r="AN97" s="661">
        <f t="shared" si="0"/>
        <v>0</v>
      </c>
      <c r="AO97" s="662"/>
      <c r="AP97" s="662"/>
      <c r="AQ97" s="81" t="s">
        <v>80</v>
      </c>
      <c r="AR97" s="78"/>
      <c r="AS97" s="82">
        <v>0</v>
      </c>
      <c r="AT97" s="83">
        <f t="shared" si="1"/>
        <v>0</v>
      </c>
      <c r="AU97" s="84">
        <f>'SO 03 - Venkovní úpravy'!P131</f>
        <v>1793.2026389999999</v>
      </c>
      <c r="AV97" s="83">
        <f>'SO 03 - Venkovní úpravy'!J33</f>
        <v>0</v>
      </c>
      <c r="AW97" s="83">
        <f>'SO 03 - Venkovní úpravy'!J34</f>
        <v>0</v>
      </c>
      <c r="AX97" s="83">
        <f>'SO 03 - Venkovní úpravy'!J35</f>
        <v>0</v>
      </c>
      <c r="AY97" s="83">
        <f>'SO 03 - Venkovní úpravy'!J36</f>
        <v>0</v>
      </c>
      <c r="AZ97" s="83">
        <f>'SO 03 - Venkovní úpravy'!F33</f>
        <v>0</v>
      </c>
      <c r="BA97" s="83">
        <f>'SO 03 - Venkovní úpravy'!F34</f>
        <v>0</v>
      </c>
      <c r="BB97" s="83">
        <f>'SO 03 - Venkovní úpravy'!F35</f>
        <v>0</v>
      </c>
      <c r="BC97" s="83">
        <f>'SO 03 - Venkovní úpravy'!F36</f>
        <v>0</v>
      </c>
      <c r="BD97" s="85">
        <f>'SO 03 - Venkovní úpravy'!F37</f>
        <v>0</v>
      </c>
      <c r="BT97" s="86" t="s">
        <v>81</v>
      </c>
      <c r="BV97" s="86" t="s">
        <v>75</v>
      </c>
      <c r="BW97" s="86" t="s">
        <v>89</v>
      </c>
      <c r="BX97" s="86" t="s">
        <v>4</v>
      </c>
      <c r="CL97" s="86" t="s">
        <v>1</v>
      </c>
      <c r="CM97" s="86" t="s">
        <v>83</v>
      </c>
    </row>
    <row r="98" spans="1:91" s="7" customFormat="1" ht="16.5" customHeight="1">
      <c r="A98" s="77" t="s">
        <v>77</v>
      </c>
      <c r="B98" s="78"/>
      <c r="C98" s="79"/>
      <c r="D98" s="663" t="s">
        <v>90</v>
      </c>
      <c r="E98" s="663"/>
      <c r="F98" s="663"/>
      <c r="G98" s="663"/>
      <c r="H98" s="663"/>
      <c r="I98" s="80"/>
      <c r="J98" s="663" t="s">
        <v>91</v>
      </c>
      <c r="K98" s="663"/>
      <c r="L98" s="663"/>
      <c r="M98" s="663"/>
      <c r="N98" s="663"/>
      <c r="O98" s="663"/>
      <c r="P98" s="663"/>
      <c r="Q98" s="663"/>
      <c r="R98" s="663"/>
      <c r="S98" s="663"/>
      <c r="T98" s="663"/>
      <c r="U98" s="663"/>
      <c r="V98" s="663"/>
      <c r="W98" s="663"/>
      <c r="X98" s="663"/>
      <c r="Y98" s="663"/>
      <c r="Z98" s="663"/>
      <c r="AA98" s="663"/>
      <c r="AB98" s="663"/>
      <c r="AC98" s="663"/>
      <c r="AD98" s="663"/>
      <c r="AE98" s="663"/>
      <c r="AF98" s="663"/>
      <c r="AG98" s="661">
        <f>'IO 01 - Přípojka vodovodu'!J30</f>
        <v>0</v>
      </c>
      <c r="AH98" s="662"/>
      <c r="AI98" s="662"/>
      <c r="AJ98" s="662"/>
      <c r="AK98" s="662"/>
      <c r="AL98" s="662"/>
      <c r="AM98" s="662"/>
      <c r="AN98" s="661">
        <f t="shared" si="0"/>
        <v>0</v>
      </c>
      <c r="AO98" s="662"/>
      <c r="AP98" s="662"/>
      <c r="AQ98" s="81" t="s">
        <v>80</v>
      </c>
      <c r="AR98" s="78"/>
      <c r="AS98" s="82">
        <v>0</v>
      </c>
      <c r="AT98" s="83">
        <f t="shared" si="1"/>
        <v>0</v>
      </c>
      <c r="AU98" s="84">
        <f>'IO 01 - Přípojka vodovodu'!P128</f>
        <v>19.904972000000001</v>
      </c>
      <c r="AV98" s="83">
        <f>'IO 01 - Přípojka vodovodu'!J33</f>
        <v>0</v>
      </c>
      <c r="AW98" s="83">
        <f>'IO 01 - Přípojka vodovodu'!J34</f>
        <v>0</v>
      </c>
      <c r="AX98" s="83">
        <f>'IO 01 - Přípojka vodovodu'!J35</f>
        <v>0</v>
      </c>
      <c r="AY98" s="83">
        <f>'IO 01 - Přípojka vodovodu'!J36</f>
        <v>0</v>
      </c>
      <c r="AZ98" s="83">
        <f>'IO 01 - Přípojka vodovodu'!F33</f>
        <v>0</v>
      </c>
      <c r="BA98" s="83">
        <f>'IO 01 - Přípojka vodovodu'!F34</f>
        <v>0</v>
      </c>
      <c r="BB98" s="83">
        <f>'IO 01 - Přípojka vodovodu'!F35</f>
        <v>0</v>
      </c>
      <c r="BC98" s="83">
        <f>'IO 01 - Přípojka vodovodu'!F36</f>
        <v>0</v>
      </c>
      <c r="BD98" s="85">
        <f>'IO 01 - Přípojka vodovodu'!F37</f>
        <v>0</v>
      </c>
      <c r="BT98" s="86" t="s">
        <v>81</v>
      </c>
      <c r="BV98" s="86" t="s">
        <v>75</v>
      </c>
      <c r="BW98" s="86" t="s">
        <v>92</v>
      </c>
      <c r="BX98" s="86" t="s">
        <v>4</v>
      </c>
      <c r="CL98" s="86" t="s">
        <v>1</v>
      </c>
      <c r="CM98" s="86" t="s">
        <v>83</v>
      </c>
    </row>
    <row r="99" spans="1:91" s="7" customFormat="1" ht="16.5" customHeight="1">
      <c r="A99" s="77" t="s">
        <v>77</v>
      </c>
      <c r="B99" s="78"/>
      <c r="C99" s="79"/>
      <c r="D99" s="663" t="s">
        <v>93</v>
      </c>
      <c r="E99" s="663"/>
      <c r="F99" s="663"/>
      <c r="G99" s="663"/>
      <c r="H99" s="663"/>
      <c r="I99" s="80"/>
      <c r="J99" s="663" t="s">
        <v>94</v>
      </c>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1">
        <f>'IO 02 - Přípojka kanalizace'!J30</f>
        <v>0</v>
      </c>
      <c r="AH99" s="662"/>
      <c r="AI99" s="662"/>
      <c r="AJ99" s="662"/>
      <c r="AK99" s="662"/>
      <c r="AL99" s="662"/>
      <c r="AM99" s="662"/>
      <c r="AN99" s="661">
        <f t="shared" si="0"/>
        <v>0</v>
      </c>
      <c r="AO99" s="662"/>
      <c r="AP99" s="662"/>
      <c r="AQ99" s="81" t="s">
        <v>80</v>
      </c>
      <c r="AR99" s="78"/>
      <c r="AS99" s="82">
        <v>0</v>
      </c>
      <c r="AT99" s="83">
        <f t="shared" si="1"/>
        <v>0</v>
      </c>
      <c r="AU99" s="84">
        <f>'IO 02 - Přípojka kanalizace'!P128</f>
        <v>27.021161000000003</v>
      </c>
      <c r="AV99" s="83">
        <f>'IO 02 - Přípojka kanalizace'!J33</f>
        <v>0</v>
      </c>
      <c r="AW99" s="83">
        <f>'IO 02 - Přípojka kanalizace'!J34</f>
        <v>0</v>
      </c>
      <c r="AX99" s="83">
        <f>'IO 02 - Přípojka kanalizace'!J35</f>
        <v>0</v>
      </c>
      <c r="AY99" s="83">
        <f>'IO 02 - Přípojka kanalizace'!J36</f>
        <v>0</v>
      </c>
      <c r="AZ99" s="83">
        <f>'IO 02 - Přípojka kanalizace'!F33</f>
        <v>0</v>
      </c>
      <c r="BA99" s="83">
        <f>'IO 02 - Přípojka kanalizace'!F34</f>
        <v>0</v>
      </c>
      <c r="BB99" s="83">
        <f>'IO 02 - Přípojka kanalizace'!F35</f>
        <v>0</v>
      </c>
      <c r="BC99" s="83">
        <f>'IO 02 - Přípojka kanalizace'!F36</f>
        <v>0</v>
      </c>
      <c r="BD99" s="85">
        <f>'IO 02 - Přípojka kanalizace'!F37</f>
        <v>0</v>
      </c>
      <c r="BT99" s="86" t="s">
        <v>81</v>
      </c>
      <c r="BV99" s="86" t="s">
        <v>75</v>
      </c>
      <c r="BW99" s="86" t="s">
        <v>95</v>
      </c>
      <c r="BX99" s="86" t="s">
        <v>4</v>
      </c>
      <c r="CL99" s="86" t="s">
        <v>1</v>
      </c>
      <c r="CM99" s="86" t="s">
        <v>83</v>
      </c>
    </row>
    <row r="100" spans="1:91" s="7" customFormat="1" ht="16.5" customHeight="1">
      <c r="A100" s="77" t="s">
        <v>77</v>
      </c>
      <c r="B100" s="78"/>
      <c r="C100" s="79"/>
      <c r="D100" s="663" t="s">
        <v>96</v>
      </c>
      <c r="E100" s="663"/>
      <c r="F100" s="663"/>
      <c r="G100" s="663"/>
      <c r="H100" s="663"/>
      <c r="I100" s="80"/>
      <c r="J100" s="663" t="s">
        <v>97</v>
      </c>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1">
        <f>'IO 04 - Veřejné osvětlení'!J30</f>
        <v>0</v>
      </c>
      <c r="AH100" s="662"/>
      <c r="AI100" s="662"/>
      <c r="AJ100" s="662"/>
      <c r="AK100" s="662"/>
      <c r="AL100" s="662"/>
      <c r="AM100" s="662"/>
      <c r="AN100" s="661">
        <f t="shared" si="0"/>
        <v>0</v>
      </c>
      <c r="AO100" s="662"/>
      <c r="AP100" s="662"/>
      <c r="AQ100" s="81" t="s">
        <v>80</v>
      </c>
      <c r="AR100" s="78"/>
      <c r="AS100" s="82">
        <v>0</v>
      </c>
      <c r="AT100" s="83">
        <f t="shared" si="1"/>
        <v>0</v>
      </c>
      <c r="AU100" s="84">
        <f>'IO 04 - Veřejné osvětlení'!P122</f>
        <v>0</v>
      </c>
      <c r="AV100" s="83">
        <f>'IO 04 - Veřejné osvětlení'!J33</f>
        <v>0</v>
      </c>
      <c r="AW100" s="83">
        <f>'IO 04 - Veřejné osvětlení'!J34</f>
        <v>0</v>
      </c>
      <c r="AX100" s="83">
        <f>'IO 04 - Veřejné osvětlení'!J35</f>
        <v>0</v>
      </c>
      <c r="AY100" s="83">
        <f>'IO 04 - Veřejné osvětlení'!J36</f>
        <v>0</v>
      </c>
      <c r="AZ100" s="83">
        <f>'IO 04 - Veřejné osvětlení'!F33</f>
        <v>0</v>
      </c>
      <c r="BA100" s="83">
        <f>'IO 04 - Veřejné osvětlení'!F34</f>
        <v>0</v>
      </c>
      <c r="BB100" s="83">
        <f>'IO 04 - Veřejné osvětlení'!F35</f>
        <v>0</v>
      </c>
      <c r="BC100" s="83">
        <f>'IO 04 - Veřejné osvětlení'!F36</f>
        <v>0</v>
      </c>
      <c r="BD100" s="85">
        <f>'IO 04 - Veřejné osvětlení'!F37</f>
        <v>0</v>
      </c>
      <c r="BT100" s="86" t="s">
        <v>81</v>
      </c>
      <c r="BV100" s="86" t="s">
        <v>75</v>
      </c>
      <c r="BW100" s="86" t="s">
        <v>98</v>
      </c>
      <c r="BX100" s="86" t="s">
        <v>4</v>
      </c>
      <c r="CL100" s="86" t="s">
        <v>1</v>
      </c>
      <c r="CM100" s="86" t="s">
        <v>83</v>
      </c>
    </row>
    <row r="101" spans="1:91" s="7" customFormat="1" ht="16.5" customHeight="1">
      <c r="A101" s="77" t="s">
        <v>77</v>
      </c>
      <c r="B101" s="78"/>
      <c r="C101" s="79"/>
      <c r="D101" s="663" t="s">
        <v>99</v>
      </c>
      <c r="E101" s="663"/>
      <c r="F101" s="663"/>
      <c r="G101" s="663"/>
      <c r="H101" s="663"/>
      <c r="I101" s="80"/>
      <c r="J101" s="663" t="s">
        <v>100</v>
      </c>
      <c r="K101" s="663"/>
      <c r="L101" s="663"/>
      <c r="M101" s="663"/>
      <c r="N101" s="663"/>
      <c r="O101" s="663"/>
      <c r="P101" s="663"/>
      <c r="Q101" s="663"/>
      <c r="R101" s="663"/>
      <c r="S101" s="663"/>
      <c r="T101" s="663"/>
      <c r="U101" s="663"/>
      <c r="V101" s="663"/>
      <c r="W101" s="663"/>
      <c r="X101" s="663"/>
      <c r="Y101" s="663"/>
      <c r="Z101" s="663"/>
      <c r="AA101" s="663"/>
      <c r="AB101" s="663"/>
      <c r="AC101" s="663"/>
      <c r="AD101" s="663"/>
      <c r="AE101" s="663"/>
      <c r="AF101" s="663"/>
      <c r="AG101" s="661">
        <f>'IO 05 - Přípojka plynu'!J30</f>
        <v>0</v>
      </c>
      <c r="AH101" s="662"/>
      <c r="AI101" s="662"/>
      <c r="AJ101" s="662"/>
      <c r="AK101" s="662"/>
      <c r="AL101" s="662"/>
      <c r="AM101" s="662"/>
      <c r="AN101" s="661">
        <f t="shared" si="0"/>
        <v>0</v>
      </c>
      <c r="AO101" s="662"/>
      <c r="AP101" s="662"/>
      <c r="AQ101" s="81" t="s">
        <v>80</v>
      </c>
      <c r="AR101" s="78"/>
      <c r="AS101" s="87">
        <v>0</v>
      </c>
      <c r="AT101" s="88">
        <f t="shared" si="1"/>
        <v>0</v>
      </c>
      <c r="AU101" s="89">
        <f>'IO 05 - Přípojka plynu'!P128</f>
        <v>27.021161000000003</v>
      </c>
      <c r="AV101" s="88">
        <f>'IO 05 - Přípojka plynu'!J33</f>
        <v>0</v>
      </c>
      <c r="AW101" s="88">
        <f>'IO 05 - Přípojka plynu'!J34</f>
        <v>0</v>
      </c>
      <c r="AX101" s="88">
        <f>'IO 05 - Přípojka plynu'!J35</f>
        <v>0</v>
      </c>
      <c r="AY101" s="88">
        <f>'IO 05 - Přípojka plynu'!J36</f>
        <v>0</v>
      </c>
      <c r="AZ101" s="88">
        <f>'IO 05 - Přípojka plynu'!F33</f>
        <v>0</v>
      </c>
      <c r="BA101" s="88">
        <f>'IO 05 - Přípojka plynu'!F34</f>
        <v>0</v>
      </c>
      <c r="BB101" s="88">
        <f>'IO 05 - Přípojka plynu'!F35</f>
        <v>0</v>
      </c>
      <c r="BC101" s="88">
        <f>'IO 05 - Přípojka plynu'!F36</f>
        <v>0</v>
      </c>
      <c r="BD101" s="90">
        <f>'IO 05 - Přípojka plynu'!F37</f>
        <v>0</v>
      </c>
      <c r="BT101" s="86" t="s">
        <v>81</v>
      </c>
      <c r="BV101" s="86" t="s">
        <v>75</v>
      </c>
      <c r="BW101" s="86" t="s">
        <v>101</v>
      </c>
      <c r="BX101" s="86" t="s">
        <v>4</v>
      </c>
      <c r="CL101" s="86" t="s">
        <v>1</v>
      </c>
      <c r="CM101" s="86" t="s">
        <v>83</v>
      </c>
    </row>
    <row r="102" spans="1:91" s="2" customFormat="1" ht="30" customHeight="1">
      <c r="A102" s="30"/>
      <c r="B102" s="31"/>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1"/>
      <c r="AS102" s="30"/>
      <c r="AT102" s="30"/>
      <c r="AU102" s="30"/>
      <c r="AV102" s="30"/>
      <c r="AW102" s="30"/>
      <c r="AX102" s="30"/>
      <c r="AY102" s="30"/>
      <c r="AZ102" s="30"/>
      <c r="BA102" s="30"/>
      <c r="BB102" s="30"/>
      <c r="BC102" s="30"/>
      <c r="BD102" s="30"/>
      <c r="BE102" s="30"/>
    </row>
    <row r="103" spans="1:91" s="2" customFormat="1" ht="6.9" customHeight="1">
      <c r="A103" s="30"/>
      <c r="B103" s="4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31"/>
      <c r="AS103" s="30"/>
      <c r="AT103" s="30"/>
      <c r="AU103" s="30"/>
      <c r="AV103" s="30"/>
      <c r="AW103" s="30"/>
      <c r="AX103" s="30"/>
      <c r="AY103" s="30"/>
      <c r="AZ103" s="30"/>
      <c r="BA103" s="30"/>
      <c r="BB103" s="30"/>
      <c r="BC103" s="30"/>
      <c r="BD103" s="30"/>
      <c r="BE103" s="30"/>
    </row>
  </sheetData>
  <mergeCells count="64">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95" location="'SO 01 - HTÚ'!C2" display="/"/>
    <hyperlink ref="A96" location="'SO 02 - Tělocvična'!C2" display="/"/>
    <hyperlink ref="A97" location="'SO 03 - Venkovní úpravy'!C2" display="/"/>
    <hyperlink ref="A98" location="'IO 01 - Přípojka vodovodu'!C2" display="/"/>
    <hyperlink ref="A99" location="'IO 02 - Přípojka kanalizace'!C2" display="/"/>
    <hyperlink ref="A100" location="'IO 04 - Veřejné osvětlení'!C2" display="/"/>
    <hyperlink ref="A101" location="'IO 05 - Přípojka plynu'!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M244"/>
  <sheetViews>
    <sheetView showGridLines="0" workbookViewId="0">
      <selection activeCell="I241" sqref="I241"/>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46" t="s">
        <v>5</v>
      </c>
      <c r="M2" s="647"/>
      <c r="N2" s="647"/>
      <c r="O2" s="647"/>
      <c r="P2" s="647"/>
      <c r="Q2" s="647"/>
      <c r="R2" s="647"/>
      <c r="S2" s="647"/>
      <c r="T2" s="647"/>
      <c r="U2" s="647"/>
      <c r="V2" s="647"/>
      <c r="AT2" s="18" t="s">
        <v>82</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681" t="str">
        <f>'Rekapitulace stavby'!K6</f>
        <v>Tělocvična v ulici Jívanská - revize 01</v>
      </c>
      <c r="F7" s="682"/>
      <c r="G7" s="682"/>
      <c r="H7" s="682"/>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71" t="s">
        <v>104</v>
      </c>
      <c r="F9" s="680"/>
      <c r="G9" s="680"/>
      <c r="H9" s="680"/>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29. 11. 2022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55" t="str">
        <f>'Rekapitulace stavby'!E14</f>
        <v xml:space="preserve"> </v>
      </c>
      <c r="F18" s="655"/>
      <c r="G18" s="655"/>
      <c r="H18" s="655"/>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57" t="s">
        <v>1</v>
      </c>
      <c r="F27" s="657"/>
      <c r="G27" s="657"/>
      <c r="H27" s="657"/>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ROUND((SUM(BE128:BE243)),  2)</f>
        <v>0</v>
      </c>
      <c r="G33" s="30"/>
      <c r="H33" s="30"/>
      <c r="I33" s="99">
        <v>0.21</v>
      </c>
      <c r="J33" s="98">
        <f>ROUND(((SUM(BE128:BE243))*I33),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ROUND((SUM(BF128:BF243)),  2)</f>
        <v>0</v>
      </c>
      <c r="G34" s="30"/>
      <c r="H34" s="30"/>
      <c r="I34" s="99">
        <v>0.15</v>
      </c>
      <c r="J34" s="98">
        <f>ROUND(((SUM(BF128:BF243))*I34),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ROUND((SUM(BG128:BG243)),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ROUND((SUM(BH128:BH243)),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ROUND((SUM(BI128:BI243)),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681" t="str">
        <f>E7</f>
        <v>Tělocvična v ulici Jívanská - revize 01</v>
      </c>
      <c r="F85" s="682"/>
      <c r="G85" s="682"/>
      <c r="H85" s="68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71" t="str">
        <f>E9</f>
        <v>SO 01 - HTÚ</v>
      </c>
      <c r="F87" s="680"/>
      <c r="G87" s="680"/>
      <c r="H87" s="680"/>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29. 11. 2022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112</v>
      </c>
      <c r="E99" s="117"/>
      <c r="F99" s="117"/>
      <c r="G99" s="117"/>
      <c r="H99" s="117"/>
      <c r="I99" s="117"/>
      <c r="J99" s="118">
        <f>J201</f>
        <v>0</v>
      </c>
      <c r="L99" s="115"/>
    </row>
    <row r="100" spans="1:31" s="10" customFormat="1" ht="19.95" customHeight="1">
      <c r="B100" s="115"/>
      <c r="D100" s="116" t="s">
        <v>113</v>
      </c>
      <c r="E100" s="117"/>
      <c r="F100" s="117"/>
      <c r="G100" s="117"/>
      <c r="H100" s="117"/>
      <c r="I100" s="117"/>
      <c r="J100" s="118">
        <f>J206</f>
        <v>0</v>
      </c>
      <c r="L100" s="115"/>
    </row>
    <row r="101" spans="1:31" s="10" customFormat="1" ht="19.95" customHeight="1">
      <c r="B101" s="115"/>
      <c r="D101" s="116" t="s">
        <v>114</v>
      </c>
      <c r="E101" s="117"/>
      <c r="F101" s="117"/>
      <c r="G101" s="117"/>
      <c r="H101" s="117"/>
      <c r="I101" s="117"/>
      <c r="J101" s="118">
        <f>J213</f>
        <v>0</v>
      </c>
      <c r="L101" s="115"/>
    </row>
    <row r="102" spans="1:31" s="10" customFormat="1" ht="19.95" customHeight="1">
      <c r="B102" s="115"/>
      <c r="D102" s="116" t="s">
        <v>115</v>
      </c>
      <c r="E102" s="117"/>
      <c r="F102" s="117"/>
      <c r="G102" s="117"/>
      <c r="H102" s="117"/>
      <c r="I102" s="117"/>
      <c r="J102" s="118">
        <f>J225</f>
        <v>0</v>
      </c>
      <c r="L102" s="115"/>
    </row>
    <row r="103" spans="1:31" s="10" customFormat="1" ht="19.95" customHeight="1">
      <c r="B103" s="115"/>
      <c r="D103" s="116" t="s">
        <v>116</v>
      </c>
      <c r="E103" s="117"/>
      <c r="F103" s="117"/>
      <c r="G103" s="117"/>
      <c r="H103" s="117"/>
      <c r="I103" s="117"/>
      <c r="J103" s="118">
        <f>J233</f>
        <v>0</v>
      </c>
      <c r="L103" s="115"/>
    </row>
    <row r="104" spans="1:31" s="9" customFormat="1" ht="24.9" customHeight="1">
      <c r="B104" s="111"/>
      <c r="D104" s="112" t="s">
        <v>117</v>
      </c>
      <c r="E104" s="113"/>
      <c r="F104" s="113"/>
      <c r="G104" s="113"/>
      <c r="H104" s="113"/>
      <c r="I104" s="113"/>
      <c r="J104" s="114">
        <f>J235</f>
        <v>0</v>
      </c>
      <c r="L104" s="111"/>
    </row>
    <row r="105" spans="1:31" s="10" customFormat="1" ht="19.95" customHeight="1">
      <c r="B105" s="115"/>
      <c r="D105" s="116" t="s">
        <v>118</v>
      </c>
      <c r="E105" s="117"/>
      <c r="F105" s="117"/>
      <c r="G105" s="117"/>
      <c r="H105" s="117"/>
      <c r="I105" s="117"/>
      <c r="J105" s="118">
        <f>J236</f>
        <v>0</v>
      </c>
      <c r="L105" s="115"/>
    </row>
    <row r="106" spans="1:31" s="10" customFormat="1" ht="19.95" customHeight="1">
      <c r="B106" s="115"/>
      <c r="D106" s="116" t="s">
        <v>119</v>
      </c>
      <c r="E106" s="117"/>
      <c r="F106" s="117"/>
      <c r="G106" s="117"/>
      <c r="H106" s="117"/>
      <c r="I106" s="117"/>
      <c r="J106" s="118">
        <f>J238</f>
        <v>0</v>
      </c>
      <c r="L106" s="115"/>
    </row>
    <row r="107" spans="1:31" s="10" customFormat="1" ht="19.95" customHeight="1">
      <c r="B107" s="115"/>
      <c r="D107" s="116" t="s">
        <v>120</v>
      </c>
      <c r="E107" s="117"/>
      <c r="F107" s="117"/>
      <c r="G107" s="117"/>
      <c r="H107" s="117"/>
      <c r="I107" s="117"/>
      <c r="J107" s="118">
        <f>J240</f>
        <v>0</v>
      </c>
      <c r="L107" s="115"/>
    </row>
    <row r="108" spans="1:31" s="10" customFormat="1" ht="19.95" customHeight="1">
      <c r="B108" s="115"/>
      <c r="D108" s="116" t="s">
        <v>121</v>
      </c>
      <c r="E108" s="117"/>
      <c r="F108" s="117"/>
      <c r="G108" s="117"/>
      <c r="H108" s="117"/>
      <c r="I108" s="117"/>
      <c r="J108" s="118">
        <f>J242</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681" t="str">
        <f>E7</f>
        <v>Tělocvična v ulici Jívanská - revize 01</v>
      </c>
      <c r="F118" s="682"/>
      <c r="G118" s="682"/>
      <c r="H118" s="682"/>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71" t="str">
        <f>E9</f>
        <v>SO 01 - HTÚ</v>
      </c>
      <c r="F120" s="680"/>
      <c r="G120" s="680"/>
      <c r="H120" s="680"/>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29. 11. 2022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P129+P235</f>
        <v>3353.2383409999993</v>
      </c>
      <c r="Q128" s="64"/>
      <c r="R128" s="127">
        <f>R129+R235</f>
        <v>453.60237999999998</v>
      </c>
      <c r="S128" s="64"/>
      <c r="T128" s="128">
        <f>T129+T235</f>
        <v>1310.0004000000001</v>
      </c>
      <c r="U128" s="30"/>
      <c r="V128" s="30"/>
      <c r="W128" s="30"/>
      <c r="X128" s="30"/>
      <c r="Y128" s="30"/>
      <c r="Z128" s="30"/>
      <c r="AA128" s="30"/>
      <c r="AB128" s="30"/>
      <c r="AC128" s="30"/>
      <c r="AD128" s="30"/>
      <c r="AE128" s="30"/>
      <c r="AT128" s="18" t="s">
        <v>72</v>
      </c>
      <c r="AU128" s="18" t="s">
        <v>109</v>
      </c>
      <c r="BK128" s="129">
        <f>BK129+BK235</f>
        <v>0</v>
      </c>
    </row>
    <row r="129" spans="1:65" s="12" customFormat="1" ht="25.95" customHeight="1">
      <c r="B129" s="130"/>
      <c r="D129" s="131" t="s">
        <v>72</v>
      </c>
      <c r="E129" s="132" t="s">
        <v>135</v>
      </c>
      <c r="F129" s="132" t="s">
        <v>136</v>
      </c>
      <c r="J129" s="133">
        <f>BK129</f>
        <v>0</v>
      </c>
      <c r="L129" s="130"/>
      <c r="M129" s="134"/>
      <c r="N129" s="135"/>
      <c r="O129" s="135"/>
      <c r="P129" s="136">
        <f>P130+P201+P206+P213+P225+P233</f>
        <v>3353.2383409999993</v>
      </c>
      <c r="Q129" s="135"/>
      <c r="R129" s="136">
        <f>R130+R201+R206+R213+R225+R233</f>
        <v>453.60237999999998</v>
      </c>
      <c r="S129" s="135"/>
      <c r="T129" s="137">
        <f>T130+T201+T206+T213+T225+T233</f>
        <v>1310.0004000000001</v>
      </c>
      <c r="AR129" s="131" t="s">
        <v>81</v>
      </c>
      <c r="AT129" s="138" t="s">
        <v>72</v>
      </c>
      <c r="AU129" s="138" t="s">
        <v>73</v>
      </c>
      <c r="AY129" s="131" t="s">
        <v>137</v>
      </c>
      <c r="BK129" s="139">
        <f>BK130+BK201+BK206+BK213+BK225+BK233</f>
        <v>0</v>
      </c>
    </row>
    <row r="130" spans="1:65" s="12" customFormat="1" ht="22.8" customHeight="1">
      <c r="B130" s="130"/>
      <c r="D130" s="131" t="s">
        <v>72</v>
      </c>
      <c r="E130" s="140" t="s">
        <v>81</v>
      </c>
      <c r="F130" s="140" t="s">
        <v>138</v>
      </c>
      <c r="J130" s="141">
        <f>BK130</f>
        <v>0</v>
      </c>
      <c r="L130" s="130"/>
      <c r="M130" s="134"/>
      <c r="N130" s="135"/>
      <c r="O130" s="135"/>
      <c r="P130" s="136">
        <f>SUM(P131:P200)</f>
        <v>1694.9718349999996</v>
      </c>
      <c r="Q130" s="135"/>
      <c r="R130" s="136">
        <f>SUM(R131:R200)</f>
        <v>6.9929699999999988</v>
      </c>
      <c r="S130" s="135"/>
      <c r="T130" s="137">
        <f>SUM(T131:T200)</f>
        <v>1296.2761500000001</v>
      </c>
      <c r="AR130" s="131" t="s">
        <v>81</v>
      </c>
      <c r="AT130" s="138" t="s">
        <v>72</v>
      </c>
      <c r="AU130" s="138" t="s">
        <v>81</v>
      </c>
      <c r="AY130" s="131" t="s">
        <v>137</v>
      </c>
      <c r="BK130" s="139">
        <f>SUM(BK131:BK200)</f>
        <v>0</v>
      </c>
    </row>
    <row r="131" spans="1:65" s="2" customFormat="1" ht="37.799999999999997" customHeight="1">
      <c r="A131" s="30"/>
      <c r="B131" s="142"/>
      <c r="C131" s="143" t="s">
        <v>81</v>
      </c>
      <c r="D131" s="143" t="s">
        <v>139</v>
      </c>
      <c r="E131" s="144" t="s">
        <v>140</v>
      </c>
      <c r="F131" s="145" t="s">
        <v>141</v>
      </c>
      <c r="G131" s="146" t="s">
        <v>142</v>
      </c>
      <c r="H131" s="147">
        <v>160</v>
      </c>
      <c r="I131" s="148"/>
      <c r="J131" s="148">
        <f>ROUND(I131*H131,2)</f>
        <v>0</v>
      </c>
      <c r="K131" s="149"/>
      <c r="L131" s="31"/>
      <c r="M131" s="150" t="s">
        <v>1</v>
      </c>
      <c r="N131" s="151" t="s">
        <v>38</v>
      </c>
      <c r="O131" s="152">
        <v>9.2999999999999999E-2</v>
      </c>
      <c r="P131" s="152">
        <f>O131*H131</f>
        <v>14.879999999999999</v>
      </c>
      <c r="Q131" s="152">
        <v>0</v>
      </c>
      <c r="R131" s="152">
        <f>Q131*H131</f>
        <v>0</v>
      </c>
      <c r="S131" s="152">
        <v>0</v>
      </c>
      <c r="T131" s="153">
        <f>S131*H131</f>
        <v>0</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144</v>
      </c>
    </row>
    <row r="132" spans="1:65" s="13" customFormat="1">
      <c r="B132" s="156"/>
      <c r="D132" s="157" t="s">
        <v>145</v>
      </c>
      <c r="E132" s="158" t="s">
        <v>1</v>
      </c>
      <c r="F132" s="159" t="s">
        <v>146</v>
      </c>
      <c r="H132" s="160">
        <v>160</v>
      </c>
      <c r="L132" s="156"/>
      <c r="M132" s="161"/>
      <c r="N132" s="162"/>
      <c r="O132" s="162"/>
      <c r="P132" s="162"/>
      <c r="Q132" s="162"/>
      <c r="R132" s="162"/>
      <c r="S132" s="162"/>
      <c r="T132" s="163"/>
      <c r="AT132" s="158" t="s">
        <v>145</v>
      </c>
      <c r="AU132" s="158" t="s">
        <v>83</v>
      </c>
      <c r="AV132" s="13" t="s">
        <v>83</v>
      </c>
      <c r="AW132" s="13" t="s">
        <v>29</v>
      </c>
      <c r="AX132" s="13" t="s">
        <v>81</v>
      </c>
      <c r="AY132" s="158" t="s">
        <v>137</v>
      </c>
    </row>
    <row r="133" spans="1:65" s="2" customFormat="1" ht="24.15" customHeight="1">
      <c r="A133" s="30"/>
      <c r="B133" s="142"/>
      <c r="C133" s="143" t="s">
        <v>83</v>
      </c>
      <c r="D133" s="143" t="s">
        <v>139</v>
      </c>
      <c r="E133" s="144" t="s">
        <v>147</v>
      </c>
      <c r="F133" s="145" t="s">
        <v>148</v>
      </c>
      <c r="G133" s="146" t="s">
        <v>149</v>
      </c>
      <c r="H133" s="147">
        <v>16</v>
      </c>
      <c r="I133" s="148"/>
      <c r="J133" s="148">
        <f>ROUND(I133*H133,2)</f>
        <v>0</v>
      </c>
      <c r="K133" s="149"/>
      <c r="L133" s="31"/>
      <c r="M133" s="150" t="s">
        <v>1</v>
      </c>
      <c r="N133" s="151" t="s">
        <v>38</v>
      </c>
      <c r="O133" s="152">
        <v>5.1820000000000004</v>
      </c>
      <c r="P133" s="152">
        <f>O133*H133</f>
        <v>82.912000000000006</v>
      </c>
      <c r="Q133" s="152">
        <v>0</v>
      </c>
      <c r="R133" s="152">
        <f>Q133*H133</f>
        <v>0</v>
      </c>
      <c r="S133" s="152">
        <v>0</v>
      </c>
      <c r="T133" s="153">
        <f>S133*H133</f>
        <v>0</v>
      </c>
      <c r="U133" s="30"/>
      <c r="V133" s="30"/>
      <c r="W133" s="30"/>
      <c r="X133" s="30"/>
      <c r="Y133" s="30"/>
      <c r="Z133" s="30"/>
      <c r="AA133" s="30"/>
      <c r="AB133" s="30"/>
      <c r="AC133" s="30"/>
      <c r="AD133" s="30"/>
      <c r="AE133" s="30"/>
      <c r="AR133" s="154" t="s">
        <v>143</v>
      </c>
      <c r="AT133" s="154" t="s">
        <v>139</v>
      </c>
      <c r="AU133" s="154" t="s">
        <v>83</v>
      </c>
      <c r="AY133" s="18" t="s">
        <v>137</v>
      </c>
      <c r="BE133" s="155">
        <f>IF(N133="základní",J133,0)</f>
        <v>0</v>
      </c>
      <c r="BF133" s="155">
        <f>IF(N133="snížená",J133,0)</f>
        <v>0</v>
      </c>
      <c r="BG133" s="155">
        <f>IF(N133="zákl. přenesená",J133,0)</f>
        <v>0</v>
      </c>
      <c r="BH133" s="155">
        <f>IF(N133="sníž. přenesená",J133,0)</f>
        <v>0</v>
      </c>
      <c r="BI133" s="155">
        <f>IF(N133="nulová",J133,0)</f>
        <v>0</v>
      </c>
      <c r="BJ133" s="18" t="s">
        <v>81</v>
      </c>
      <c r="BK133" s="155">
        <f>ROUND(I133*H133,2)</f>
        <v>0</v>
      </c>
      <c r="BL133" s="18" t="s">
        <v>143</v>
      </c>
      <c r="BM133" s="154" t="s">
        <v>150</v>
      </c>
    </row>
    <row r="134" spans="1:65" s="13" customFormat="1">
      <c r="B134" s="156"/>
      <c r="D134" s="157" t="s">
        <v>145</v>
      </c>
      <c r="E134" s="158" t="s">
        <v>1</v>
      </c>
      <c r="F134" s="159" t="s">
        <v>151</v>
      </c>
      <c r="H134" s="160">
        <v>16</v>
      </c>
      <c r="L134" s="156"/>
      <c r="M134" s="161"/>
      <c r="N134" s="162"/>
      <c r="O134" s="162"/>
      <c r="P134" s="162"/>
      <c r="Q134" s="162"/>
      <c r="R134" s="162"/>
      <c r="S134" s="162"/>
      <c r="T134" s="163"/>
      <c r="AT134" s="158" t="s">
        <v>145</v>
      </c>
      <c r="AU134" s="158" t="s">
        <v>83</v>
      </c>
      <c r="AV134" s="13" t="s">
        <v>83</v>
      </c>
      <c r="AW134" s="13" t="s">
        <v>29</v>
      </c>
      <c r="AX134" s="13" t="s">
        <v>81</v>
      </c>
      <c r="AY134" s="158" t="s">
        <v>137</v>
      </c>
    </row>
    <row r="135" spans="1:65" s="2" customFormat="1" ht="24.15" customHeight="1">
      <c r="A135" s="30"/>
      <c r="B135" s="142"/>
      <c r="C135" s="143" t="s">
        <v>152</v>
      </c>
      <c r="D135" s="143" t="s">
        <v>139</v>
      </c>
      <c r="E135" s="144" t="s">
        <v>153</v>
      </c>
      <c r="F135" s="145" t="s">
        <v>154</v>
      </c>
      <c r="G135" s="146" t="s">
        <v>155</v>
      </c>
      <c r="H135" s="147">
        <v>41</v>
      </c>
      <c r="I135" s="148"/>
      <c r="J135" s="148">
        <f>ROUND(I135*H135,2)</f>
        <v>0</v>
      </c>
      <c r="K135" s="149"/>
      <c r="L135" s="31"/>
      <c r="M135" s="150" t="s">
        <v>1</v>
      </c>
      <c r="N135" s="151" t="s">
        <v>38</v>
      </c>
      <c r="O135" s="152">
        <v>0.49</v>
      </c>
      <c r="P135" s="152">
        <f>O135*H135</f>
        <v>20.09</v>
      </c>
      <c r="Q135" s="152">
        <v>0</v>
      </c>
      <c r="R135" s="152">
        <f>Q135*H135</f>
        <v>0</v>
      </c>
      <c r="S135" s="152">
        <v>0</v>
      </c>
      <c r="T135" s="153">
        <f>S135*H135</f>
        <v>0</v>
      </c>
      <c r="U135" s="30"/>
      <c r="V135" s="30"/>
      <c r="W135" s="30"/>
      <c r="X135" s="30"/>
      <c r="Y135" s="30"/>
      <c r="Z135" s="30"/>
      <c r="AA135" s="30"/>
      <c r="AB135" s="30"/>
      <c r="AC135" s="30"/>
      <c r="AD135" s="30"/>
      <c r="AE135" s="30"/>
      <c r="AR135" s="154" t="s">
        <v>143</v>
      </c>
      <c r="AT135" s="154" t="s">
        <v>139</v>
      </c>
      <c r="AU135" s="154" t="s">
        <v>83</v>
      </c>
      <c r="AY135" s="18" t="s">
        <v>137</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143</v>
      </c>
      <c r="BM135" s="154" t="s">
        <v>156</v>
      </c>
    </row>
    <row r="136" spans="1:65" s="2" customFormat="1" ht="16.5" customHeight="1">
      <c r="A136" s="30"/>
      <c r="B136" s="142"/>
      <c r="C136" s="143" t="s">
        <v>143</v>
      </c>
      <c r="D136" s="143" t="s">
        <v>139</v>
      </c>
      <c r="E136" s="144" t="s">
        <v>157</v>
      </c>
      <c r="F136" s="145" t="s">
        <v>158</v>
      </c>
      <c r="G136" s="146" t="s">
        <v>155</v>
      </c>
      <c r="H136" s="147">
        <v>15</v>
      </c>
      <c r="I136" s="148"/>
      <c r="J136" s="148">
        <f>ROUND(I136*H136,2)</f>
        <v>0</v>
      </c>
      <c r="K136" s="149"/>
      <c r="L136" s="31"/>
      <c r="M136" s="150" t="s">
        <v>1</v>
      </c>
      <c r="N136" s="151" t="s">
        <v>38</v>
      </c>
      <c r="O136" s="152">
        <v>0.38900000000000001</v>
      </c>
      <c r="P136" s="152">
        <f>O136*H136</f>
        <v>5.835</v>
      </c>
      <c r="Q136" s="152">
        <v>0</v>
      </c>
      <c r="R136" s="152">
        <f>Q136*H136</f>
        <v>0</v>
      </c>
      <c r="S136" s="152">
        <v>0</v>
      </c>
      <c r="T136" s="153">
        <f>S136*H136</f>
        <v>0</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159</v>
      </c>
    </row>
    <row r="137" spans="1:65" s="2" customFormat="1" ht="24.15" customHeight="1">
      <c r="A137" s="30"/>
      <c r="B137" s="142"/>
      <c r="C137" s="143" t="s">
        <v>160</v>
      </c>
      <c r="D137" s="143" t="s">
        <v>139</v>
      </c>
      <c r="E137" s="144" t="s">
        <v>161</v>
      </c>
      <c r="F137" s="145" t="s">
        <v>162</v>
      </c>
      <c r="G137" s="146" t="s">
        <v>142</v>
      </c>
      <c r="H137" s="147">
        <v>910</v>
      </c>
      <c r="I137" s="148"/>
      <c r="J137" s="148">
        <f>ROUND(I137*H137,2)</f>
        <v>0</v>
      </c>
      <c r="K137" s="149"/>
      <c r="L137" s="31"/>
      <c r="M137" s="150" t="s">
        <v>1</v>
      </c>
      <c r="N137" s="151" t="s">
        <v>38</v>
      </c>
      <c r="O137" s="152">
        <v>0.06</v>
      </c>
      <c r="P137" s="152">
        <f>O137*H137</f>
        <v>54.6</v>
      </c>
      <c r="Q137" s="152">
        <v>0</v>
      </c>
      <c r="R137" s="152">
        <f>Q137*H137</f>
        <v>0</v>
      </c>
      <c r="S137" s="152">
        <v>0.40799999999999997</v>
      </c>
      <c r="T137" s="153">
        <f>S137*H137</f>
        <v>371.28</v>
      </c>
      <c r="U137" s="30"/>
      <c r="V137" s="30"/>
      <c r="W137" s="30"/>
      <c r="X137" s="30"/>
      <c r="Y137" s="30"/>
      <c r="Z137" s="30"/>
      <c r="AA137" s="30"/>
      <c r="AB137" s="30"/>
      <c r="AC137" s="30"/>
      <c r="AD137" s="30"/>
      <c r="AE137" s="30"/>
      <c r="AR137" s="154" t="s">
        <v>143</v>
      </c>
      <c r="AT137" s="154" t="s">
        <v>139</v>
      </c>
      <c r="AU137" s="154" t="s">
        <v>83</v>
      </c>
      <c r="AY137" s="18" t="s">
        <v>137</v>
      </c>
      <c r="BE137" s="155">
        <f>IF(N137="základní",J137,0)</f>
        <v>0</v>
      </c>
      <c r="BF137" s="155">
        <f>IF(N137="snížená",J137,0)</f>
        <v>0</v>
      </c>
      <c r="BG137" s="155">
        <f>IF(N137="zákl. přenesená",J137,0)</f>
        <v>0</v>
      </c>
      <c r="BH137" s="155">
        <f>IF(N137="sníž. přenesená",J137,0)</f>
        <v>0</v>
      </c>
      <c r="BI137" s="155">
        <f>IF(N137="nulová",J137,0)</f>
        <v>0</v>
      </c>
      <c r="BJ137" s="18" t="s">
        <v>81</v>
      </c>
      <c r="BK137" s="155">
        <f>ROUND(I137*H137,2)</f>
        <v>0</v>
      </c>
      <c r="BL137" s="18" t="s">
        <v>143</v>
      </c>
      <c r="BM137" s="154" t="s">
        <v>163</v>
      </c>
    </row>
    <row r="138" spans="1:65" s="13" customFormat="1">
      <c r="B138" s="156"/>
      <c r="D138" s="157" t="s">
        <v>145</v>
      </c>
      <c r="E138" s="158" t="s">
        <v>1</v>
      </c>
      <c r="F138" s="159" t="s">
        <v>164</v>
      </c>
      <c r="H138" s="160">
        <v>910</v>
      </c>
      <c r="L138" s="156"/>
      <c r="M138" s="161"/>
      <c r="N138" s="162"/>
      <c r="O138" s="162"/>
      <c r="P138" s="162"/>
      <c r="Q138" s="162"/>
      <c r="R138" s="162"/>
      <c r="S138" s="162"/>
      <c r="T138" s="163"/>
      <c r="AT138" s="158" t="s">
        <v>145</v>
      </c>
      <c r="AU138" s="158" t="s">
        <v>83</v>
      </c>
      <c r="AV138" s="13" t="s">
        <v>83</v>
      </c>
      <c r="AW138" s="13" t="s">
        <v>29</v>
      </c>
      <c r="AX138" s="13" t="s">
        <v>81</v>
      </c>
      <c r="AY138" s="158" t="s">
        <v>137</v>
      </c>
    </row>
    <row r="139" spans="1:65" s="2" customFormat="1" ht="24.15" customHeight="1">
      <c r="A139" s="30"/>
      <c r="B139" s="142"/>
      <c r="C139" s="143" t="s">
        <v>165</v>
      </c>
      <c r="D139" s="143" t="s">
        <v>139</v>
      </c>
      <c r="E139" s="144" t="s">
        <v>166</v>
      </c>
      <c r="F139" s="145" t="s">
        <v>167</v>
      </c>
      <c r="G139" s="146" t="s">
        <v>142</v>
      </c>
      <c r="H139" s="147">
        <v>264.77</v>
      </c>
      <c r="I139" s="148"/>
      <c r="J139" s="148">
        <f>ROUND(I139*H139,2)</f>
        <v>0</v>
      </c>
      <c r="K139" s="149"/>
      <c r="L139" s="31"/>
      <c r="M139" s="150" t="s">
        <v>1</v>
      </c>
      <c r="N139" s="151" t="s">
        <v>38</v>
      </c>
      <c r="O139" s="152">
        <v>3.2000000000000001E-2</v>
      </c>
      <c r="P139" s="152">
        <f>O139*H139</f>
        <v>8.4726400000000002</v>
      </c>
      <c r="Q139" s="152">
        <v>0</v>
      </c>
      <c r="R139" s="152">
        <f>Q139*H139</f>
        <v>0</v>
      </c>
      <c r="S139" s="152">
        <v>0.29499999999999998</v>
      </c>
      <c r="T139" s="153">
        <f>S139*H139</f>
        <v>78.10714999999999</v>
      </c>
      <c r="U139" s="30"/>
      <c r="V139" s="30"/>
      <c r="W139" s="30"/>
      <c r="X139" s="30"/>
      <c r="Y139" s="30"/>
      <c r="Z139" s="30"/>
      <c r="AA139" s="30"/>
      <c r="AB139" s="30"/>
      <c r="AC139" s="30"/>
      <c r="AD139" s="30"/>
      <c r="AE139" s="30"/>
      <c r="AR139" s="154" t="s">
        <v>143</v>
      </c>
      <c r="AT139" s="154" t="s">
        <v>139</v>
      </c>
      <c r="AU139" s="154" t="s">
        <v>83</v>
      </c>
      <c r="AY139" s="18" t="s">
        <v>137</v>
      </c>
      <c r="BE139" s="155">
        <f>IF(N139="základní",J139,0)</f>
        <v>0</v>
      </c>
      <c r="BF139" s="155">
        <f>IF(N139="snížená",J139,0)</f>
        <v>0</v>
      </c>
      <c r="BG139" s="155">
        <f>IF(N139="zákl. přenesená",J139,0)</f>
        <v>0</v>
      </c>
      <c r="BH139" s="155">
        <f>IF(N139="sníž. přenesená",J139,0)</f>
        <v>0</v>
      </c>
      <c r="BI139" s="155">
        <f>IF(N139="nulová",J139,0)</f>
        <v>0</v>
      </c>
      <c r="BJ139" s="18" t="s">
        <v>81</v>
      </c>
      <c r="BK139" s="155">
        <f>ROUND(I139*H139,2)</f>
        <v>0</v>
      </c>
      <c r="BL139" s="18" t="s">
        <v>143</v>
      </c>
      <c r="BM139" s="154" t="s">
        <v>168</v>
      </c>
    </row>
    <row r="140" spans="1:65" s="13" customFormat="1">
      <c r="B140" s="156"/>
      <c r="D140" s="157" t="s">
        <v>145</v>
      </c>
      <c r="E140" s="158" t="s">
        <v>1</v>
      </c>
      <c r="F140" s="159" t="s">
        <v>169</v>
      </c>
      <c r="H140" s="160">
        <v>264.77</v>
      </c>
      <c r="L140" s="156"/>
      <c r="M140" s="161"/>
      <c r="N140" s="162"/>
      <c r="O140" s="162"/>
      <c r="P140" s="162"/>
      <c r="Q140" s="162"/>
      <c r="R140" s="162"/>
      <c r="S140" s="162"/>
      <c r="T140" s="163"/>
      <c r="AT140" s="158" t="s">
        <v>145</v>
      </c>
      <c r="AU140" s="158" t="s">
        <v>83</v>
      </c>
      <c r="AV140" s="13" t="s">
        <v>83</v>
      </c>
      <c r="AW140" s="13" t="s">
        <v>29</v>
      </c>
      <c r="AX140" s="13" t="s">
        <v>81</v>
      </c>
      <c r="AY140" s="158" t="s">
        <v>137</v>
      </c>
    </row>
    <row r="141" spans="1:65" s="2" customFormat="1" ht="24.15" customHeight="1">
      <c r="A141" s="30"/>
      <c r="B141" s="142"/>
      <c r="C141" s="143" t="s">
        <v>170</v>
      </c>
      <c r="D141" s="143" t="s">
        <v>139</v>
      </c>
      <c r="E141" s="144" t="s">
        <v>171</v>
      </c>
      <c r="F141" s="145" t="s">
        <v>172</v>
      </c>
      <c r="G141" s="146" t="s">
        <v>142</v>
      </c>
      <c r="H141" s="147">
        <v>296</v>
      </c>
      <c r="I141" s="148"/>
      <c r="J141" s="148">
        <f>ROUND(I141*H141,2)</f>
        <v>0</v>
      </c>
      <c r="K141" s="149"/>
      <c r="L141" s="31"/>
      <c r="M141" s="150" t="s">
        <v>1</v>
      </c>
      <c r="N141" s="151" t="s">
        <v>38</v>
      </c>
      <c r="O141" s="152">
        <v>0.108</v>
      </c>
      <c r="P141" s="152">
        <f>O141*H141</f>
        <v>31.968</v>
      </c>
      <c r="Q141" s="152">
        <v>0</v>
      </c>
      <c r="R141" s="152">
        <f>Q141*H141</f>
        <v>0</v>
      </c>
      <c r="S141" s="152">
        <v>0.5</v>
      </c>
      <c r="T141" s="153">
        <f>S141*H141</f>
        <v>148</v>
      </c>
      <c r="U141" s="30"/>
      <c r="V141" s="30"/>
      <c r="W141" s="30"/>
      <c r="X141" s="30"/>
      <c r="Y141" s="30"/>
      <c r="Z141" s="30"/>
      <c r="AA141" s="30"/>
      <c r="AB141" s="30"/>
      <c r="AC141" s="30"/>
      <c r="AD141" s="30"/>
      <c r="AE141" s="30"/>
      <c r="AR141" s="154" t="s">
        <v>143</v>
      </c>
      <c r="AT141" s="154" t="s">
        <v>139</v>
      </c>
      <c r="AU141" s="154" t="s">
        <v>83</v>
      </c>
      <c r="AY141" s="18" t="s">
        <v>137</v>
      </c>
      <c r="BE141" s="155">
        <f>IF(N141="základní",J141,0)</f>
        <v>0</v>
      </c>
      <c r="BF141" s="155">
        <f>IF(N141="snížená",J141,0)</f>
        <v>0</v>
      </c>
      <c r="BG141" s="155">
        <f>IF(N141="zákl. přenesená",J141,0)</f>
        <v>0</v>
      </c>
      <c r="BH141" s="155">
        <f>IF(N141="sníž. přenesená",J141,0)</f>
        <v>0</v>
      </c>
      <c r="BI141" s="155">
        <f>IF(N141="nulová",J141,0)</f>
        <v>0</v>
      </c>
      <c r="BJ141" s="18" t="s">
        <v>81</v>
      </c>
      <c r="BK141" s="155">
        <f>ROUND(I141*H141,2)</f>
        <v>0</v>
      </c>
      <c r="BL141" s="18" t="s">
        <v>143</v>
      </c>
      <c r="BM141" s="154" t="s">
        <v>173</v>
      </c>
    </row>
    <row r="142" spans="1:65" s="13" customFormat="1">
      <c r="B142" s="156"/>
      <c r="D142" s="157" t="s">
        <v>145</v>
      </c>
      <c r="E142" s="158" t="s">
        <v>1</v>
      </c>
      <c r="F142" s="159" t="s">
        <v>174</v>
      </c>
      <c r="H142" s="160">
        <v>278</v>
      </c>
      <c r="L142" s="156"/>
      <c r="M142" s="161"/>
      <c r="N142" s="162"/>
      <c r="O142" s="162"/>
      <c r="P142" s="162"/>
      <c r="Q142" s="162"/>
      <c r="R142" s="162"/>
      <c r="S142" s="162"/>
      <c r="T142" s="163"/>
      <c r="AT142" s="158" t="s">
        <v>145</v>
      </c>
      <c r="AU142" s="158" t="s">
        <v>83</v>
      </c>
      <c r="AV142" s="13" t="s">
        <v>83</v>
      </c>
      <c r="AW142" s="13" t="s">
        <v>29</v>
      </c>
      <c r="AX142" s="13" t="s">
        <v>73</v>
      </c>
      <c r="AY142" s="158" t="s">
        <v>137</v>
      </c>
    </row>
    <row r="143" spans="1:65" s="13" customFormat="1">
      <c r="B143" s="156"/>
      <c r="D143" s="157" t="s">
        <v>145</v>
      </c>
      <c r="E143" s="158" t="s">
        <v>1</v>
      </c>
      <c r="F143" s="159" t="s">
        <v>175</v>
      </c>
      <c r="H143" s="160">
        <v>18</v>
      </c>
      <c r="L143" s="156"/>
      <c r="M143" s="161"/>
      <c r="N143" s="162"/>
      <c r="O143" s="162"/>
      <c r="P143" s="162"/>
      <c r="Q143" s="162"/>
      <c r="R143" s="162"/>
      <c r="S143" s="162"/>
      <c r="T143" s="163"/>
      <c r="AT143" s="158" t="s">
        <v>145</v>
      </c>
      <c r="AU143" s="158" t="s">
        <v>83</v>
      </c>
      <c r="AV143" s="13" t="s">
        <v>83</v>
      </c>
      <c r="AW143" s="13" t="s">
        <v>29</v>
      </c>
      <c r="AX143" s="13" t="s">
        <v>73</v>
      </c>
      <c r="AY143" s="158" t="s">
        <v>137</v>
      </c>
    </row>
    <row r="144" spans="1:65" s="14" customFormat="1">
      <c r="B144" s="164"/>
      <c r="D144" s="157" t="s">
        <v>145</v>
      </c>
      <c r="E144" s="165" t="s">
        <v>1</v>
      </c>
      <c r="F144" s="166" t="s">
        <v>176</v>
      </c>
      <c r="H144" s="167">
        <v>296</v>
      </c>
      <c r="L144" s="164"/>
      <c r="M144" s="168"/>
      <c r="N144" s="169"/>
      <c r="O144" s="169"/>
      <c r="P144" s="169"/>
      <c r="Q144" s="169"/>
      <c r="R144" s="169"/>
      <c r="S144" s="169"/>
      <c r="T144" s="170"/>
      <c r="AT144" s="165" t="s">
        <v>145</v>
      </c>
      <c r="AU144" s="165" t="s">
        <v>83</v>
      </c>
      <c r="AV144" s="14" t="s">
        <v>143</v>
      </c>
      <c r="AW144" s="14" t="s">
        <v>29</v>
      </c>
      <c r="AX144" s="14" t="s">
        <v>81</v>
      </c>
      <c r="AY144" s="165" t="s">
        <v>137</v>
      </c>
    </row>
    <row r="145" spans="1:65" s="2" customFormat="1" ht="24.15" customHeight="1">
      <c r="A145" s="30"/>
      <c r="B145" s="142"/>
      <c r="C145" s="143" t="s">
        <v>177</v>
      </c>
      <c r="D145" s="143" t="s">
        <v>139</v>
      </c>
      <c r="E145" s="144" t="s">
        <v>178</v>
      </c>
      <c r="F145" s="145" t="s">
        <v>179</v>
      </c>
      <c r="G145" s="146" t="s">
        <v>142</v>
      </c>
      <c r="H145" s="147">
        <v>1097.1300000000001</v>
      </c>
      <c r="I145" s="148"/>
      <c r="J145" s="148">
        <f>ROUND(I145*H145,2)</f>
        <v>0</v>
      </c>
      <c r="K145" s="149"/>
      <c r="L145" s="31"/>
      <c r="M145" s="150" t="s">
        <v>1</v>
      </c>
      <c r="N145" s="151" t="s">
        <v>38</v>
      </c>
      <c r="O145" s="152">
        <v>0.16600000000000001</v>
      </c>
      <c r="P145" s="152">
        <f>O145*H145</f>
        <v>182.12358000000003</v>
      </c>
      <c r="Q145" s="152">
        <v>0</v>
      </c>
      <c r="R145" s="152">
        <f>Q145*H145</f>
        <v>0</v>
      </c>
      <c r="S145" s="152">
        <v>0.44</v>
      </c>
      <c r="T145" s="153">
        <f>S145*H145</f>
        <v>482.73720000000003</v>
      </c>
      <c r="U145" s="30"/>
      <c r="V145" s="30"/>
      <c r="W145" s="30"/>
      <c r="X145" s="30"/>
      <c r="Y145" s="30"/>
      <c r="Z145" s="30"/>
      <c r="AA145" s="30"/>
      <c r="AB145" s="30"/>
      <c r="AC145" s="30"/>
      <c r="AD145" s="30"/>
      <c r="AE145" s="30"/>
      <c r="AR145" s="154" t="s">
        <v>143</v>
      </c>
      <c r="AT145" s="154" t="s">
        <v>139</v>
      </c>
      <c r="AU145" s="154" t="s">
        <v>83</v>
      </c>
      <c r="AY145" s="18" t="s">
        <v>137</v>
      </c>
      <c r="BE145" s="155">
        <f>IF(N145="základní",J145,0)</f>
        <v>0</v>
      </c>
      <c r="BF145" s="155">
        <f>IF(N145="snížená",J145,0)</f>
        <v>0</v>
      </c>
      <c r="BG145" s="155">
        <f>IF(N145="zákl. přenesená",J145,0)</f>
        <v>0</v>
      </c>
      <c r="BH145" s="155">
        <f>IF(N145="sníž. přenesená",J145,0)</f>
        <v>0</v>
      </c>
      <c r="BI145" s="155">
        <f>IF(N145="nulová",J145,0)</f>
        <v>0</v>
      </c>
      <c r="BJ145" s="18" t="s">
        <v>81</v>
      </c>
      <c r="BK145" s="155">
        <f>ROUND(I145*H145,2)</f>
        <v>0</v>
      </c>
      <c r="BL145" s="18" t="s">
        <v>143</v>
      </c>
      <c r="BM145" s="154" t="s">
        <v>180</v>
      </c>
    </row>
    <row r="146" spans="1:65" s="13" customFormat="1">
      <c r="B146" s="156"/>
      <c r="D146" s="157" t="s">
        <v>145</v>
      </c>
      <c r="E146" s="158" t="s">
        <v>1</v>
      </c>
      <c r="F146" s="159" t="s">
        <v>181</v>
      </c>
      <c r="H146" s="160">
        <v>1097.1300000000001</v>
      </c>
      <c r="L146" s="156"/>
      <c r="M146" s="161"/>
      <c r="N146" s="162"/>
      <c r="O146" s="162"/>
      <c r="P146" s="162"/>
      <c r="Q146" s="162"/>
      <c r="R146" s="162"/>
      <c r="S146" s="162"/>
      <c r="T146" s="163"/>
      <c r="AT146" s="158" t="s">
        <v>145</v>
      </c>
      <c r="AU146" s="158" t="s">
        <v>83</v>
      </c>
      <c r="AV146" s="13" t="s">
        <v>83</v>
      </c>
      <c r="AW146" s="13" t="s">
        <v>29</v>
      </c>
      <c r="AX146" s="13" t="s">
        <v>81</v>
      </c>
      <c r="AY146" s="158" t="s">
        <v>137</v>
      </c>
    </row>
    <row r="147" spans="1:65" s="2" customFormat="1" ht="24.15" customHeight="1">
      <c r="A147" s="30"/>
      <c r="B147" s="142"/>
      <c r="C147" s="143" t="s">
        <v>182</v>
      </c>
      <c r="D147" s="143" t="s">
        <v>139</v>
      </c>
      <c r="E147" s="144" t="s">
        <v>183</v>
      </c>
      <c r="F147" s="145" t="s">
        <v>184</v>
      </c>
      <c r="G147" s="146" t="s">
        <v>142</v>
      </c>
      <c r="H147" s="147">
        <v>832.36</v>
      </c>
      <c r="I147" s="148"/>
      <c r="J147" s="148">
        <f>ROUND(I147*H147,2)</f>
        <v>0</v>
      </c>
      <c r="K147" s="149"/>
      <c r="L147" s="31"/>
      <c r="M147" s="150" t="s">
        <v>1</v>
      </c>
      <c r="N147" s="151" t="s">
        <v>38</v>
      </c>
      <c r="O147" s="152">
        <v>0.13</v>
      </c>
      <c r="P147" s="152">
        <f>O147*H147</f>
        <v>108.2068</v>
      </c>
      <c r="Q147" s="152">
        <v>0</v>
      </c>
      <c r="R147" s="152">
        <f>Q147*H147</f>
        <v>0</v>
      </c>
      <c r="S147" s="152">
        <v>0.22</v>
      </c>
      <c r="T147" s="153">
        <f>S147*H147</f>
        <v>183.11920000000001</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185</v>
      </c>
    </row>
    <row r="148" spans="1:65" s="13" customFormat="1">
      <c r="B148" s="156"/>
      <c r="D148" s="157" t="s">
        <v>145</v>
      </c>
      <c r="E148" s="158" t="s">
        <v>1</v>
      </c>
      <c r="F148" s="159" t="s">
        <v>186</v>
      </c>
      <c r="H148" s="160">
        <v>832.36</v>
      </c>
      <c r="L148" s="156"/>
      <c r="M148" s="161"/>
      <c r="N148" s="162"/>
      <c r="O148" s="162"/>
      <c r="P148" s="162"/>
      <c r="Q148" s="162"/>
      <c r="R148" s="162"/>
      <c r="S148" s="162"/>
      <c r="T148" s="163"/>
      <c r="AT148" s="158" t="s">
        <v>145</v>
      </c>
      <c r="AU148" s="158" t="s">
        <v>83</v>
      </c>
      <c r="AV148" s="13" t="s">
        <v>83</v>
      </c>
      <c r="AW148" s="13" t="s">
        <v>29</v>
      </c>
      <c r="AX148" s="13" t="s">
        <v>81</v>
      </c>
      <c r="AY148" s="158" t="s">
        <v>137</v>
      </c>
    </row>
    <row r="149" spans="1:65" s="2" customFormat="1" ht="16.5" customHeight="1">
      <c r="A149" s="30"/>
      <c r="B149" s="142"/>
      <c r="C149" s="143" t="s">
        <v>187</v>
      </c>
      <c r="D149" s="143" t="s">
        <v>139</v>
      </c>
      <c r="E149" s="144" t="s">
        <v>188</v>
      </c>
      <c r="F149" s="145" t="s">
        <v>189</v>
      </c>
      <c r="G149" s="146" t="s">
        <v>190</v>
      </c>
      <c r="H149" s="147">
        <v>143.62</v>
      </c>
      <c r="I149" s="148"/>
      <c r="J149" s="148">
        <f>ROUND(I149*H149,2)</f>
        <v>0</v>
      </c>
      <c r="K149" s="149"/>
      <c r="L149" s="31"/>
      <c r="M149" s="150" t="s">
        <v>1</v>
      </c>
      <c r="N149" s="151" t="s">
        <v>38</v>
      </c>
      <c r="O149" s="152">
        <v>0.22700000000000001</v>
      </c>
      <c r="P149" s="152">
        <f>O149*H149</f>
        <v>32.601739999999999</v>
      </c>
      <c r="Q149" s="152">
        <v>0</v>
      </c>
      <c r="R149" s="152">
        <f>Q149*H149</f>
        <v>0</v>
      </c>
      <c r="S149" s="152">
        <v>0.23</v>
      </c>
      <c r="T149" s="153">
        <f>S149*H149</f>
        <v>33.032600000000002</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191</v>
      </c>
    </row>
    <row r="150" spans="1:65" s="13" customFormat="1">
      <c r="B150" s="156"/>
      <c r="D150" s="157" t="s">
        <v>145</v>
      </c>
      <c r="E150" s="158" t="s">
        <v>1</v>
      </c>
      <c r="F150" s="159" t="s">
        <v>192</v>
      </c>
      <c r="H150" s="160">
        <v>143.62</v>
      </c>
      <c r="L150" s="156"/>
      <c r="M150" s="161"/>
      <c r="N150" s="162"/>
      <c r="O150" s="162"/>
      <c r="P150" s="162"/>
      <c r="Q150" s="162"/>
      <c r="R150" s="162"/>
      <c r="S150" s="162"/>
      <c r="T150" s="163"/>
      <c r="AT150" s="158" t="s">
        <v>145</v>
      </c>
      <c r="AU150" s="158" t="s">
        <v>83</v>
      </c>
      <c r="AV150" s="13" t="s">
        <v>83</v>
      </c>
      <c r="AW150" s="13" t="s">
        <v>29</v>
      </c>
      <c r="AX150" s="13" t="s">
        <v>81</v>
      </c>
      <c r="AY150" s="158" t="s">
        <v>137</v>
      </c>
    </row>
    <row r="151" spans="1:65" s="2" customFormat="1" ht="24.15" customHeight="1">
      <c r="A151" s="30"/>
      <c r="B151" s="142"/>
      <c r="C151" s="143" t="s">
        <v>193</v>
      </c>
      <c r="D151" s="143" t="s">
        <v>139</v>
      </c>
      <c r="E151" s="144" t="s">
        <v>194</v>
      </c>
      <c r="F151" s="145" t="s">
        <v>195</v>
      </c>
      <c r="G151" s="146" t="s">
        <v>142</v>
      </c>
      <c r="H151" s="147">
        <v>2539</v>
      </c>
      <c r="I151" s="148"/>
      <c r="J151" s="148">
        <f>ROUND(I151*H151,2)</f>
        <v>0</v>
      </c>
      <c r="K151" s="149"/>
      <c r="L151" s="31"/>
      <c r="M151" s="150" t="s">
        <v>1</v>
      </c>
      <c r="N151" s="151" t="s">
        <v>38</v>
      </c>
      <c r="O151" s="152">
        <v>1.4999999999999999E-2</v>
      </c>
      <c r="P151" s="152">
        <f>O151*H151</f>
        <v>38.085000000000001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196</v>
      </c>
    </row>
    <row r="152" spans="1:65" s="13" customFormat="1">
      <c r="B152" s="156"/>
      <c r="D152" s="157" t="s">
        <v>145</v>
      </c>
      <c r="E152" s="158" t="s">
        <v>1</v>
      </c>
      <c r="F152" s="159" t="s">
        <v>197</v>
      </c>
      <c r="H152" s="160">
        <v>2539</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33" customHeight="1">
      <c r="A153" s="30"/>
      <c r="B153" s="142"/>
      <c r="C153" s="143" t="s">
        <v>198</v>
      </c>
      <c r="D153" s="143" t="s">
        <v>139</v>
      </c>
      <c r="E153" s="144" t="s">
        <v>199</v>
      </c>
      <c r="F153" s="145" t="s">
        <v>200</v>
      </c>
      <c r="G153" s="146" t="s">
        <v>149</v>
      </c>
      <c r="H153" s="147">
        <v>2208</v>
      </c>
      <c r="I153" s="148"/>
      <c r="J153" s="148">
        <f>ROUND(I153*H153,2)</f>
        <v>0</v>
      </c>
      <c r="K153" s="149"/>
      <c r="L153" s="31"/>
      <c r="M153" s="150" t="s">
        <v>1</v>
      </c>
      <c r="N153" s="151" t="s">
        <v>38</v>
      </c>
      <c r="O153" s="152">
        <v>8.5999999999999993E-2</v>
      </c>
      <c r="P153" s="152">
        <f>O153*H153</f>
        <v>189.88799999999998</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201</v>
      </c>
    </row>
    <row r="154" spans="1:65" s="15" customFormat="1">
      <c r="B154" s="171"/>
      <c r="D154" s="157" t="s">
        <v>145</v>
      </c>
      <c r="E154" s="172" t="s">
        <v>1</v>
      </c>
      <c r="F154" s="173" t="s">
        <v>202</v>
      </c>
      <c r="H154" s="172" t="s">
        <v>1</v>
      </c>
      <c r="L154" s="171"/>
      <c r="M154" s="174"/>
      <c r="N154" s="175"/>
      <c r="O154" s="175"/>
      <c r="P154" s="175"/>
      <c r="Q154" s="175"/>
      <c r="R154" s="175"/>
      <c r="S154" s="175"/>
      <c r="T154" s="176"/>
      <c r="AT154" s="172" t="s">
        <v>145</v>
      </c>
      <c r="AU154" s="172" t="s">
        <v>83</v>
      </c>
      <c r="AV154" s="15" t="s">
        <v>81</v>
      </c>
      <c r="AW154" s="15" t="s">
        <v>29</v>
      </c>
      <c r="AX154" s="15" t="s">
        <v>73</v>
      </c>
      <c r="AY154" s="172" t="s">
        <v>137</v>
      </c>
    </row>
    <row r="155" spans="1:65" s="13" customFormat="1">
      <c r="B155" s="156"/>
      <c r="D155" s="157" t="s">
        <v>145</v>
      </c>
      <c r="E155" s="158" t="s">
        <v>1</v>
      </c>
      <c r="F155" s="159" t="s">
        <v>203</v>
      </c>
      <c r="H155" s="160">
        <v>2208</v>
      </c>
      <c r="L155" s="156"/>
      <c r="M155" s="161"/>
      <c r="N155" s="162"/>
      <c r="O155" s="162"/>
      <c r="P155" s="162"/>
      <c r="Q155" s="162"/>
      <c r="R155" s="162"/>
      <c r="S155" s="162"/>
      <c r="T155" s="163"/>
      <c r="AT155" s="158" t="s">
        <v>145</v>
      </c>
      <c r="AU155" s="158" t="s">
        <v>83</v>
      </c>
      <c r="AV155" s="13" t="s">
        <v>83</v>
      </c>
      <c r="AW155" s="13" t="s">
        <v>29</v>
      </c>
      <c r="AX155" s="13" t="s">
        <v>81</v>
      </c>
      <c r="AY155" s="158" t="s">
        <v>137</v>
      </c>
    </row>
    <row r="156" spans="1:65" s="2" customFormat="1" ht="16.5" customHeight="1">
      <c r="A156" s="30"/>
      <c r="B156" s="142"/>
      <c r="C156" s="143" t="s">
        <v>204</v>
      </c>
      <c r="D156" s="143" t="s">
        <v>139</v>
      </c>
      <c r="E156" s="144" t="s">
        <v>205</v>
      </c>
      <c r="F156" s="145" t="s">
        <v>206</v>
      </c>
      <c r="G156" s="146" t="s">
        <v>190</v>
      </c>
      <c r="H156" s="147">
        <v>159</v>
      </c>
      <c r="I156" s="148"/>
      <c r="J156" s="148">
        <f>ROUND(I156*H156,2)</f>
        <v>0</v>
      </c>
      <c r="K156" s="149"/>
      <c r="L156" s="31"/>
      <c r="M156" s="150" t="s">
        <v>1</v>
      </c>
      <c r="N156" s="151" t="s">
        <v>38</v>
      </c>
      <c r="O156" s="152">
        <v>1.5329999999999999</v>
      </c>
      <c r="P156" s="152">
        <f>O156*H156</f>
        <v>243.74699999999999</v>
      </c>
      <c r="Q156" s="152">
        <v>1.33E-3</v>
      </c>
      <c r="R156" s="152">
        <f>Q156*H156</f>
        <v>0.21146999999999999</v>
      </c>
      <c r="S156" s="152">
        <v>0</v>
      </c>
      <c r="T156" s="153">
        <f>S156*H156</f>
        <v>0</v>
      </c>
      <c r="U156" s="30"/>
      <c r="V156" s="30"/>
      <c r="W156" s="30"/>
      <c r="X156" s="30"/>
      <c r="Y156" s="30"/>
      <c r="Z156" s="30"/>
      <c r="AA156" s="30"/>
      <c r="AB156" s="30"/>
      <c r="AC156" s="30"/>
      <c r="AD156" s="30"/>
      <c r="AE156" s="30"/>
      <c r="AR156" s="154" t="s">
        <v>143</v>
      </c>
      <c r="AT156" s="154" t="s">
        <v>139</v>
      </c>
      <c r="AU156" s="154" t="s">
        <v>83</v>
      </c>
      <c r="AY156" s="18" t="s">
        <v>137</v>
      </c>
      <c r="BE156" s="155">
        <f>IF(N156="základní",J156,0)</f>
        <v>0</v>
      </c>
      <c r="BF156" s="155">
        <f>IF(N156="snížená",J156,0)</f>
        <v>0</v>
      </c>
      <c r="BG156" s="155">
        <f>IF(N156="zákl. přenesená",J156,0)</f>
        <v>0</v>
      </c>
      <c r="BH156" s="155">
        <f>IF(N156="sníž. přenesená",J156,0)</f>
        <v>0</v>
      </c>
      <c r="BI156" s="155">
        <f>IF(N156="nulová",J156,0)</f>
        <v>0</v>
      </c>
      <c r="BJ156" s="18" t="s">
        <v>81</v>
      </c>
      <c r="BK156" s="155">
        <f>ROUND(I156*H156,2)</f>
        <v>0</v>
      </c>
      <c r="BL156" s="18" t="s">
        <v>143</v>
      </c>
      <c r="BM156" s="154" t="s">
        <v>207</v>
      </c>
    </row>
    <row r="157" spans="1:65" s="15" customFormat="1">
      <c r="B157" s="171"/>
      <c r="D157" s="157" t="s">
        <v>145</v>
      </c>
      <c r="E157" s="172" t="s">
        <v>1</v>
      </c>
      <c r="F157" s="173" t="s">
        <v>208</v>
      </c>
      <c r="H157" s="172" t="s">
        <v>1</v>
      </c>
      <c r="L157" s="171"/>
      <c r="M157" s="174"/>
      <c r="N157" s="175"/>
      <c r="O157" s="175"/>
      <c r="P157" s="175"/>
      <c r="Q157" s="175"/>
      <c r="R157" s="175"/>
      <c r="S157" s="175"/>
      <c r="T157" s="176"/>
      <c r="AT157" s="172" t="s">
        <v>145</v>
      </c>
      <c r="AU157" s="172" t="s">
        <v>83</v>
      </c>
      <c r="AV157" s="15" t="s">
        <v>81</v>
      </c>
      <c r="AW157" s="15" t="s">
        <v>29</v>
      </c>
      <c r="AX157" s="15" t="s">
        <v>73</v>
      </c>
      <c r="AY157" s="172" t="s">
        <v>137</v>
      </c>
    </row>
    <row r="158" spans="1:65" s="13" customFormat="1">
      <c r="B158" s="156"/>
      <c r="D158" s="157" t="s">
        <v>145</v>
      </c>
      <c r="E158" s="158" t="s">
        <v>1</v>
      </c>
      <c r="F158" s="159" t="s">
        <v>209</v>
      </c>
      <c r="H158" s="160">
        <v>57</v>
      </c>
      <c r="L158" s="156"/>
      <c r="M158" s="161"/>
      <c r="N158" s="162"/>
      <c r="O158" s="162"/>
      <c r="P158" s="162"/>
      <c r="Q158" s="162"/>
      <c r="R158" s="162"/>
      <c r="S158" s="162"/>
      <c r="T158" s="163"/>
      <c r="AT158" s="158" t="s">
        <v>145</v>
      </c>
      <c r="AU158" s="158" t="s">
        <v>83</v>
      </c>
      <c r="AV158" s="13" t="s">
        <v>83</v>
      </c>
      <c r="AW158" s="13" t="s">
        <v>29</v>
      </c>
      <c r="AX158" s="13" t="s">
        <v>73</v>
      </c>
      <c r="AY158" s="158" t="s">
        <v>137</v>
      </c>
    </row>
    <row r="159" spans="1:65" s="13" customFormat="1">
      <c r="B159" s="156"/>
      <c r="D159" s="157" t="s">
        <v>145</v>
      </c>
      <c r="E159" s="158" t="s">
        <v>1</v>
      </c>
      <c r="F159" s="159" t="s">
        <v>210</v>
      </c>
      <c r="H159" s="160">
        <v>18</v>
      </c>
      <c r="L159" s="156"/>
      <c r="M159" s="161"/>
      <c r="N159" s="162"/>
      <c r="O159" s="162"/>
      <c r="P159" s="162"/>
      <c r="Q159" s="162"/>
      <c r="R159" s="162"/>
      <c r="S159" s="162"/>
      <c r="T159" s="163"/>
      <c r="AT159" s="158" t="s">
        <v>145</v>
      </c>
      <c r="AU159" s="158" t="s">
        <v>83</v>
      </c>
      <c r="AV159" s="13" t="s">
        <v>83</v>
      </c>
      <c r="AW159" s="13" t="s">
        <v>29</v>
      </c>
      <c r="AX159" s="13" t="s">
        <v>73</v>
      </c>
      <c r="AY159" s="158" t="s">
        <v>137</v>
      </c>
    </row>
    <row r="160" spans="1:65" s="13" customFormat="1">
      <c r="B160" s="156"/>
      <c r="D160" s="157" t="s">
        <v>145</v>
      </c>
      <c r="E160" s="158" t="s">
        <v>1</v>
      </c>
      <c r="F160" s="159" t="s">
        <v>211</v>
      </c>
      <c r="H160" s="160">
        <v>30</v>
      </c>
      <c r="L160" s="156"/>
      <c r="M160" s="161"/>
      <c r="N160" s="162"/>
      <c r="O160" s="162"/>
      <c r="P160" s="162"/>
      <c r="Q160" s="162"/>
      <c r="R160" s="162"/>
      <c r="S160" s="162"/>
      <c r="T160" s="163"/>
      <c r="AT160" s="158" t="s">
        <v>145</v>
      </c>
      <c r="AU160" s="158" t="s">
        <v>83</v>
      </c>
      <c r="AV160" s="13" t="s">
        <v>83</v>
      </c>
      <c r="AW160" s="13" t="s">
        <v>29</v>
      </c>
      <c r="AX160" s="13" t="s">
        <v>73</v>
      </c>
      <c r="AY160" s="158" t="s">
        <v>137</v>
      </c>
    </row>
    <row r="161" spans="1:65" s="13" customFormat="1">
      <c r="B161" s="156"/>
      <c r="D161" s="157" t="s">
        <v>145</v>
      </c>
      <c r="E161" s="158" t="s">
        <v>1</v>
      </c>
      <c r="F161" s="159" t="s">
        <v>212</v>
      </c>
      <c r="H161" s="160">
        <v>36</v>
      </c>
      <c r="L161" s="156"/>
      <c r="M161" s="161"/>
      <c r="N161" s="162"/>
      <c r="O161" s="162"/>
      <c r="P161" s="162"/>
      <c r="Q161" s="162"/>
      <c r="R161" s="162"/>
      <c r="S161" s="162"/>
      <c r="T161" s="163"/>
      <c r="AT161" s="158" t="s">
        <v>145</v>
      </c>
      <c r="AU161" s="158" t="s">
        <v>83</v>
      </c>
      <c r="AV161" s="13" t="s">
        <v>83</v>
      </c>
      <c r="AW161" s="13" t="s">
        <v>29</v>
      </c>
      <c r="AX161" s="13" t="s">
        <v>73</v>
      </c>
      <c r="AY161" s="158" t="s">
        <v>137</v>
      </c>
    </row>
    <row r="162" spans="1:65" s="13" customFormat="1">
      <c r="B162" s="156"/>
      <c r="D162" s="157" t="s">
        <v>145</v>
      </c>
      <c r="E162" s="158" t="s">
        <v>1</v>
      </c>
      <c r="F162" s="159" t="s">
        <v>210</v>
      </c>
      <c r="H162" s="160">
        <v>18</v>
      </c>
      <c r="L162" s="156"/>
      <c r="M162" s="161"/>
      <c r="N162" s="162"/>
      <c r="O162" s="162"/>
      <c r="P162" s="162"/>
      <c r="Q162" s="162"/>
      <c r="R162" s="162"/>
      <c r="S162" s="162"/>
      <c r="T162" s="163"/>
      <c r="AT162" s="158" t="s">
        <v>145</v>
      </c>
      <c r="AU162" s="158" t="s">
        <v>83</v>
      </c>
      <c r="AV162" s="13" t="s">
        <v>83</v>
      </c>
      <c r="AW162" s="13" t="s">
        <v>29</v>
      </c>
      <c r="AX162" s="13" t="s">
        <v>73</v>
      </c>
      <c r="AY162" s="158" t="s">
        <v>137</v>
      </c>
    </row>
    <row r="163" spans="1:65" s="14" customFormat="1">
      <c r="B163" s="164"/>
      <c r="D163" s="157" t="s">
        <v>145</v>
      </c>
      <c r="E163" s="165" t="s">
        <v>1</v>
      </c>
      <c r="F163" s="166" t="s">
        <v>176</v>
      </c>
      <c r="H163" s="167">
        <v>159</v>
      </c>
      <c r="L163" s="164"/>
      <c r="M163" s="168"/>
      <c r="N163" s="169"/>
      <c r="O163" s="169"/>
      <c r="P163" s="169"/>
      <c r="Q163" s="169"/>
      <c r="R163" s="169"/>
      <c r="S163" s="169"/>
      <c r="T163" s="170"/>
      <c r="AT163" s="165" t="s">
        <v>145</v>
      </c>
      <c r="AU163" s="165" t="s">
        <v>83</v>
      </c>
      <c r="AV163" s="14" t="s">
        <v>143</v>
      </c>
      <c r="AW163" s="14" t="s">
        <v>29</v>
      </c>
      <c r="AX163" s="14" t="s">
        <v>81</v>
      </c>
      <c r="AY163" s="165" t="s">
        <v>137</v>
      </c>
    </row>
    <row r="164" spans="1:65" s="2" customFormat="1" ht="16.5" customHeight="1">
      <c r="A164" s="30"/>
      <c r="B164" s="142"/>
      <c r="C164" s="177" t="s">
        <v>213</v>
      </c>
      <c r="D164" s="177" t="s">
        <v>214</v>
      </c>
      <c r="E164" s="178" t="s">
        <v>215</v>
      </c>
      <c r="F164" s="179" t="s">
        <v>216</v>
      </c>
      <c r="G164" s="180" t="s">
        <v>217</v>
      </c>
      <c r="H164" s="181">
        <v>3.4169999999999998</v>
      </c>
      <c r="I164" s="182"/>
      <c r="J164" s="182">
        <f>ROUND(I164*H164,2)</f>
        <v>0</v>
      </c>
      <c r="K164" s="183"/>
      <c r="L164" s="184"/>
      <c r="M164" s="185" t="s">
        <v>1</v>
      </c>
      <c r="N164" s="186" t="s">
        <v>38</v>
      </c>
      <c r="O164" s="152">
        <v>0</v>
      </c>
      <c r="P164" s="152">
        <f>O164*H164</f>
        <v>0</v>
      </c>
      <c r="Q164" s="152">
        <v>1</v>
      </c>
      <c r="R164" s="152">
        <f>Q164*H164</f>
        <v>3.4169999999999998</v>
      </c>
      <c r="S164" s="152">
        <v>0</v>
      </c>
      <c r="T164" s="153">
        <f>S164*H164</f>
        <v>0</v>
      </c>
      <c r="U164" s="30"/>
      <c r="V164" s="30"/>
      <c r="W164" s="30"/>
      <c r="X164" s="30"/>
      <c r="Y164" s="30"/>
      <c r="Z164" s="30"/>
      <c r="AA164" s="30"/>
      <c r="AB164" s="30"/>
      <c r="AC164" s="30"/>
      <c r="AD164" s="30"/>
      <c r="AE164" s="30"/>
      <c r="AR164" s="154" t="s">
        <v>177</v>
      </c>
      <c r="AT164" s="154" t="s">
        <v>214</v>
      </c>
      <c r="AU164" s="154" t="s">
        <v>83</v>
      </c>
      <c r="AY164" s="18" t="s">
        <v>137</v>
      </c>
      <c r="BE164" s="155">
        <f>IF(N164="základní",J164,0)</f>
        <v>0</v>
      </c>
      <c r="BF164" s="155">
        <f>IF(N164="snížená",J164,0)</f>
        <v>0</v>
      </c>
      <c r="BG164" s="155">
        <f>IF(N164="zákl. přenesená",J164,0)</f>
        <v>0</v>
      </c>
      <c r="BH164" s="155">
        <f>IF(N164="sníž. přenesená",J164,0)</f>
        <v>0</v>
      </c>
      <c r="BI164" s="155">
        <f>IF(N164="nulová",J164,0)</f>
        <v>0</v>
      </c>
      <c r="BJ164" s="18" t="s">
        <v>81</v>
      </c>
      <c r="BK164" s="155">
        <f>ROUND(I164*H164,2)</f>
        <v>0</v>
      </c>
      <c r="BL164" s="18" t="s">
        <v>143</v>
      </c>
      <c r="BM164" s="154" t="s">
        <v>218</v>
      </c>
    </row>
    <row r="165" spans="1:65" s="13" customFormat="1">
      <c r="B165" s="156"/>
      <c r="D165" s="157" t="s">
        <v>145</v>
      </c>
      <c r="E165" s="158" t="s">
        <v>1</v>
      </c>
      <c r="F165" s="159" t="s">
        <v>219</v>
      </c>
      <c r="H165" s="160">
        <v>3.4169999999999998</v>
      </c>
      <c r="L165" s="156"/>
      <c r="M165" s="161"/>
      <c r="N165" s="162"/>
      <c r="O165" s="162"/>
      <c r="P165" s="162"/>
      <c r="Q165" s="162"/>
      <c r="R165" s="162"/>
      <c r="S165" s="162"/>
      <c r="T165" s="163"/>
      <c r="AT165" s="158" t="s">
        <v>145</v>
      </c>
      <c r="AU165" s="158" t="s">
        <v>83</v>
      </c>
      <c r="AV165" s="13" t="s">
        <v>83</v>
      </c>
      <c r="AW165" s="13" t="s">
        <v>29</v>
      </c>
      <c r="AX165" s="13" t="s">
        <v>81</v>
      </c>
      <c r="AY165" s="158" t="s">
        <v>137</v>
      </c>
    </row>
    <row r="166" spans="1:65" s="2" customFormat="1" ht="16.5" customHeight="1">
      <c r="A166" s="30"/>
      <c r="B166" s="142"/>
      <c r="C166" s="143" t="s">
        <v>8</v>
      </c>
      <c r="D166" s="143" t="s">
        <v>139</v>
      </c>
      <c r="E166" s="144" t="s">
        <v>220</v>
      </c>
      <c r="F166" s="145" t="s">
        <v>221</v>
      </c>
      <c r="G166" s="146" t="s">
        <v>190</v>
      </c>
      <c r="H166" s="147">
        <v>159</v>
      </c>
      <c r="I166" s="148"/>
      <c r="J166" s="148">
        <f>ROUND(I166*H166,2)</f>
        <v>0</v>
      </c>
      <c r="K166" s="149"/>
      <c r="L166" s="31"/>
      <c r="M166" s="150" t="s">
        <v>1</v>
      </c>
      <c r="N166" s="151" t="s">
        <v>38</v>
      </c>
      <c r="O166" s="152">
        <v>0.65700000000000003</v>
      </c>
      <c r="P166" s="152">
        <f>O166*H166</f>
        <v>104.46300000000001</v>
      </c>
      <c r="Q166" s="152">
        <v>0</v>
      </c>
      <c r="R166" s="152">
        <f>Q166*H166</f>
        <v>0</v>
      </c>
      <c r="S166" s="152">
        <v>0</v>
      </c>
      <c r="T166" s="153">
        <f>S166*H166</f>
        <v>0</v>
      </c>
      <c r="U166" s="30"/>
      <c r="V166" s="30"/>
      <c r="W166" s="30"/>
      <c r="X166" s="30"/>
      <c r="Y166" s="30"/>
      <c r="Z166" s="30"/>
      <c r="AA166" s="30"/>
      <c r="AB166" s="30"/>
      <c r="AC166" s="30"/>
      <c r="AD166" s="30"/>
      <c r="AE166" s="30"/>
      <c r="AR166" s="154" t="s">
        <v>143</v>
      </c>
      <c r="AT166" s="154" t="s">
        <v>139</v>
      </c>
      <c r="AU166" s="154" t="s">
        <v>83</v>
      </c>
      <c r="AY166" s="18" t="s">
        <v>137</v>
      </c>
      <c r="BE166" s="155">
        <f>IF(N166="základní",J166,0)</f>
        <v>0</v>
      </c>
      <c r="BF166" s="155">
        <f>IF(N166="snížená",J166,0)</f>
        <v>0</v>
      </c>
      <c r="BG166" s="155">
        <f>IF(N166="zákl. přenesená",J166,0)</f>
        <v>0</v>
      </c>
      <c r="BH166" s="155">
        <f>IF(N166="sníž. přenesená",J166,0)</f>
        <v>0</v>
      </c>
      <c r="BI166" s="155">
        <f>IF(N166="nulová",J166,0)</f>
        <v>0</v>
      </c>
      <c r="BJ166" s="18" t="s">
        <v>81</v>
      </c>
      <c r="BK166" s="155">
        <f>ROUND(I166*H166,2)</f>
        <v>0</v>
      </c>
      <c r="BL166" s="18" t="s">
        <v>143</v>
      </c>
      <c r="BM166" s="154" t="s">
        <v>222</v>
      </c>
    </row>
    <row r="167" spans="1:65" s="2" customFormat="1" ht="24.15" customHeight="1">
      <c r="A167" s="30"/>
      <c r="B167" s="142"/>
      <c r="C167" s="143" t="s">
        <v>223</v>
      </c>
      <c r="D167" s="143" t="s">
        <v>139</v>
      </c>
      <c r="E167" s="144" t="s">
        <v>224</v>
      </c>
      <c r="F167" s="145" t="s">
        <v>225</v>
      </c>
      <c r="G167" s="146" t="s">
        <v>142</v>
      </c>
      <c r="H167" s="147">
        <v>123.075</v>
      </c>
      <c r="I167" s="148"/>
      <c r="J167" s="148">
        <f>ROUND(I167*H167,2)</f>
        <v>0</v>
      </c>
      <c r="K167" s="149"/>
      <c r="L167" s="31"/>
      <c r="M167" s="150" t="s">
        <v>1</v>
      </c>
      <c r="N167" s="151" t="s">
        <v>38</v>
      </c>
      <c r="O167" s="152">
        <v>1.0649999999999999</v>
      </c>
      <c r="P167" s="152">
        <f>O167*H167</f>
        <v>131.07487499999999</v>
      </c>
      <c r="Q167" s="152">
        <v>2.64E-2</v>
      </c>
      <c r="R167" s="152">
        <f>Q167*H167</f>
        <v>3.24918</v>
      </c>
      <c r="S167" s="152">
        <v>0</v>
      </c>
      <c r="T167" s="153">
        <f>S167*H167</f>
        <v>0</v>
      </c>
      <c r="U167" s="30"/>
      <c r="V167" s="30"/>
      <c r="W167" s="30"/>
      <c r="X167" s="30"/>
      <c r="Y167" s="30"/>
      <c r="Z167" s="30"/>
      <c r="AA167" s="30"/>
      <c r="AB167" s="30"/>
      <c r="AC167" s="30"/>
      <c r="AD167" s="30"/>
      <c r="AE167" s="30"/>
      <c r="AR167" s="154" t="s">
        <v>143</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143</v>
      </c>
      <c r="BM167" s="154" t="s">
        <v>226</v>
      </c>
    </row>
    <row r="168" spans="1:65" s="15" customFormat="1">
      <c r="B168" s="171"/>
      <c r="D168" s="157" t="s">
        <v>145</v>
      </c>
      <c r="E168" s="172" t="s">
        <v>1</v>
      </c>
      <c r="F168" s="173" t="s">
        <v>208</v>
      </c>
      <c r="H168" s="172" t="s">
        <v>1</v>
      </c>
      <c r="L168" s="171"/>
      <c r="M168" s="174"/>
      <c r="N168" s="175"/>
      <c r="O168" s="175"/>
      <c r="P168" s="175"/>
      <c r="Q168" s="175"/>
      <c r="R168" s="175"/>
      <c r="S168" s="175"/>
      <c r="T168" s="176"/>
      <c r="AT168" s="172" t="s">
        <v>145</v>
      </c>
      <c r="AU168" s="172" t="s">
        <v>83</v>
      </c>
      <c r="AV168" s="15" t="s">
        <v>81</v>
      </c>
      <c r="AW168" s="15" t="s">
        <v>29</v>
      </c>
      <c r="AX168" s="15" t="s">
        <v>73</v>
      </c>
      <c r="AY168" s="172" t="s">
        <v>137</v>
      </c>
    </row>
    <row r="169" spans="1:65" s="13" customFormat="1">
      <c r="B169" s="156"/>
      <c r="D169" s="157" t="s">
        <v>145</v>
      </c>
      <c r="E169" s="158" t="s">
        <v>1</v>
      </c>
      <c r="F169" s="159" t="s">
        <v>227</v>
      </c>
      <c r="H169" s="160">
        <v>54</v>
      </c>
      <c r="L169" s="156"/>
      <c r="M169" s="161"/>
      <c r="N169" s="162"/>
      <c r="O169" s="162"/>
      <c r="P169" s="162"/>
      <c r="Q169" s="162"/>
      <c r="R169" s="162"/>
      <c r="S169" s="162"/>
      <c r="T169" s="163"/>
      <c r="AT169" s="158" t="s">
        <v>145</v>
      </c>
      <c r="AU169" s="158" t="s">
        <v>83</v>
      </c>
      <c r="AV169" s="13" t="s">
        <v>83</v>
      </c>
      <c r="AW169" s="13" t="s">
        <v>29</v>
      </c>
      <c r="AX169" s="13" t="s">
        <v>73</v>
      </c>
      <c r="AY169" s="158" t="s">
        <v>137</v>
      </c>
    </row>
    <row r="170" spans="1:65" s="13" customFormat="1">
      <c r="B170" s="156"/>
      <c r="D170" s="157" t="s">
        <v>145</v>
      </c>
      <c r="E170" s="158" t="s">
        <v>1</v>
      </c>
      <c r="F170" s="159" t="s">
        <v>228</v>
      </c>
      <c r="H170" s="160">
        <v>11.97</v>
      </c>
      <c r="L170" s="156"/>
      <c r="M170" s="161"/>
      <c r="N170" s="162"/>
      <c r="O170" s="162"/>
      <c r="P170" s="162"/>
      <c r="Q170" s="162"/>
      <c r="R170" s="162"/>
      <c r="S170" s="162"/>
      <c r="T170" s="163"/>
      <c r="AT170" s="158" t="s">
        <v>145</v>
      </c>
      <c r="AU170" s="158" t="s">
        <v>83</v>
      </c>
      <c r="AV170" s="13" t="s">
        <v>83</v>
      </c>
      <c r="AW170" s="13" t="s">
        <v>29</v>
      </c>
      <c r="AX170" s="13" t="s">
        <v>73</v>
      </c>
      <c r="AY170" s="158" t="s">
        <v>137</v>
      </c>
    </row>
    <row r="171" spans="1:65" s="13" customFormat="1">
      <c r="B171" s="156"/>
      <c r="D171" s="157" t="s">
        <v>145</v>
      </c>
      <c r="E171" s="158" t="s">
        <v>1</v>
      </c>
      <c r="F171" s="159" t="s">
        <v>229</v>
      </c>
      <c r="H171" s="160">
        <v>20.475000000000001</v>
      </c>
      <c r="L171" s="156"/>
      <c r="M171" s="161"/>
      <c r="N171" s="162"/>
      <c r="O171" s="162"/>
      <c r="P171" s="162"/>
      <c r="Q171" s="162"/>
      <c r="R171" s="162"/>
      <c r="S171" s="162"/>
      <c r="T171" s="163"/>
      <c r="AT171" s="158" t="s">
        <v>145</v>
      </c>
      <c r="AU171" s="158" t="s">
        <v>83</v>
      </c>
      <c r="AV171" s="13" t="s">
        <v>83</v>
      </c>
      <c r="AW171" s="13" t="s">
        <v>29</v>
      </c>
      <c r="AX171" s="13" t="s">
        <v>73</v>
      </c>
      <c r="AY171" s="158" t="s">
        <v>137</v>
      </c>
    </row>
    <row r="172" spans="1:65" s="13" customFormat="1">
      <c r="B172" s="156"/>
      <c r="D172" s="157" t="s">
        <v>145</v>
      </c>
      <c r="E172" s="158" t="s">
        <v>1</v>
      </c>
      <c r="F172" s="159" t="s">
        <v>230</v>
      </c>
      <c r="H172" s="160">
        <v>26.13</v>
      </c>
      <c r="L172" s="156"/>
      <c r="M172" s="161"/>
      <c r="N172" s="162"/>
      <c r="O172" s="162"/>
      <c r="P172" s="162"/>
      <c r="Q172" s="162"/>
      <c r="R172" s="162"/>
      <c r="S172" s="162"/>
      <c r="T172" s="163"/>
      <c r="AT172" s="158" t="s">
        <v>145</v>
      </c>
      <c r="AU172" s="158" t="s">
        <v>83</v>
      </c>
      <c r="AV172" s="13" t="s">
        <v>83</v>
      </c>
      <c r="AW172" s="13" t="s">
        <v>29</v>
      </c>
      <c r="AX172" s="13" t="s">
        <v>73</v>
      </c>
      <c r="AY172" s="158" t="s">
        <v>137</v>
      </c>
    </row>
    <row r="173" spans="1:65" s="13" customFormat="1">
      <c r="B173" s="156"/>
      <c r="D173" s="157" t="s">
        <v>145</v>
      </c>
      <c r="E173" s="158" t="s">
        <v>1</v>
      </c>
      <c r="F173" s="159" t="s">
        <v>231</v>
      </c>
      <c r="H173" s="160">
        <v>10.5</v>
      </c>
      <c r="L173" s="156"/>
      <c r="M173" s="161"/>
      <c r="N173" s="162"/>
      <c r="O173" s="162"/>
      <c r="P173" s="162"/>
      <c r="Q173" s="162"/>
      <c r="R173" s="162"/>
      <c r="S173" s="162"/>
      <c r="T173" s="163"/>
      <c r="AT173" s="158" t="s">
        <v>145</v>
      </c>
      <c r="AU173" s="158" t="s">
        <v>83</v>
      </c>
      <c r="AV173" s="13" t="s">
        <v>83</v>
      </c>
      <c r="AW173" s="13" t="s">
        <v>29</v>
      </c>
      <c r="AX173" s="13" t="s">
        <v>73</v>
      </c>
      <c r="AY173" s="158" t="s">
        <v>137</v>
      </c>
    </row>
    <row r="174" spans="1:65" s="14" customFormat="1">
      <c r="B174" s="164"/>
      <c r="D174" s="157" t="s">
        <v>145</v>
      </c>
      <c r="E174" s="165" t="s">
        <v>1</v>
      </c>
      <c r="F174" s="166" t="s">
        <v>176</v>
      </c>
      <c r="H174" s="167">
        <v>123.07499999999999</v>
      </c>
      <c r="L174" s="164"/>
      <c r="M174" s="168"/>
      <c r="N174" s="169"/>
      <c r="O174" s="169"/>
      <c r="P174" s="169"/>
      <c r="Q174" s="169"/>
      <c r="R174" s="169"/>
      <c r="S174" s="169"/>
      <c r="T174" s="170"/>
      <c r="AT174" s="165" t="s">
        <v>145</v>
      </c>
      <c r="AU174" s="165" t="s">
        <v>83</v>
      </c>
      <c r="AV174" s="14" t="s">
        <v>143</v>
      </c>
      <c r="AW174" s="14" t="s">
        <v>29</v>
      </c>
      <c r="AX174" s="14" t="s">
        <v>81</v>
      </c>
      <c r="AY174" s="165" t="s">
        <v>137</v>
      </c>
    </row>
    <row r="175" spans="1:65" s="2" customFormat="1" ht="24.15" customHeight="1">
      <c r="A175" s="30"/>
      <c r="B175" s="142"/>
      <c r="C175" s="143" t="s">
        <v>232</v>
      </c>
      <c r="D175" s="143" t="s">
        <v>139</v>
      </c>
      <c r="E175" s="144" t="s">
        <v>233</v>
      </c>
      <c r="F175" s="145" t="s">
        <v>234</v>
      </c>
      <c r="G175" s="146" t="s">
        <v>155</v>
      </c>
      <c r="H175" s="147">
        <v>41</v>
      </c>
      <c r="I175" s="148"/>
      <c r="J175" s="148">
        <f>ROUND(I175*H175,2)</f>
        <v>0</v>
      </c>
      <c r="K175" s="149"/>
      <c r="L175" s="31"/>
      <c r="M175" s="150" t="s">
        <v>1</v>
      </c>
      <c r="N175" s="151" t="s">
        <v>38</v>
      </c>
      <c r="O175" s="152">
        <v>5.7000000000000002E-2</v>
      </c>
      <c r="P175" s="152">
        <f>O175*H175</f>
        <v>2.3370000000000002</v>
      </c>
      <c r="Q175" s="152">
        <v>0</v>
      </c>
      <c r="R175" s="152">
        <f>Q175*H175</f>
        <v>0</v>
      </c>
      <c r="S175" s="152">
        <v>0</v>
      </c>
      <c r="T175" s="153">
        <f>S175*H175</f>
        <v>0</v>
      </c>
      <c r="U175" s="30"/>
      <c r="V175" s="30"/>
      <c r="W175" s="30"/>
      <c r="X175" s="30"/>
      <c r="Y175" s="30"/>
      <c r="Z175" s="30"/>
      <c r="AA175" s="30"/>
      <c r="AB175" s="30"/>
      <c r="AC175" s="30"/>
      <c r="AD175" s="30"/>
      <c r="AE175" s="30"/>
      <c r="AR175" s="154" t="s">
        <v>143</v>
      </c>
      <c r="AT175" s="154" t="s">
        <v>139</v>
      </c>
      <c r="AU175" s="154" t="s">
        <v>83</v>
      </c>
      <c r="AY175" s="18" t="s">
        <v>137</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143</v>
      </c>
      <c r="BM175" s="154" t="s">
        <v>235</v>
      </c>
    </row>
    <row r="176" spans="1:65" s="2" customFormat="1" ht="24.15" customHeight="1">
      <c r="A176" s="30"/>
      <c r="B176" s="142"/>
      <c r="C176" s="143" t="s">
        <v>236</v>
      </c>
      <c r="D176" s="143" t="s">
        <v>139</v>
      </c>
      <c r="E176" s="144" t="s">
        <v>237</v>
      </c>
      <c r="F176" s="145" t="s">
        <v>238</v>
      </c>
      <c r="G176" s="146" t="s">
        <v>155</v>
      </c>
      <c r="H176" s="147">
        <v>41</v>
      </c>
      <c r="I176" s="148"/>
      <c r="J176" s="148">
        <f>ROUND(I176*H176,2)</f>
        <v>0</v>
      </c>
      <c r="K176" s="149"/>
      <c r="L176" s="31"/>
      <c r="M176" s="150" t="s">
        <v>1</v>
      </c>
      <c r="N176" s="151" t="s">
        <v>38</v>
      </c>
      <c r="O176" s="152">
        <v>0.62</v>
      </c>
      <c r="P176" s="152">
        <f>O176*H176</f>
        <v>25.419999999999998</v>
      </c>
      <c r="Q176" s="152">
        <v>0</v>
      </c>
      <c r="R176" s="152">
        <f>Q176*H176</f>
        <v>0</v>
      </c>
      <c r="S176" s="152">
        <v>0</v>
      </c>
      <c r="T176" s="153">
        <f>S176*H176</f>
        <v>0</v>
      </c>
      <c r="U176" s="30"/>
      <c r="V176" s="30"/>
      <c r="W176" s="30"/>
      <c r="X176" s="30"/>
      <c r="Y176" s="30"/>
      <c r="Z176" s="30"/>
      <c r="AA176" s="30"/>
      <c r="AB176" s="30"/>
      <c r="AC176" s="30"/>
      <c r="AD176" s="30"/>
      <c r="AE176" s="30"/>
      <c r="AR176" s="154" t="s">
        <v>143</v>
      </c>
      <c r="AT176" s="154" t="s">
        <v>139</v>
      </c>
      <c r="AU176" s="154" t="s">
        <v>83</v>
      </c>
      <c r="AY176" s="18" t="s">
        <v>137</v>
      </c>
      <c r="BE176" s="155">
        <f>IF(N176="základní",J176,0)</f>
        <v>0</v>
      </c>
      <c r="BF176" s="155">
        <f>IF(N176="snížená",J176,0)</f>
        <v>0</v>
      </c>
      <c r="BG176" s="155">
        <f>IF(N176="zákl. přenesená",J176,0)</f>
        <v>0</v>
      </c>
      <c r="BH176" s="155">
        <f>IF(N176="sníž. přenesená",J176,0)</f>
        <v>0</v>
      </c>
      <c r="BI176" s="155">
        <f>IF(N176="nulová",J176,0)</f>
        <v>0</v>
      </c>
      <c r="BJ176" s="18" t="s">
        <v>81</v>
      </c>
      <c r="BK176" s="155">
        <f>ROUND(I176*H176,2)</f>
        <v>0</v>
      </c>
      <c r="BL176" s="18" t="s">
        <v>143</v>
      </c>
      <c r="BM176" s="154" t="s">
        <v>239</v>
      </c>
    </row>
    <row r="177" spans="1:65" s="2" customFormat="1" ht="21.75" customHeight="1">
      <c r="A177" s="30"/>
      <c r="B177" s="142"/>
      <c r="C177" s="143" t="s">
        <v>240</v>
      </c>
      <c r="D177" s="143" t="s">
        <v>139</v>
      </c>
      <c r="E177" s="144" t="s">
        <v>241</v>
      </c>
      <c r="F177" s="145" t="s">
        <v>242</v>
      </c>
      <c r="G177" s="146" t="s">
        <v>155</v>
      </c>
      <c r="H177" s="147">
        <v>56</v>
      </c>
      <c r="I177" s="148"/>
      <c r="J177" s="148">
        <f>ROUND(I177*H177,2)</f>
        <v>0</v>
      </c>
      <c r="K177" s="149"/>
      <c r="L177" s="31"/>
      <c r="M177" s="150" t="s">
        <v>1</v>
      </c>
      <c r="N177" s="151" t="s">
        <v>38</v>
      </c>
      <c r="O177" s="152">
        <v>0.1</v>
      </c>
      <c r="P177" s="152">
        <f>O177*H177</f>
        <v>5.6000000000000005</v>
      </c>
      <c r="Q177" s="152">
        <v>0</v>
      </c>
      <c r="R177" s="152">
        <f>Q177*H177</f>
        <v>0</v>
      </c>
      <c r="S177" s="152">
        <v>0</v>
      </c>
      <c r="T177" s="153">
        <f>S177*H177</f>
        <v>0</v>
      </c>
      <c r="U177" s="30"/>
      <c r="V177" s="30"/>
      <c r="W177" s="30"/>
      <c r="X177" s="30"/>
      <c r="Y177" s="30"/>
      <c r="Z177" s="30"/>
      <c r="AA177" s="30"/>
      <c r="AB177" s="30"/>
      <c r="AC177" s="30"/>
      <c r="AD177" s="30"/>
      <c r="AE177" s="30"/>
      <c r="AR177" s="154" t="s">
        <v>143</v>
      </c>
      <c r="AT177" s="154" t="s">
        <v>139</v>
      </c>
      <c r="AU177" s="154" t="s">
        <v>83</v>
      </c>
      <c r="AY177" s="18" t="s">
        <v>137</v>
      </c>
      <c r="BE177" s="155">
        <f>IF(N177="základní",J177,0)</f>
        <v>0</v>
      </c>
      <c r="BF177" s="155">
        <f>IF(N177="snížená",J177,0)</f>
        <v>0</v>
      </c>
      <c r="BG177" s="155">
        <f>IF(N177="zákl. přenesená",J177,0)</f>
        <v>0</v>
      </c>
      <c r="BH177" s="155">
        <f>IF(N177="sníž. přenesená",J177,0)</f>
        <v>0</v>
      </c>
      <c r="BI177" s="155">
        <f>IF(N177="nulová",J177,0)</f>
        <v>0</v>
      </c>
      <c r="BJ177" s="18" t="s">
        <v>81</v>
      </c>
      <c r="BK177" s="155">
        <f>ROUND(I177*H177,2)</f>
        <v>0</v>
      </c>
      <c r="BL177" s="18" t="s">
        <v>143</v>
      </c>
      <c r="BM177" s="154" t="s">
        <v>243</v>
      </c>
    </row>
    <row r="178" spans="1:65" s="13" customFormat="1">
      <c r="B178" s="156"/>
      <c r="D178" s="157" t="s">
        <v>145</v>
      </c>
      <c r="E178" s="158" t="s">
        <v>1</v>
      </c>
      <c r="F178" s="159" t="s">
        <v>244</v>
      </c>
      <c r="H178" s="160">
        <v>56</v>
      </c>
      <c r="L178" s="156"/>
      <c r="M178" s="161"/>
      <c r="N178" s="162"/>
      <c r="O178" s="162"/>
      <c r="P178" s="162"/>
      <c r="Q178" s="162"/>
      <c r="R178" s="162"/>
      <c r="S178" s="162"/>
      <c r="T178" s="163"/>
      <c r="AT178" s="158" t="s">
        <v>145</v>
      </c>
      <c r="AU178" s="158" t="s">
        <v>83</v>
      </c>
      <c r="AV178" s="13" t="s">
        <v>83</v>
      </c>
      <c r="AW178" s="13" t="s">
        <v>29</v>
      </c>
      <c r="AX178" s="13" t="s">
        <v>81</v>
      </c>
      <c r="AY178" s="158" t="s">
        <v>137</v>
      </c>
    </row>
    <row r="179" spans="1:65" s="2" customFormat="1" ht="24.15" customHeight="1">
      <c r="A179" s="30"/>
      <c r="B179" s="142"/>
      <c r="C179" s="143" t="s">
        <v>245</v>
      </c>
      <c r="D179" s="143" t="s">
        <v>139</v>
      </c>
      <c r="E179" s="144" t="s">
        <v>246</v>
      </c>
      <c r="F179" s="145" t="s">
        <v>247</v>
      </c>
      <c r="G179" s="146" t="s">
        <v>149</v>
      </c>
      <c r="H179" s="147">
        <v>507.8</v>
      </c>
      <c r="I179" s="148"/>
      <c r="J179" s="148">
        <f>ROUND(I179*H179,2)</f>
        <v>0</v>
      </c>
      <c r="K179" s="149"/>
      <c r="L179" s="31"/>
      <c r="M179" s="150" t="s">
        <v>1</v>
      </c>
      <c r="N179" s="151" t="s">
        <v>38</v>
      </c>
      <c r="O179" s="152">
        <v>7.0000000000000007E-2</v>
      </c>
      <c r="P179" s="152">
        <f>O179*H179</f>
        <v>35.546000000000006</v>
      </c>
      <c r="Q179" s="152">
        <v>0</v>
      </c>
      <c r="R179" s="152">
        <f>Q179*H179</f>
        <v>0</v>
      </c>
      <c r="S179" s="152">
        <v>0</v>
      </c>
      <c r="T179" s="153">
        <f>S179*H179</f>
        <v>0</v>
      </c>
      <c r="U179" s="30"/>
      <c r="V179" s="30"/>
      <c r="W179" s="30"/>
      <c r="X179" s="30"/>
      <c r="Y179" s="30"/>
      <c r="Z179" s="30"/>
      <c r="AA179" s="30"/>
      <c r="AB179" s="30"/>
      <c r="AC179" s="30"/>
      <c r="AD179" s="30"/>
      <c r="AE179" s="30"/>
      <c r="AR179" s="154" t="s">
        <v>143</v>
      </c>
      <c r="AT179" s="154" t="s">
        <v>139</v>
      </c>
      <c r="AU179" s="154" t="s">
        <v>83</v>
      </c>
      <c r="AY179" s="18" t="s">
        <v>137</v>
      </c>
      <c r="BE179" s="155">
        <f>IF(N179="základní",J179,0)</f>
        <v>0</v>
      </c>
      <c r="BF179" s="155">
        <f>IF(N179="snížená",J179,0)</f>
        <v>0</v>
      </c>
      <c r="BG179" s="155">
        <f>IF(N179="zákl. přenesená",J179,0)</f>
        <v>0</v>
      </c>
      <c r="BH179" s="155">
        <f>IF(N179="sníž. přenesená",J179,0)</f>
        <v>0</v>
      </c>
      <c r="BI179" s="155">
        <f>IF(N179="nulová",J179,0)</f>
        <v>0</v>
      </c>
      <c r="BJ179" s="18" t="s">
        <v>81</v>
      </c>
      <c r="BK179" s="155">
        <f>ROUND(I179*H179,2)</f>
        <v>0</v>
      </c>
      <c r="BL179" s="18" t="s">
        <v>143</v>
      </c>
      <c r="BM179" s="154" t="s">
        <v>248</v>
      </c>
    </row>
    <row r="180" spans="1:65" s="15" customFormat="1">
      <c r="B180" s="171"/>
      <c r="D180" s="157" t="s">
        <v>145</v>
      </c>
      <c r="E180" s="172" t="s">
        <v>1</v>
      </c>
      <c r="F180" s="173" t="s">
        <v>249</v>
      </c>
      <c r="H180" s="172" t="s">
        <v>1</v>
      </c>
      <c r="L180" s="171"/>
      <c r="M180" s="174"/>
      <c r="N180" s="175"/>
      <c r="O180" s="175"/>
      <c r="P180" s="175"/>
      <c r="Q180" s="175"/>
      <c r="R180" s="175"/>
      <c r="S180" s="175"/>
      <c r="T180" s="176"/>
      <c r="AT180" s="172" t="s">
        <v>145</v>
      </c>
      <c r="AU180" s="172" t="s">
        <v>83</v>
      </c>
      <c r="AV180" s="15" t="s">
        <v>81</v>
      </c>
      <c r="AW180" s="15" t="s">
        <v>29</v>
      </c>
      <c r="AX180" s="15" t="s">
        <v>73</v>
      </c>
      <c r="AY180" s="172" t="s">
        <v>137</v>
      </c>
    </row>
    <row r="181" spans="1:65" s="13" customFormat="1">
      <c r="B181" s="156"/>
      <c r="D181" s="157" t="s">
        <v>145</v>
      </c>
      <c r="E181" s="158" t="s">
        <v>1</v>
      </c>
      <c r="F181" s="159" t="s">
        <v>250</v>
      </c>
      <c r="H181" s="160">
        <v>507.8</v>
      </c>
      <c r="L181" s="156"/>
      <c r="M181" s="161"/>
      <c r="N181" s="162"/>
      <c r="O181" s="162"/>
      <c r="P181" s="162"/>
      <c r="Q181" s="162"/>
      <c r="R181" s="162"/>
      <c r="S181" s="162"/>
      <c r="T181" s="163"/>
      <c r="AT181" s="158" t="s">
        <v>145</v>
      </c>
      <c r="AU181" s="158" t="s">
        <v>83</v>
      </c>
      <c r="AV181" s="13" t="s">
        <v>83</v>
      </c>
      <c r="AW181" s="13" t="s">
        <v>29</v>
      </c>
      <c r="AX181" s="13" t="s">
        <v>81</v>
      </c>
      <c r="AY181" s="158" t="s">
        <v>137</v>
      </c>
    </row>
    <row r="182" spans="1:65" s="2" customFormat="1" ht="24.15" customHeight="1">
      <c r="A182" s="30"/>
      <c r="B182" s="142"/>
      <c r="C182" s="143" t="s">
        <v>7</v>
      </c>
      <c r="D182" s="143" t="s">
        <v>139</v>
      </c>
      <c r="E182" s="144" t="s">
        <v>251</v>
      </c>
      <c r="F182" s="145" t="s">
        <v>252</v>
      </c>
      <c r="G182" s="146" t="s">
        <v>155</v>
      </c>
      <c r="H182" s="147">
        <v>984</v>
      </c>
      <c r="I182" s="148"/>
      <c r="J182" s="148">
        <f>ROUND(I182*H182,2)</f>
        <v>0</v>
      </c>
      <c r="K182" s="149"/>
      <c r="L182" s="31"/>
      <c r="M182" s="150" t="s">
        <v>1</v>
      </c>
      <c r="N182" s="151" t="s">
        <v>38</v>
      </c>
      <c r="O182" s="152">
        <v>1E-3</v>
      </c>
      <c r="P182" s="152">
        <f>O182*H182</f>
        <v>0.98399999999999999</v>
      </c>
      <c r="Q182" s="152">
        <v>0</v>
      </c>
      <c r="R182" s="152">
        <f>Q182*H182</f>
        <v>0</v>
      </c>
      <c r="S182" s="152">
        <v>0</v>
      </c>
      <c r="T182" s="153">
        <f>S182*H182</f>
        <v>0</v>
      </c>
      <c r="U182" s="30"/>
      <c r="V182" s="30"/>
      <c r="W182" s="30"/>
      <c r="X182" s="30"/>
      <c r="Y182" s="30"/>
      <c r="Z182" s="30"/>
      <c r="AA182" s="30"/>
      <c r="AB182" s="30"/>
      <c r="AC182" s="30"/>
      <c r="AD182" s="30"/>
      <c r="AE182" s="30"/>
      <c r="AR182" s="154" t="s">
        <v>143</v>
      </c>
      <c r="AT182" s="154" t="s">
        <v>139</v>
      </c>
      <c r="AU182" s="154" t="s">
        <v>83</v>
      </c>
      <c r="AY182" s="18" t="s">
        <v>137</v>
      </c>
      <c r="BE182" s="155">
        <f>IF(N182="základní",J182,0)</f>
        <v>0</v>
      </c>
      <c r="BF182" s="155">
        <f>IF(N182="snížená",J182,0)</f>
        <v>0</v>
      </c>
      <c r="BG182" s="155">
        <f>IF(N182="zákl. přenesená",J182,0)</f>
        <v>0</v>
      </c>
      <c r="BH182" s="155">
        <f>IF(N182="sníž. přenesená",J182,0)</f>
        <v>0</v>
      </c>
      <c r="BI182" s="155">
        <f>IF(N182="nulová",J182,0)</f>
        <v>0</v>
      </c>
      <c r="BJ182" s="18" t="s">
        <v>81</v>
      </c>
      <c r="BK182" s="155">
        <f>ROUND(I182*H182,2)</f>
        <v>0</v>
      </c>
      <c r="BL182" s="18" t="s">
        <v>143</v>
      </c>
      <c r="BM182" s="154" t="s">
        <v>253</v>
      </c>
    </row>
    <row r="183" spans="1:65" s="13" customFormat="1">
      <c r="B183" s="156"/>
      <c r="D183" s="157" t="s">
        <v>145</v>
      </c>
      <c r="E183" s="158" t="s">
        <v>1</v>
      </c>
      <c r="F183" s="159" t="s">
        <v>254</v>
      </c>
      <c r="H183" s="160">
        <v>984</v>
      </c>
      <c r="L183" s="156"/>
      <c r="M183" s="161"/>
      <c r="N183" s="162"/>
      <c r="O183" s="162"/>
      <c r="P183" s="162"/>
      <c r="Q183" s="162"/>
      <c r="R183" s="162"/>
      <c r="S183" s="162"/>
      <c r="T183" s="163"/>
      <c r="AT183" s="158" t="s">
        <v>145</v>
      </c>
      <c r="AU183" s="158" t="s">
        <v>83</v>
      </c>
      <c r="AV183" s="13" t="s">
        <v>83</v>
      </c>
      <c r="AW183" s="13" t="s">
        <v>29</v>
      </c>
      <c r="AX183" s="13" t="s">
        <v>81</v>
      </c>
      <c r="AY183" s="158" t="s">
        <v>137</v>
      </c>
    </row>
    <row r="184" spans="1:65" s="2" customFormat="1" ht="33" customHeight="1">
      <c r="A184" s="30"/>
      <c r="B184" s="142"/>
      <c r="C184" s="143" t="s">
        <v>255</v>
      </c>
      <c r="D184" s="143" t="s">
        <v>139</v>
      </c>
      <c r="E184" s="144" t="s">
        <v>256</v>
      </c>
      <c r="F184" s="145" t="s">
        <v>257</v>
      </c>
      <c r="G184" s="146" t="s">
        <v>155</v>
      </c>
      <c r="H184" s="147">
        <v>984</v>
      </c>
      <c r="I184" s="148"/>
      <c r="J184" s="148">
        <f>ROUND(I184*H184,2)</f>
        <v>0</v>
      </c>
      <c r="K184" s="149"/>
      <c r="L184" s="31"/>
      <c r="M184" s="150" t="s">
        <v>1</v>
      </c>
      <c r="N184" s="151" t="s">
        <v>38</v>
      </c>
      <c r="O184" s="152">
        <v>1E-3</v>
      </c>
      <c r="P184" s="152">
        <f>O184*H184</f>
        <v>0.98399999999999999</v>
      </c>
      <c r="Q184" s="152">
        <v>0</v>
      </c>
      <c r="R184" s="152">
        <f>Q184*H184</f>
        <v>0</v>
      </c>
      <c r="S184" s="152">
        <v>0</v>
      </c>
      <c r="T184" s="153">
        <f>S184*H184</f>
        <v>0</v>
      </c>
      <c r="U184" s="30"/>
      <c r="V184" s="30"/>
      <c r="W184" s="30"/>
      <c r="X184" s="30"/>
      <c r="Y184" s="30"/>
      <c r="Z184" s="30"/>
      <c r="AA184" s="30"/>
      <c r="AB184" s="30"/>
      <c r="AC184" s="30"/>
      <c r="AD184" s="30"/>
      <c r="AE184" s="30"/>
      <c r="AR184" s="154" t="s">
        <v>143</v>
      </c>
      <c r="AT184" s="154" t="s">
        <v>139</v>
      </c>
      <c r="AU184" s="154" t="s">
        <v>83</v>
      </c>
      <c r="AY184" s="18" t="s">
        <v>137</v>
      </c>
      <c r="BE184" s="155">
        <f>IF(N184="základní",J184,0)</f>
        <v>0</v>
      </c>
      <c r="BF184" s="155">
        <f>IF(N184="snížená",J184,0)</f>
        <v>0</v>
      </c>
      <c r="BG184" s="155">
        <f>IF(N184="zákl. přenesená",J184,0)</f>
        <v>0</v>
      </c>
      <c r="BH184" s="155">
        <f>IF(N184="sníž. přenesená",J184,0)</f>
        <v>0</v>
      </c>
      <c r="BI184" s="155">
        <f>IF(N184="nulová",J184,0)</f>
        <v>0</v>
      </c>
      <c r="BJ184" s="18" t="s">
        <v>81</v>
      </c>
      <c r="BK184" s="155">
        <f>ROUND(I184*H184,2)</f>
        <v>0</v>
      </c>
      <c r="BL184" s="18" t="s">
        <v>143</v>
      </c>
      <c r="BM184" s="154" t="s">
        <v>258</v>
      </c>
    </row>
    <row r="185" spans="1:65" s="13" customFormat="1">
      <c r="B185" s="156"/>
      <c r="D185" s="157" t="s">
        <v>145</v>
      </c>
      <c r="E185" s="158" t="s">
        <v>1</v>
      </c>
      <c r="F185" s="159" t="s">
        <v>254</v>
      </c>
      <c r="H185" s="160">
        <v>984</v>
      </c>
      <c r="L185" s="156"/>
      <c r="M185" s="161"/>
      <c r="N185" s="162"/>
      <c r="O185" s="162"/>
      <c r="P185" s="162"/>
      <c r="Q185" s="162"/>
      <c r="R185" s="162"/>
      <c r="S185" s="162"/>
      <c r="T185" s="163"/>
      <c r="AT185" s="158" t="s">
        <v>145</v>
      </c>
      <c r="AU185" s="158" t="s">
        <v>83</v>
      </c>
      <c r="AV185" s="13" t="s">
        <v>83</v>
      </c>
      <c r="AW185" s="13" t="s">
        <v>29</v>
      </c>
      <c r="AX185" s="13" t="s">
        <v>81</v>
      </c>
      <c r="AY185" s="158" t="s">
        <v>137</v>
      </c>
    </row>
    <row r="186" spans="1:65" s="2" customFormat="1" ht="24.15" customHeight="1">
      <c r="A186" s="30"/>
      <c r="B186" s="142"/>
      <c r="C186" s="143" t="s">
        <v>259</v>
      </c>
      <c r="D186" s="143" t="s">
        <v>139</v>
      </c>
      <c r="E186" s="144" t="s">
        <v>260</v>
      </c>
      <c r="F186" s="145" t="s">
        <v>261</v>
      </c>
      <c r="G186" s="146" t="s">
        <v>155</v>
      </c>
      <c r="H186" s="147">
        <v>1344</v>
      </c>
      <c r="I186" s="148"/>
      <c r="J186" s="148">
        <f>ROUND(I186*H186,2)</f>
        <v>0</v>
      </c>
      <c r="K186" s="149"/>
      <c r="L186" s="31"/>
      <c r="M186" s="150" t="s">
        <v>1</v>
      </c>
      <c r="N186" s="151" t="s">
        <v>38</v>
      </c>
      <c r="O186" s="152">
        <v>1E-3</v>
      </c>
      <c r="P186" s="152">
        <f>O186*H186</f>
        <v>1.3440000000000001</v>
      </c>
      <c r="Q186" s="152">
        <v>0</v>
      </c>
      <c r="R186" s="152">
        <f>Q186*H186</f>
        <v>0</v>
      </c>
      <c r="S186" s="152">
        <v>0</v>
      </c>
      <c r="T186" s="153">
        <f>S186*H186</f>
        <v>0</v>
      </c>
      <c r="U186" s="30"/>
      <c r="V186" s="30"/>
      <c r="W186" s="30"/>
      <c r="X186" s="30"/>
      <c r="Y186" s="30"/>
      <c r="Z186" s="30"/>
      <c r="AA186" s="30"/>
      <c r="AB186" s="30"/>
      <c r="AC186" s="30"/>
      <c r="AD186" s="30"/>
      <c r="AE186" s="30"/>
      <c r="AR186" s="154" t="s">
        <v>143</v>
      </c>
      <c r="AT186" s="154" t="s">
        <v>139</v>
      </c>
      <c r="AU186" s="154" t="s">
        <v>83</v>
      </c>
      <c r="AY186" s="18" t="s">
        <v>137</v>
      </c>
      <c r="BE186" s="155">
        <f>IF(N186="základní",J186,0)</f>
        <v>0</v>
      </c>
      <c r="BF186" s="155">
        <f>IF(N186="snížená",J186,0)</f>
        <v>0</v>
      </c>
      <c r="BG186" s="155">
        <f>IF(N186="zákl. přenesená",J186,0)</f>
        <v>0</v>
      </c>
      <c r="BH186" s="155">
        <f>IF(N186="sníž. přenesená",J186,0)</f>
        <v>0</v>
      </c>
      <c r="BI186" s="155">
        <f>IF(N186="nulová",J186,0)</f>
        <v>0</v>
      </c>
      <c r="BJ186" s="18" t="s">
        <v>81</v>
      </c>
      <c r="BK186" s="155">
        <f>ROUND(I186*H186,2)</f>
        <v>0</v>
      </c>
      <c r="BL186" s="18" t="s">
        <v>143</v>
      </c>
      <c r="BM186" s="154" t="s">
        <v>262</v>
      </c>
    </row>
    <row r="187" spans="1:65" s="13" customFormat="1">
      <c r="B187" s="156"/>
      <c r="D187" s="157" t="s">
        <v>145</v>
      </c>
      <c r="E187" s="158" t="s">
        <v>1</v>
      </c>
      <c r="F187" s="159" t="s">
        <v>263</v>
      </c>
      <c r="H187" s="160">
        <v>1344</v>
      </c>
      <c r="L187" s="156"/>
      <c r="M187" s="161"/>
      <c r="N187" s="162"/>
      <c r="O187" s="162"/>
      <c r="P187" s="162"/>
      <c r="Q187" s="162"/>
      <c r="R187" s="162"/>
      <c r="S187" s="162"/>
      <c r="T187" s="163"/>
      <c r="AT187" s="158" t="s">
        <v>145</v>
      </c>
      <c r="AU187" s="158" t="s">
        <v>83</v>
      </c>
      <c r="AV187" s="13" t="s">
        <v>83</v>
      </c>
      <c r="AW187" s="13" t="s">
        <v>29</v>
      </c>
      <c r="AX187" s="13" t="s">
        <v>81</v>
      </c>
      <c r="AY187" s="158" t="s">
        <v>137</v>
      </c>
    </row>
    <row r="188" spans="1:65" s="2" customFormat="1" ht="33" customHeight="1">
      <c r="A188" s="30"/>
      <c r="B188" s="142"/>
      <c r="C188" s="143" t="s">
        <v>264</v>
      </c>
      <c r="D188" s="143" t="s">
        <v>139</v>
      </c>
      <c r="E188" s="144" t="s">
        <v>265</v>
      </c>
      <c r="F188" s="145" t="s">
        <v>266</v>
      </c>
      <c r="G188" s="146" t="s">
        <v>149</v>
      </c>
      <c r="H188" s="147">
        <v>2491</v>
      </c>
      <c r="I188" s="148"/>
      <c r="J188" s="148">
        <f>ROUND(I188*H188,2)</f>
        <v>0</v>
      </c>
      <c r="K188" s="149"/>
      <c r="L188" s="31"/>
      <c r="M188" s="150" t="s">
        <v>1</v>
      </c>
      <c r="N188" s="151" t="s">
        <v>38</v>
      </c>
      <c r="O188" s="152">
        <v>8.6999999999999994E-2</v>
      </c>
      <c r="P188" s="152">
        <f>O188*H188</f>
        <v>216.71699999999998</v>
      </c>
      <c r="Q188" s="152">
        <v>0</v>
      </c>
      <c r="R188" s="152">
        <f>Q188*H188</f>
        <v>0</v>
      </c>
      <c r="S188" s="152">
        <v>0</v>
      </c>
      <c r="T188" s="153">
        <f>S188*H188</f>
        <v>0</v>
      </c>
      <c r="U188" s="30"/>
      <c r="V188" s="30"/>
      <c r="W188" s="30"/>
      <c r="X188" s="30"/>
      <c r="Y188" s="30"/>
      <c r="Z188" s="30"/>
      <c r="AA188" s="30"/>
      <c r="AB188" s="30"/>
      <c r="AC188" s="30"/>
      <c r="AD188" s="30"/>
      <c r="AE188" s="30"/>
      <c r="AR188" s="154" t="s">
        <v>143</v>
      </c>
      <c r="AT188" s="154" t="s">
        <v>139</v>
      </c>
      <c r="AU188" s="154" t="s">
        <v>83</v>
      </c>
      <c r="AY188" s="18" t="s">
        <v>137</v>
      </c>
      <c r="BE188" s="155">
        <f>IF(N188="základní",J188,0)</f>
        <v>0</v>
      </c>
      <c r="BF188" s="155">
        <f>IF(N188="snížená",J188,0)</f>
        <v>0</v>
      </c>
      <c r="BG188" s="155">
        <f>IF(N188="zákl. přenesená",J188,0)</f>
        <v>0</v>
      </c>
      <c r="BH188" s="155">
        <f>IF(N188="sníž. přenesená",J188,0)</f>
        <v>0</v>
      </c>
      <c r="BI188" s="155">
        <f>IF(N188="nulová",J188,0)</f>
        <v>0</v>
      </c>
      <c r="BJ188" s="18" t="s">
        <v>81</v>
      </c>
      <c r="BK188" s="155">
        <f>ROUND(I188*H188,2)</f>
        <v>0</v>
      </c>
      <c r="BL188" s="18" t="s">
        <v>143</v>
      </c>
      <c r="BM188" s="154" t="s">
        <v>267</v>
      </c>
    </row>
    <row r="189" spans="1:65" s="13" customFormat="1">
      <c r="B189" s="156"/>
      <c r="D189" s="157" t="s">
        <v>145</v>
      </c>
      <c r="E189" s="158" t="s">
        <v>1</v>
      </c>
      <c r="F189" s="159" t="s">
        <v>268</v>
      </c>
      <c r="H189" s="160">
        <v>2208</v>
      </c>
      <c r="L189" s="156"/>
      <c r="M189" s="161"/>
      <c r="N189" s="162"/>
      <c r="O189" s="162"/>
      <c r="P189" s="162"/>
      <c r="Q189" s="162"/>
      <c r="R189" s="162"/>
      <c r="S189" s="162"/>
      <c r="T189" s="163"/>
      <c r="AT189" s="158" t="s">
        <v>145</v>
      </c>
      <c r="AU189" s="158" t="s">
        <v>83</v>
      </c>
      <c r="AV189" s="13" t="s">
        <v>83</v>
      </c>
      <c r="AW189" s="13" t="s">
        <v>29</v>
      </c>
      <c r="AX189" s="13" t="s">
        <v>73</v>
      </c>
      <c r="AY189" s="158" t="s">
        <v>137</v>
      </c>
    </row>
    <row r="190" spans="1:65" s="13" customFormat="1">
      <c r="B190" s="156"/>
      <c r="D190" s="157" t="s">
        <v>145</v>
      </c>
      <c r="E190" s="158" t="s">
        <v>1</v>
      </c>
      <c r="F190" s="159" t="s">
        <v>269</v>
      </c>
      <c r="H190" s="160">
        <v>283</v>
      </c>
      <c r="L190" s="156"/>
      <c r="M190" s="161"/>
      <c r="N190" s="162"/>
      <c r="O190" s="162"/>
      <c r="P190" s="162"/>
      <c r="Q190" s="162"/>
      <c r="R190" s="162"/>
      <c r="S190" s="162"/>
      <c r="T190" s="163"/>
      <c r="AT190" s="158" t="s">
        <v>145</v>
      </c>
      <c r="AU190" s="158" t="s">
        <v>83</v>
      </c>
      <c r="AV190" s="13" t="s">
        <v>83</v>
      </c>
      <c r="AW190" s="13" t="s">
        <v>29</v>
      </c>
      <c r="AX190" s="13" t="s">
        <v>73</v>
      </c>
      <c r="AY190" s="158" t="s">
        <v>137</v>
      </c>
    </row>
    <row r="191" spans="1:65" s="14" customFormat="1">
      <c r="B191" s="164"/>
      <c r="D191" s="157" t="s">
        <v>145</v>
      </c>
      <c r="E191" s="165" t="s">
        <v>1</v>
      </c>
      <c r="F191" s="166" t="s">
        <v>176</v>
      </c>
      <c r="H191" s="167">
        <v>2491</v>
      </c>
      <c r="L191" s="164"/>
      <c r="M191" s="168"/>
      <c r="N191" s="169"/>
      <c r="O191" s="169"/>
      <c r="P191" s="169"/>
      <c r="Q191" s="169"/>
      <c r="R191" s="169"/>
      <c r="S191" s="169"/>
      <c r="T191" s="170"/>
      <c r="AT191" s="165" t="s">
        <v>145</v>
      </c>
      <c r="AU191" s="165" t="s">
        <v>83</v>
      </c>
      <c r="AV191" s="14" t="s">
        <v>143</v>
      </c>
      <c r="AW191" s="14" t="s">
        <v>29</v>
      </c>
      <c r="AX191" s="14" t="s">
        <v>81</v>
      </c>
      <c r="AY191" s="165" t="s">
        <v>137</v>
      </c>
    </row>
    <row r="192" spans="1:65" s="2" customFormat="1" ht="37.799999999999997" customHeight="1">
      <c r="A192" s="30"/>
      <c r="B192" s="142"/>
      <c r="C192" s="143" t="s">
        <v>270</v>
      </c>
      <c r="D192" s="143" t="s">
        <v>139</v>
      </c>
      <c r="E192" s="144" t="s">
        <v>271</v>
      </c>
      <c r="F192" s="145" t="s">
        <v>272</v>
      </c>
      <c r="G192" s="146" t="s">
        <v>149</v>
      </c>
      <c r="H192" s="147">
        <v>24910</v>
      </c>
      <c r="I192" s="148"/>
      <c r="J192" s="148">
        <f>ROUND(I192*H192,2)</f>
        <v>0</v>
      </c>
      <c r="K192" s="149"/>
      <c r="L192" s="31"/>
      <c r="M192" s="150" t="s">
        <v>1</v>
      </c>
      <c r="N192" s="151" t="s">
        <v>38</v>
      </c>
      <c r="O192" s="152">
        <v>5.0000000000000001E-3</v>
      </c>
      <c r="P192" s="152">
        <f>O192*H192</f>
        <v>124.55</v>
      </c>
      <c r="Q192" s="152">
        <v>0</v>
      </c>
      <c r="R192" s="152">
        <f>Q192*H192</f>
        <v>0</v>
      </c>
      <c r="S192" s="152">
        <v>0</v>
      </c>
      <c r="T192" s="153">
        <f>S192*H192</f>
        <v>0</v>
      </c>
      <c r="U192" s="30"/>
      <c r="V192" s="30"/>
      <c r="W192" s="30"/>
      <c r="X192" s="30"/>
      <c r="Y192" s="30"/>
      <c r="Z192" s="30"/>
      <c r="AA192" s="30"/>
      <c r="AB192" s="30"/>
      <c r="AC192" s="30"/>
      <c r="AD192" s="30"/>
      <c r="AE192" s="30"/>
      <c r="AR192" s="154" t="s">
        <v>143</v>
      </c>
      <c r="AT192" s="154" t="s">
        <v>139</v>
      </c>
      <c r="AU192" s="154" t="s">
        <v>83</v>
      </c>
      <c r="AY192" s="18" t="s">
        <v>137</v>
      </c>
      <c r="BE192" s="155">
        <f>IF(N192="základní",J192,0)</f>
        <v>0</v>
      </c>
      <c r="BF192" s="155">
        <f>IF(N192="snížená",J192,0)</f>
        <v>0</v>
      </c>
      <c r="BG192" s="155">
        <f>IF(N192="zákl. přenesená",J192,0)</f>
        <v>0</v>
      </c>
      <c r="BH192" s="155">
        <f>IF(N192="sníž. přenesená",J192,0)</f>
        <v>0</v>
      </c>
      <c r="BI192" s="155">
        <f>IF(N192="nulová",J192,0)</f>
        <v>0</v>
      </c>
      <c r="BJ192" s="18" t="s">
        <v>81</v>
      </c>
      <c r="BK192" s="155">
        <f>ROUND(I192*H192,2)</f>
        <v>0</v>
      </c>
      <c r="BL192" s="18" t="s">
        <v>143</v>
      </c>
      <c r="BM192" s="154" t="s">
        <v>273</v>
      </c>
    </row>
    <row r="193" spans="1:65" s="13" customFormat="1">
      <c r="B193" s="156"/>
      <c r="D193" s="157" t="s">
        <v>145</v>
      </c>
      <c r="E193" s="158" t="s">
        <v>1</v>
      </c>
      <c r="F193" s="159" t="s">
        <v>274</v>
      </c>
      <c r="H193" s="160">
        <v>24910</v>
      </c>
      <c r="L193" s="156"/>
      <c r="M193" s="161"/>
      <c r="N193" s="162"/>
      <c r="O193" s="162"/>
      <c r="P193" s="162"/>
      <c r="Q193" s="162"/>
      <c r="R193" s="162"/>
      <c r="S193" s="162"/>
      <c r="T193" s="163"/>
      <c r="AT193" s="158" t="s">
        <v>145</v>
      </c>
      <c r="AU193" s="158" t="s">
        <v>83</v>
      </c>
      <c r="AV193" s="13" t="s">
        <v>83</v>
      </c>
      <c r="AW193" s="13" t="s">
        <v>29</v>
      </c>
      <c r="AX193" s="13" t="s">
        <v>81</v>
      </c>
      <c r="AY193" s="158" t="s">
        <v>137</v>
      </c>
    </row>
    <row r="194" spans="1:65" s="2" customFormat="1" ht="24.15" customHeight="1">
      <c r="A194" s="30"/>
      <c r="B194" s="142"/>
      <c r="C194" s="143" t="s">
        <v>275</v>
      </c>
      <c r="D194" s="143" t="s">
        <v>139</v>
      </c>
      <c r="E194" s="144" t="s">
        <v>276</v>
      </c>
      <c r="F194" s="145" t="s">
        <v>277</v>
      </c>
      <c r="G194" s="146" t="s">
        <v>217</v>
      </c>
      <c r="H194" s="147">
        <v>3532.8</v>
      </c>
      <c r="I194" s="148"/>
      <c r="J194" s="148">
        <f>ROUND(I194*H194,2)</f>
        <v>0</v>
      </c>
      <c r="K194" s="149"/>
      <c r="L194" s="31"/>
      <c r="M194" s="150" t="s">
        <v>1</v>
      </c>
      <c r="N194" s="151" t="s">
        <v>38</v>
      </c>
      <c r="O194" s="152">
        <v>0</v>
      </c>
      <c r="P194" s="152">
        <f>O194*H194</f>
        <v>0</v>
      </c>
      <c r="Q194" s="152">
        <v>0</v>
      </c>
      <c r="R194" s="152">
        <f>Q194*H194</f>
        <v>0</v>
      </c>
      <c r="S194" s="152">
        <v>0</v>
      </c>
      <c r="T194" s="153">
        <f>S194*H194</f>
        <v>0</v>
      </c>
      <c r="U194" s="30"/>
      <c r="V194" s="30"/>
      <c r="W194" s="30"/>
      <c r="X194" s="30"/>
      <c r="Y194" s="30"/>
      <c r="Z194" s="30"/>
      <c r="AA194" s="30"/>
      <c r="AB194" s="30"/>
      <c r="AC194" s="30"/>
      <c r="AD194" s="30"/>
      <c r="AE194" s="30"/>
      <c r="AR194" s="154" t="s">
        <v>143</v>
      </c>
      <c r="AT194" s="154" t="s">
        <v>139</v>
      </c>
      <c r="AU194" s="154" t="s">
        <v>83</v>
      </c>
      <c r="AY194" s="18" t="s">
        <v>137</v>
      </c>
      <c r="BE194" s="155">
        <f>IF(N194="základní",J194,0)</f>
        <v>0</v>
      </c>
      <c r="BF194" s="155">
        <f>IF(N194="snížená",J194,0)</f>
        <v>0</v>
      </c>
      <c r="BG194" s="155">
        <f>IF(N194="zákl. přenesená",J194,0)</f>
        <v>0</v>
      </c>
      <c r="BH194" s="155">
        <f>IF(N194="sníž. přenesená",J194,0)</f>
        <v>0</v>
      </c>
      <c r="BI194" s="155">
        <f>IF(N194="nulová",J194,0)</f>
        <v>0</v>
      </c>
      <c r="BJ194" s="18" t="s">
        <v>81</v>
      </c>
      <c r="BK194" s="155">
        <f>ROUND(I194*H194,2)</f>
        <v>0</v>
      </c>
      <c r="BL194" s="18" t="s">
        <v>143</v>
      </c>
      <c r="BM194" s="154" t="s">
        <v>278</v>
      </c>
    </row>
    <row r="195" spans="1:65" s="13" customFormat="1">
      <c r="B195" s="156"/>
      <c r="D195" s="157" t="s">
        <v>145</v>
      </c>
      <c r="E195" s="158" t="s">
        <v>1</v>
      </c>
      <c r="F195" s="159" t="s">
        <v>279</v>
      </c>
      <c r="H195" s="160">
        <v>3532.8</v>
      </c>
      <c r="L195" s="156"/>
      <c r="M195" s="161"/>
      <c r="N195" s="162"/>
      <c r="O195" s="162"/>
      <c r="P195" s="162"/>
      <c r="Q195" s="162"/>
      <c r="R195" s="162"/>
      <c r="S195" s="162"/>
      <c r="T195" s="163"/>
      <c r="AT195" s="158" t="s">
        <v>145</v>
      </c>
      <c r="AU195" s="158" t="s">
        <v>83</v>
      </c>
      <c r="AV195" s="13" t="s">
        <v>83</v>
      </c>
      <c r="AW195" s="13" t="s">
        <v>29</v>
      </c>
      <c r="AX195" s="13" t="s">
        <v>81</v>
      </c>
      <c r="AY195" s="158" t="s">
        <v>137</v>
      </c>
    </row>
    <row r="196" spans="1:65" s="2" customFormat="1" ht="16.5" customHeight="1">
      <c r="A196" s="30"/>
      <c r="B196" s="142"/>
      <c r="C196" s="143" t="s">
        <v>280</v>
      </c>
      <c r="D196" s="143" t="s">
        <v>139</v>
      </c>
      <c r="E196" s="144" t="s">
        <v>281</v>
      </c>
      <c r="F196" s="145" t="s">
        <v>282</v>
      </c>
      <c r="G196" s="146" t="s">
        <v>149</v>
      </c>
      <c r="H196" s="147">
        <v>2715.8</v>
      </c>
      <c r="I196" s="148"/>
      <c r="J196" s="148">
        <f>ROUND(I196*H196,2)</f>
        <v>0</v>
      </c>
      <c r="K196" s="149"/>
      <c r="L196" s="31"/>
      <c r="M196" s="150" t="s">
        <v>1</v>
      </c>
      <c r="N196" s="151" t="s">
        <v>38</v>
      </c>
      <c r="O196" s="152">
        <v>8.9999999999999993E-3</v>
      </c>
      <c r="P196" s="152">
        <f>O196*H196</f>
        <v>24.4422</v>
      </c>
      <c r="Q196" s="152">
        <v>0</v>
      </c>
      <c r="R196" s="152">
        <f>Q196*H196</f>
        <v>0</v>
      </c>
      <c r="S196" s="152">
        <v>0</v>
      </c>
      <c r="T196" s="153">
        <f>S196*H196</f>
        <v>0</v>
      </c>
      <c r="U196" s="30"/>
      <c r="V196" s="30"/>
      <c r="W196" s="30"/>
      <c r="X196" s="30"/>
      <c r="Y196" s="30"/>
      <c r="Z196" s="30"/>
      <c r="AA196" s="30"/>
      <c r="AB196" s="30"/>
      <c r="AC196" s="30"/>
      <c r="AD196" s="30"/>
      <c r="AE196" s="30"/>
      <c r="AR196" s="154" t="s">
        <v>143</v>
      </c>
      <c r="AT196" s="154" t="s">
        <v>139</v>
      </c>
      <c r="AU196" s="154" t="s">
        <v>83</v>
      </c>
      <c r="AY196" s="18" t="s">
        <v>137</v>
      </c>
      <c r="BE196" s="155">
        <f>IF(N196="základní",J196,0)</f>
        <v>0</v>
      </c>
      <c r="BF196" s="155">
        <f>IF(N196="snížená",J196,0)</f>
        <v>0</v>
      </c>
      <c r="BG196" s="155">
        <f>IF(N196="zákl. přenesená",J196,0)</f>
        <v>0</v>
      </c>
      <c r="BH196" s="155">
        <f>IF(N196="sníž. přenesená",J196,0)</f>
        <v>0</v>
      </c>
      <c r="BI196" s="155">
        <f>IF(N196="nulová",J196,0)</f>
        <v>0</v>
      </c>
      <c r="BJ196" s="18" t="s">
        <v>81</v>
      </c>
      <c r="BK196" s="155">
        <f>ROUND(I196*H196,2)</f>
        <v>0</v>
      </c>
      <c r="BL196" s="18" t="s">
        <v>143</v>
      </c>
      <c r="BM196" s="154" t="s">
        <v>283</v>
      </c>
    </row>
    <row r="197" spans="1:65" s="13" customFormat="1">
      <c r="B197" s="156"/>
      <c r="D197" s="157" t="s">
        <v>145</v>
      </c>
      <c r="E197" s="158" t="s">
        <v>1</v>
      </c>
      <c r="F197" s="159" t="s">
        <v>284</v>
      </c>
      <c r="H197" s="160">
        <v>507.8</v>
      </c>
      <c r="L197" s="156"/>
      <c r="M197" s="161"/>
      <c r="N197" s="162"/>
      <c r="O197" s="162"/>
      <c r="P197" s="162"/>
      <c r="Q197" s="162"/>
      <c r="R197" s="162"/>
      <c r="S197" s="162"/>
      <c r="T197" s="163"/>
      <c r="AT197" s="158" t="s">
        <v>145</v>
      </c>
      <c r="AU197" s="158" t="s">
        <v>83</v>
      </c>
      <c r="AV197" s="13" t="s">
        <v>83</v>
      </c>
      <c r="AW197" s="13" t="s">
        <v>29</v>
      </c>
      <c r="AX197" s="13" t="s">
        <v>73</v>
      </c>
      <c r="AY197" s="158" t="s">
        <v>137</v>
      </c>
    </row>
    <row r="198" spans="1:65" s="13" customFormat="1">
      <c r="B198" s="156"/>
      <c r="D198" s="157" t="s">
        <v>145</v>
      </c>
      <c r="E198" s="158" t="s">
        <v>1</v>
      </c>
      <c r="F198" s="159" t="s">
        <v>268</v>
      </c>
      <c r="H198" s="160">
        <v>2208</v>
      </c>
      <c r="L198" s="156"/>
      <c r="M198" s="161"/>
      <c r="N198" s="162"/>
      <c r="O198" s="162"/>
      <c r="P198" s="162"/>
      <c r="Q198" s="162"/>
      <c r="R198" s="162"/>
      <c r="S198" s="162"/>
      <c r="T198" s="163"/>
      <c r="AT198" s="158" t="s">
        <v>145</v>
      </c>
      <c r="AU198" s="158" t="s">
        <v>83</v>
      </c>
      <c r="AV198" s="13" t="s">
        <v>83</v>
      </c>
      <c r="AW198" s="13" t="s">
        <v>29</v>
      </c>
      <c r="AX198" s="13" t="s">
        <v>73</v>
      </c>
      <c r="AY198" s="158" t="s">
        <v>137</v>
      </c>
    </row>
    <row r="199" spans="1:65" s="14" customFormat="1">
      <c r="B199" s="164"/>
      <c r="D199" s="157" t="s">
        <v>145</v>
      </c>
      <c r="E199" s="165" t="s">
        <v>1</v>
      </c>
      <c r="F199" s="166" t="s">
        <v>176</v>
      </c>
      <c r="H199" s="167">
        <v>2715.8</v>
      </c>
      <c r="L199" s="164"/>
      <c r="M199" s="168"/>
      <c r="N199" s="169"/>
      <c r="O199" s="169"/>
      <c r="P199" s="169"/>
      <c r="Q199" s="169"/>
      <c r="R199" s="169"/>
      <c r="S199" s="169"/>
      <c r="T199" s="170"/>
      <c r="AT199" s="165" t="s">
        <v>145</v>
      </c>
      <c r="AU199" s="165" t="s">
        <v>83</v>
      </c>
      <c r="AV199" s="14" t="s">
        <v>143</v>
      </c>
      <c r="AW199" s="14" t="s">
        <v>29</v>
      </c>
      <c r="AX199" s="14" t="s">
        <v>81</v>
      </c>
      <c r="AY199" s="165" t="s">
        <v>137</v>
      </c>
    </row>
    <row r="200" spans="1:65" s="2" customFormat="1" ht="24.15" customHeight="1">
      <c r="A200" s="30"/>
      <c r="B200" s="142"/>
      <c r="C200" s="143" t="s">
        <v>285</v>
      </c>
      <c r="D200" s="143" t="s">
        <v>139</v>
      </c>
      <c r="E200" s="144" t="s">
        <v>286</v>
      </c>
      <c r="F200" s="145" t="s">
        <v>287</v>
      </c>
      <c r="G200" s="146" t="s">
        <v>155</v>
      </c>
      <c r="H200" s="147">
        <v>6</v>
      </c>
      <c r="I200" s="148"/>
      <c r="J200" s="148">
        <f>ROUND(I200*H200,2)</f>
        <v>0</v>
      </c>
      <c r="K200" s="149"/>
      <c r="L200" s="31"/>
      <c r="M200" s="150" t="s">
        <v>1</v>
      </c>
      <c r="N200" s="151" t="s">
        <v>38</v>
      </c>
      <c r="O200" s="152">
        <v>1.35</v>
      </c>
      <c r="P200" s="152">
        <f>O200*H200</f>
        <v>8.1000000000000014</v>
      </c>
      <c r="Q200" s="152">
        <v>1.9220000000000001E-2</v>
      </c>
      <c r="R200" s="152">
        <f>Q200*H200</f>
        <v>0.11532000000000001</v>
      </c>
      <c r="S200" s="152">
        <v>0</v>
      </c>
      <c r="T200" s="153">
        <f>S200*H200</f>
        <v>0</v>
      </c>
      <c r="U200" s="30"/>
      <c r="V200" s="30"/>
      <c r="W200" s="30"/>
      <c r="X200" s="30"/>
      <c r="Y200" s="30"/>
      <c r="Z200" s="30"/>
      <c r="AA200" s="30"/>
      <c r="AB200" s="30"/>
      <c r="AC200" s="30"/>
      <c r="AD200" s="30"/>
      <c r="AE200" s="30"/>
      <c r="AR200" s="154" t="s">
        <v>143</v>
      </c>
      <c r="AT200" s="154" t="s">
        <v>139</v>
      </c>
      <c r="AU200" s="154" t="s">
        <v>83</v>
      </c>
      <c r="AY200" s="18" t="s">
        <v>137</v>
      </c>
      <c r="BE200" s="155">
        <f>IF(N200="základní",J200,0)</f>
        <v>0</v>
      </c>
      <c r="BF200" s="155">
        <f>IF(N200="snížená",J200,0)</f>
        <v>0</v>
      </c>
      <c r="BG200" s="155">
        <f>IF(N200="zákl. přenesená",J200,0)</f>
        <v>0</v>
      </c>
      <c r="BH200" s="155">
        <f>IF(N200="sníž. přenesená",J200,0)</f>
        <v>0</v>
      </c>
      <c r="BI200" s="155">
        <f>IF(N200="nulová",J200,0)</f>
        <v>0</v>
      </c>
      <c r="BJ200" s="18" t="s">
        <v>81</v>
      </c>
      <c r="BK200" s="155">
        <f>ROUND(I200*H200,2)</f>
        <v>0</v>
      </c>
      <c r="BL200" s="18" t="s">
        <v>143</v>
      </c>
      <c r="BM200" s="154" t="s">
        <v>288</v>
      </c>
    </row>
    <row r="201" spans="1:65" s="12" customFormat="1" ht="22.8" customHeight="1">
      <c r="B201" s="130"/>
      <c r="D201" s="131" t="s">
        <v>72</v>
      </c>
      <c r="E201" s="140" t="s">
        <v>83</v>
      </c>
      <c r="F201" s="140" t="s">
        <v>289</v>
      </c>
      <c r="J201" s="141">
        <f>BK201</f>
        <v>0</v>
      </c>
      <c r="L201" s="130"/>
      <c r="M201" s="134"/>
      <c r="N201" s="135"/>
      <c r="O201" s="135"/>
      <c r="P201" s="136">
        <f>SUM(P202:P205)</f>
        <v>59.15</v>
      </c>
      <c r="Q201" s="135"/>
      <c r="R201" s="136">
        <f>SUM(R202:R205)</f>
        <v>0.72345000000000004</v>
      </c>
      <c r="S201" s="135"/>
      <c r="T201" s="137">
        <f>SUM(T202:T205)</f>
        <v>0</v>
      </c>
      <c r="AR201" s="131" t="s">
        <v>81</v>
      </c>
      <c r="AT201" s="138" t="s">
        <v>72</v>
      </c>
      <c r="AU201" s="138" t="s">
        <v>81</v>
      </c>
      <c r="AY201" s="131" t="s">
        <v>137</v>
      </c>
      <c r="BK201" s="139">
        <f>SUM(BK202:BK205)</f>
        <v>0</v>
      </c>
    </row>
    <row r="202" spans="1:65" s="2" customFormat="1" ht="24.15" customHeight="1">
      <c r="A202" s="30"/>
      <c r="B202" s="142"/>
      <c r="C202" s="143" t="s">
        <v>290</v>
      </c>
      <c r="D202" s="143" t="s">
        <v>139</v>
      </c>
      <c r="E202" s="144" t="s">
        <v>291</v>
      </c>
      <c r="F202" s="145" t="s">
        <v>292</v>
      </c>
      <c r="G202" s="146" t="s">
        <v>142</v>
      </c>
      <c r="H202" s="147">
        <v>910</v>
      </c>
      <c r="I202" s="148"/>
      <c r="J202" s="148">
        <f>ROUND(I202*H202,2)</f>
        <v>0</v>
      </c>
      <c r="K202" s="149"/>
      <c r="L202" s="31"/>
      <c r="M202" s="150" t="s">
        <v>1</v>
      </c>
      <c r="N202" s="151" t="s">
        <v>38</v>
      </c>
      <c r="O202" s="152">
        <v>6.5000000000000002E-2</v>
      </c>
      <c r="P202" s="152">
        <f>O202*H202</f>
        <v>59.15</v>
      </c>
      <c r="Q202" s="152">
        <v>2.2000000000000001E-4</v>
      </c>
      <c r="R202" s="152">
        <f>Q202*H202</f>
        <v>0.20020000000000002</v>
      </c>
      <c r="S202" s="152">
        <v>0</v>
      </c>
      <c r="T202" s="153">
        <f>S202*H202</f>
        <v>0</v>
      </c>
      <c r="U202" s="30"/>
      <c r="V202" s="30"/>
      <c r="W202" s="30"/>
      <c r="X202" s="30"/>
      <c r="Y202" s="30"/>
      <c r="Z202" s="30"/>
      <c r="AA202" s="30"/>
      <c r="AB202" s="30"/>
      <c r="AC202" s="30"/>
      <c r="AD202" s="30"/>
      <c r="AE202" s="30"/>
      <c r="AR202" s="154" t="s">
        <v>143</v>
      </c>
      <c r="AT202" s="154" t="s">
        <v>139</v>
      </c>
      <c r="AU202" s="154" t="s">
        <v>83</v>
      </c>
      <c r="AY202" s="18" t="s">
        <v>137</v>
      </c>
      <c r="BE202" s="155">
        <f>IF(N202="základní",J202,0)</f>
        <v>0</v>
      </c>
      <c r="BF202" s="155">
        <f>IF(N202="snížená",J202,0)</f>
        <v>0</v>
      </c>
      <c r="BG202" s="155">
        <f>IF(N202="zákl. přenesená",J202,0)</f>
        <v>0</v>
      </c>
      <c r="BH202" s="155">
        <f>IF(N202="sníž. přenesená",J202,0)</f>
        <v>0</v>
      </c>
      <c r="BI202" s="155">
        <f>IF(N202="nulová",J202,0)</f>
        <v>0</v>
      </c>
      <c r="BJ202" s="18" t="s">
        <v>81</v>
      </c>
      <c r="BK202" s="155">
        <f>ROUND(I202*H202,2)</f>
        <v>0</v>
      </c>
      <c r="BL202" s="18" t="s">
        <v>143</v>
      </c>
      <c r="BM202" s="154" t="s">
        <v>293</v>
      </c>
    </row>
    <row r="203" spans="1:65" s="13" customFormat="1">
      <c r="B203" s="156"/>
      <c r="D203" s="157" t="s">
        <v>145</v>
      </c>
      <c r="E203" s="158" t="s">
        <v>1</v>
      </c>
      <c r="F203" s="159" t="s">
        <v>164</v>
      </c>
      <c r="H203" s="160">
        <v>910</v>
      </c>
      <c r="L203" s="156"/>
      <c r="M203" s="161"/>
      <c r="N203" s="162"/>
      <c r="O203" s="162"/>
      <c r="P203" s="162"/>
      <c r="Q203" s="162"/>
      <c r="R203" s="162"/>
      <c r="S203" s="162"/>
      <c r="T203" s="163"/>
      <c r="AT203" s="158" t="s">
        <v>145</v>
      </c>
      <c r="AU203" s="158" t="s">
        <v>83</v>
      </c>
      <c r="AV203" s="13" t="s">
        <v>83</v>
      </c>
      <c r="AW203" s="13" t="s">
        <v>29</v>
      </c>
      <c r="AX203" s="13" t="s">
        <v>81</v>
      </c>
      <c r="AY203" s="158" t="s">
        <v>137</v>
      </c>
    </row>
    <row r="204" spans="1:65" s="2" customFormat="1" ht="16.5" customHeight="1">
      <c r="A204" s="30"/>
      <c r="B204" s="142"/>
      <c r="C204" s="177" t="s">
        <v>294</v>
      </c>
      <c r="D204" s="177" t="s">
        <v>214</v>
      </c>
      <c r="E204" s="178" t="s">
        <v>295</v>
      </c>
      <c r="F204" s="179" t="s">
        <v>296</v>
      </c>
      <c r="G204" s="180" t="s">
        <v>142</v>
      </c>
      <c r="H204" s="181">
        <v>1046.5</v>
      </c>
      <c r="I204" s="182"/>
      <c r="J204" s="182">
        <f>ROUND(I204*H204,2)</f>
        <v>0</v>
      </c>
      <c r="K204" s="183"/>
      <c r="L204" s="184"/>
      <c r="M204" s="185" t="s">
        <v>1</v>
      </c>
      <c r="N204" s="186" t="s">
        <v>38</v>
      </c>
      <c r="O204" s="152">
        <v>0</v>
      </c>
      <c r="P204" s="152">
        <f>O204*H204</f>
        <v>0</v>
      </c>
      <c r="Q204" s="152">
        <v>5.0000000000000001E-4</v>
      </c>
      <c r="R204" s="152">
        <f>Q204*H204</f>
        <v>0.52324999999999999</v>
      </c>
      <c r="S204" s="152">
        <v>0</v>
      </c>
      <c r="T204" s="153">
        <f>S204*H204</f>
        <v>0</v>
      </c>
      <c r="U204" s="30"/>
      <c r="V204" s="30"/>
      <c r="W204" s="30"/>
      <c r="X204" s="30"/>
      <c r="Y204" s="30"/>
      <c r="Z204" s="30"/>
      <c r="AA204" s="30"/>
      <c r="AB204" s="30"/>
      <c r="AC204" s="30"/>
      <c r="AD204" s="30"/>
      <c r="AE204" s="30"/>
      <c r="AR204" s="154" t="s">
        <v>177</v>
      </c>
      <c r="AT204" s="154" t="s">
        <v>214</v>
      </c>
      <c r="AU204" s="154" t="s">
        <v>83</v>
      </c>
      <c r="AY204" s="18" t="s">
        <v>137</v>
      </c>
      <c r="BE204" s="155">
        <f>IF(N204="základní",J204,0)</f>
        <v>0</v>
      </c>
      <c r="BF204" s="155">
        <f>IF(N204="snížená",J204,0)</f>
        <v>0</v>
      </c>
      <c r="BG204" s="155">
        <f>IF(N204="zákl. přenesená",J204,0)</f>
        <v>0</v>
      </c>
      <c r="BH204" s="155">
        <f>IF(N204="sníž. přenesená",J204,0)</f>
        <v>0</v>
      </c>
      <c r="BI204" s="155">
        <f>IF(N204="nulová",J204,0)</f>
        <v>0</v>
      </c>
      <c r="BJ204" s="18" t="s">
        <v>81</v>
      </c>
      <c r="BK204" s="155">
        <f>ROUND(I204*H204,2)</f>
        <v>0</v>
      </c>
      <c r="BL204" s="18" t="s">
        <v>143</v>
      </c>
      <c r="BM204" s="154" t="s">
        <v>297</v>
      </c>
    </row>
    <row r="205" spans="1:65" s="13" customFormat="1">
      <c r="B205" s="156"/>
      <c r="D205" s="157" t="s">
        <v>145</v>
      </c>
      <c r="F205" s="159" t="s">
        <v>298</v>
      </c>
      <c r="H205" s="160">
        <v>1046.5</v>
      </c>
      <c r="L205" s="156"/>
      <c r="M205" s="161"/>
      <c r="N205" s="162"/>
      <c r="O205" s="162"/>
      <c r="P205" s="162"/>
      <c r="Q205" s="162"/>
      <c r="R205" s="162"/>
      <c r="S205" s="162"/>
      <c r="T205" s="163"/>
      <c r="AT205" s="158" t="s">
        <v>145</v>
      </c>
      <c r="AU205" s="158" t="s">
        <v>83</v>
      </c>
      <c r="AV205" s="13" t="s">
        <v>83</v>
      </c>
      <c r="AW205" s="13" t="s">
        <v>3</v>
      </c>
      <c r="AX205" s="13" t="s">
        <v>81</v>
      </c>
      <c r="AY205" s="158" t="s">
        <v>137</v>
      </c>
    </row>
    <row r="206" spans="1:65" s="12" customFormat="1" ht="22.8" customHeight="1">
      <c r="B206" s="130"/>
      <c r="D206" s="131" t="s">
        <v>72</v>
      </c>
      <c r="E206" s="140" t="s">
        <v>160</v>
      </c>
      <c r="F206" s="140" t="s">
        <v>299</v>
      </c>
      <c r="J206" s="141">
        <f>BK206</f>
        <v>0</v>
      </c>
      <c r="L206" s="130"/>
      <c r="M206" s="134"/>
      <c r="N206" s="135"/>
      <c r="O206" s="135"/>
      <c r="P206" s="136">
        <f>SUM(P207:P212)</f>
        <v>149.8896</v>
      </c>
      <c r="Q206" s="135"/>
      <c r="R206" s="136">
        <f>SUM(R207:R212)</f>
        <v>445.88596000000001</v>
      </c>
      <c r="S206" s="135"/>
      <c r="T206" s="137">
        <f>SUM(T207:T212)</f>
        <v>0</v>
      </c>
      <c r="AR206" s="131" t="s">
        <v>81</v>
      </c>
      <c r="AT206" s="138" t="s">
        <v>72</v>
      </c>
      <c r="AU206" s="138" t="s">
        <v>81</v>
      </c>
      <c r="AY206" s="131" t="s">
        <v>137</v>
      </c>
      <c r="BK206" s="139">
        <f>SUM(BK207:BK212)</f>
        <v>0</v>
      </c>
    </row>
    <row r="207" spans="1:65" s="2" customFormat="1" ht="37.799999999999997" customHeight="1">
      <c r="A207" s="30"/>
      <c r="B207" s="142"/>
      <c r="C207" s="143" t="s">
        <v>300</v>
      </c>
      <c r="D207" s="143" t="s">
        <v>139</v>
      </c>
      <c r="E207" s="144" t="s">
        <v>301</v>
      </c>
      <c r="F207" s="145" t="s">
        <v>302</v>
      </c>
      <c r="G207" s="146" t="s">
        <v>142</v>
      </c>
      <c r="H207" s="147">
        <v>910</v>
      </c>
      <c r="I207" s="148"/>
      <c r="J207" s="148">
        <f>ROUND(I207*H207,2)</f>
        <v>0</v>
      </c>
      <c r="K207" s="149"/>
      <c r="L207" s="31"/>
      <c r="M207" s="150" t="s">
        <v>1</v>
      </c>
      <c r="N207" s="151" t="s">
        <v>38</v>
      </c>
      <c r="O207" s="152">
        <v>0.111</v>
      </c>
      <c r="P207" s="152">
        <f>O207*H207</f>
        <v>101.01</v>
      </c>
      <c r="Q207" s="152">
        <v>0.11792999999999999</v>
      </c>
      <c r="R207" s="152">
        <f>Q207*H207</f>
        <v>107.3163</v>
      </c>
      <c r="S207" s="152">
        <v>0</v>
      </c>
      <c r="T207" s="153">
        <f>S207*H207</f>
        <v>0</v>
      </c>
      <c r="U207" s="30"/>
      <c r="V207" s="30"/>
      <c r="W207" s="30"/>
      <c r="X207" s="30"/>
      <c r="Y207" s="30"/>
      <c r="Z207" s="30"/>
      <c r="AA207" s="30"/>
      <c r="AB207" s="30"/>
      <c r="AC207" s="30"/>
      <c r="AD207" s="30"/>
      <c r="AE207" s="30"/>
      <c r="AR207" s="154" t="s">
        <v>143</v>
      </c>
      <c r="AT207" s="154" t="s">
        <v>139</v>
      </c>
      <c r="AU207" s="154" t="s">
        <v>83</v>
      </c>
      <c r="AY207" s="18" t="s">
        <v>137</v>
      </c>
      <c r="BE207" s="155">
        <f>IF(N207="základní",J207,0)</f>
        <v>0</v>
      </c>
      <c r="BF207" s="155">
        <f>IF(N207="snížená",J207,0)</f>
        <v>0</v>
      </c>
      <c r="BG207" s="155">
        <f>IF(N207="zákl. přenesená",J207,0)</f>
        <v>0</v>
      </c>
      <c r="BH207" s="155">
        <f>IF(N207="sníž. přenesená",J207,0)</f>
        <v>0</v>
      </c>
      <c r="BI207" s="155">
        <f>IF(N207="nulová",J207,0)</f>
        <v>0</v>
      </c>
      <c r="BJ207" s="18" t="s">
        <v>81</v>
      </c>
      <c r="BK207" s="155">
        <f>ROUND(I207*H207,2)</f>
        <v>0</v>
      </c>
      <c r="BL207" s="18" t="s">
        <v>143</v>
      </c>
      <c r="BM207" s="154" t="s">
        <v>303</v>
      </c>
    </row>
    <row r="208" spans="1:65" s="13" customFormat="1">
      <c r="B208" s="156"/>
      <c r="D208" s="157" t="s">
        <v>145</v>
      </c>
      <c r="E208" s="158" t="s">
        <v>1</v>
      </c>
      <c r="F208" s="159" t="s">
        <v>164</v>
      </c>
      <c r="H208" s="160">
        <v>910</v>
      </c>
      <c r="L208" s="156"/>
      <c r="M208" s="161"/>
      <c r="N208" s="162"/>
      <c r="O208" s="162"/>
      <c r="P208" s="162"/>
      <c r="Q208" s="162"/>
      <c r="R208" s="162"/>
      <c r="S208" s="162"/>
      <c r="T208" s="163"/>
      <c r="AT208" s="158" t="s">
        <v>145</v>
      </c>
      <c r="AU208" s="158" t="s">
        <v>83</v>
      </c>
      <c r="AV208" s="13" t="s">
        <v>83</v>
      </c>
      <c r="AW208" s="13" t="s">
        <v>29</v>
      </c>
      <c r="AX208" s="13" t="s">
        <v>81</v>
      </c>
      <c r="AY208" s="158" t="s">
        <v>137</v>
      </c>
    </row>
    <row r="209" spans="1:65" s="2" customFormat="1" ht="16.5" customHeight="1">
      <c r="A209" s="30"/>
      <c r="B209" s="142"/>
      <c r="C209" s="177" t="s">
        <v>304</v>
      </c>
      <c r="D209" s="177" t="s">
        <v>214</v>
      </c>
      <c r="E209" s="178" t="s">
        <v>305</v>
      </c>
      <c r="F209" s="179" t="s">
        <v>306</v>
      </c>
      <c r="G209" s="180" t="s">
        <v>155</v>
      </c>
      <c r="H209" s="181">
        <v>255.53</v>
      </c>
      <c r="I209" s="182"/>
      <c r="J209" s="182">
        <f>ROUND(I209*H209,2)</f>
        <v>0</v>
      </c>
      <c r="K209" s="183"/>
      <c r="L209" s="184"/>
      <c r="M209" s="185" t="s">
        <v>1</v>
      </c>
      <c r="N209" s="186" t="s">
        <v>38</v>
      </c>
      <c r="O209" s="152">
        <v>0</v>
      </c>
      <c r="P209" s="152">
        <f>O209*H209</f>
        <v>0</v>
      </c>
      <c r="Q209" s="152">
        <v>1.31</v>
      </c>
      <c r="R209" s="152">
        <f>Q209*H209</f>
        <v>334.74430000000001</v>
      </c>
      <c r="S209" s="152">
        <v>0</v>
      </c>
      <c r="T209" s="153">
        <f>S209*H209</f>
        <v>0</v>
      </c>
      <c r="U209" s="30"/>
      <c r="V209" s="30"/>
      <c r="W209" s="30"/>
      <c r="X209" s="30"/>
      <c r="Y209" s="30"/>
      <c r="Z209" s="30"/>
      <c r="AA209" s="30"/>
      <c r="AB209" s="30"/>
      <c r="AC209" s="30"/>
      <c r="AD209" s="30"/>
      <c r="AE209" s="30"/>
      <c r="AR209" s="154" t="s">
        <v>177</v>
      </c>
      <c r="AT209" s="154" t="s">
        <v>214</v>
      </c>
      <c r="AU209" s="154" t="s">
        <v>83</v>
      </c>
      <c r="AY209" s="18" t="s">
        <v>137</v>
      </c>
      <c r="BE209" s="155">
        <f>IF(N209="základní",J209,0)</f>
        <v>0</v>
      </c>
      <c r="BF209" s="155">
        <f>IF(N209="snížená",J209,0)</f>
        <v>0</v>
      </c>
      <c r="BG209" s="155">
        <f>IF(N209="zákl. přenesená",J209,0)</f>
        <v>0</v>
      </c>
      <c r="BH209" s="155">
        <f>IF(N209="sníž. přenesená",J209,0)</f>
        <v>0</v>
      </c>
      <c r="BI209" s="155">
        <f>IF(N209="nulová",J209,0)</f>
        <v>0</v>
      </c>
      <c r="BJ209" s="18" t="s">
        <v>81</v>
      </c>
      <c r="BK209" s="155">
        <f>ROUND(I209*H209,2)</f>
        <v>0</v>
      </c>
      <c r="BL209" s="18" t="s">
        <v>143</v>
      </c>
      <c r="BM209" s="154" t="s">
        <v>307</v>
      </c>
    </row>
    <row r="210" spans="1:65" s="13" customFormat="1">
      <c r="B210" s="156"/>
      <c r="D210" s="157" t="s">
        <v>145</v>
      </c>
      <c r="E210" s="158" t="s">
        <v>1</v>
      </c>
      <c r="F210" s="159" t="s">
        <v>308</v>
      </c>
      <c r="H210" s="160">
        <v>255.53</v>
      </c>
      <c r="L210" s="156"/>
      <c r="M210" s="161"/>
      <c r="N210" s="162"/>
      <c r="O210" s="162"/>
      <c r="P210" s="162"/>
      <c r="Q210" s="162"/>
      <c r="R210" s="162"/>
      <c r="S210" s="162"/>
      <c r="T210" s="163"/>
      <c r="AT210" s="158" t="s">
        <v>145</v>
      </c>
      <c r="AU210" s="158" t="s">
        <v>83</v>
      </c>
      <c r="AV210" s="13" t="s">
        <v>83</v>
      </c>
      <c r="AW210" s="13" t="s">
        <v>29</v>
      </c>
      <c r="AX210" s="13" t="s">
        <v>81</v>
      </c>
      <c r="AY210" s="158" t="s">
        <v>137</v>
      </c>
    </row>
    <row r="211" spans="1:65" s="2" customFormat="1" ht="21.75" customHeight="1">
      <c r="A211" s="30"/>
      <c r="B211" s="142"/>
      <c r="C211" s="143" t="s">
        <v>309</v>
      </c>
      <c r="D211" s="143" t="s">
        <v>139</v>
      </c>
      <c r="E211" s="144" t="s">
        <v>310</v>
      </c>
      <c r="F211" s="145" t="s">
        <v>311</v>
      </c>
      <c r="G211" s="146" t="s">
        <v>190</v>
      </c>
      <c r="H211" s="147">
        <v>1062.5999999999999</v>
      </c>
      <c r="I211" s="148"/>
      <c r="J211" s="148">
        <f>ROUND(I211*H211,2)</f>
        <v>0</v>
      </c>
      <c r="K211" s="149"/>
      <c r="L211" s="31"/>
      <c r="M211" s="150" t="s">
        <v>1</v>
      </c>
      <c r="N211" s="151" t="s">
        <v>38</v>
      </c>
      <c r="O211" s="152">
        <v>4.5999999999999999E-2</v>
      </c>
      <c r="P211" s="152">
        <f>O211*H211</f>
        <v>48.879599999999996</v>
      </c>
      <c r="Q211" s="152">
        <v>3.5999999999999999E-3</v>
      </c>
      <c r="R211" s="152">
        <f>Q211*H211</f>
        <v>3.8253599999999994</v>
      </c>
      <c r="S211" s="152">
        <v>0</v>
      </c>
      <c r="T211" s="153">
        <f>S211*H211</f>
        <v>0</v>
      </c>
      <c r="U211" s="30"/>
      <c r="V211" s="30"/>
      <c r="W211" s="30"/>
      <c r="X211" s="30"/>
      <c r="Y211" s="30"/>
      <c r="Z211" s="30"/>
      <c r="AA211" s="30"/>
      <c r="AB211" s="30"/>
      <c r="AC211" s="30"/>
      <c r="AD211" s="30"/>
      <c r="AE211" s="30"/>
      <c r="AR211" s="154" t="s">
        <v>143</v>
      </c>
      <c r="AT211" s="154" t="s">
        <v>139</v>
      </c>
      <c r="AU211" s="154" t="s">
        <v>83</v>
      </c>
      <c r="AY211" s="18" t="s">
        <v>137</v>
      </c>
      <c r="BE211" s="155">
        <f>IF(N211="základní",J211,0)</f>
        <v>0</v>
      </c>
      <c r="BF211" s="155">
        <f>IF(N211="snížená",J211,0)</f>
        <v>0</v>
      </c>
      <c r="BG211" s="155">
        <f>IF(N211="zákl. přenesená",J211,0)</f>
        <v>0</v>
      </c>
      <c r="BH211" s="155">
        <f>IF(N211="sníž. přenesená",J211,0)</f>
        <v>0</v>
      </c>
      <c r="BI211" s="155">
        <f>IF(N211="nulová",J211,0)</f>
        <v>0</v>
      </c>
      <c r="BJ211" s="18" t="s">
        <v>81</v>
      </c>
      <c r="BK211" s="155">
        <f>ROUND(I211*H211,2)</f>
        <v>0</v>
      </c>
      <c r="BL211" s="18" t="s">
        <v>143</v>
      </c>
      <c r="BM211" s="154" t="s">
        <v>312</v>
      </c>
    </row>
    <row r="212" spans="1:65" s="13" customFormat="1">
      <c r="B212" s="156"/>
      <c r="D212" s="157" t="s">
        <v>145</v>
      </c>
      <c r="E212" s="158" t="s">
        <v>1</v>
      </c>
      <c r="F212" s="159" t="s">
        <v>313</v>
      </c>
      <c r="H212" s="160">
        <v>1062.5999999999999</v>
      </c>
      <c r="L212" s="156"/>
      <c r="M212" s="161"/>
      <c r="N212" s="162"/>
      <c r="O212" s="162"/>
      <c r="P212" s="162"/>
      <c r="Q212" s="162"/>
      <c r="R212" s="162"/>
      <c r="S212" s="162"/>
      <c r="T212" s="163"/>
      <c r="AT212" s="158" t="s">
        <v>145</v>
      </c>
      <c r="AU212" s="158" t="s">
        <v>83</v>
      </c>
      <c r="AV212" s="13" t="s">
        <v>83</v>
      </c>
      <c r="AW212" s="13" t="s">
        <v>29</v>
      </c>
      <c r="AX212" s="13" t="s">
        <v>81</v>
      </c>
      <c r="AY212" s="158" t="s">
        <v>137</v>
      </c>
    </row>
    <row r="213" spans="1:65" s="12" customFormat="1" ht="22.8" customHeight="1">
      <c r="B213" s="130"/>
      <c r="D213" s="131" t="s">
        <v>72</v>
      </c>
      <c r="E213" s="140" t="s">
        <v>182</v>
      </c>
      <c r="F213" s="140" t="s">
        <v>314</v>
      </c>
      <c r="J213" s="141">
        <f>BK213</f>
        <v>0</v>
      </c>
      <c r="L213" s="130"/>
      <c r="M213" s="134"/>
      <c r="N213" s="135"/>
      <c r="O213" s="135"/>
      <c r="P213" s="136">
        <f>SUM(P214:P224)</f>
        <v>5.3071200000000003</v>
      </c>
      <c r="Q213" s="135"/>
      <c r="R213" s="136">
        <f>SUM(R214:R224)</f>
        <v>0</v>
      </c>
      <c r="S213" s="135"/>
      <c r="T213" s="137">
        <f>SUM(T214:T224)</f>
        <v>13.724250000000001</v>
      </c>
      <c r="AR213" s="131" t="s">
        <v>81</v>
      </c>
      <c r="AT213" s="138" t="s">
        <v>72</v>
      </c>
      <c r="AU213" s="138" t="s">
        <v>81</v>
      </c>
      <c r="AY213" s="131" t="s">
        <v>137</v>
      </c>
      <c r="BK213" s="139">
        <f>SUM(BK214:BK224)</f>
        <v>0</v>
      </c>
    </row>
    <row r="214" spans="1:65" s="2" customFormat="1" ht="16.5" customHeight="1">
      <c r="A214" s="30"/>
      <c r="B214" s="142"/>
      <c r="C214" s="143" t="s">
        <v>315</v>
      </c>
      <c r="D214" s="143" t="s">
        <v>139</v>
      </c>
      <c r="E214" s="144" t="s">
        <v>316</v>
      </c>
      <c r="F214" s="145" t="s">
        <v>317</v>
      </c>
      <c r="G214" s="146" t="s">
        <v>318</v>
      </c>
      <c r="H214" s="147">
        <v>1</v>
      </c>
      <c r="I214" s="148"/>
      <c r="J214" s="148">
        <f>ROUND(I214*H214,2)</f>
        <v>0</v>
      </c>
      <c r="K214" s="149"/>
      <c r="L214" s="31"/>
      <c r="M214" s="150" t="s">
        <v>1</v>
      </c>
      <c r="N214" s="151" t="s">
        <v>38</v>
      </c>
      <c r="O214" s="152">
        <v>0</v>
      </c>
      <c r="P214" s="152">
        <f>O214*H214</f>
        <v>0</v>
      </c>
      <c r="Q214" s="152">
        <v>0</v>
      </c>
      <c r="R214" s="152">
        <f>Q214*H214</f>
        <v>0</v>
      </c>
      <c r="S214" s="152">
        <v>3</v>
      </c>
      <c r="T214" s="153">
        <f>S214*H214</f>
        <v>3</v>
      </c>
      <c r="U214" s="30"/>
      <c r="V214" s="30"/>
      <c r="W214" s="30"/>
      <c r="X214" s="30"/>
      <c r="Y214" s="30"/>
      <c r="Z214" s="30"/>
      <c r="AA214" s="30"/>
      <c r="AB214" s="30"/>
      <c r="AC214" s="30"/>
      <c r="AD214" s="30"/>
      <c r="AE214" s="30"/>
      <c r="AR214" s="154" t="s">
        <v>143</v>
      </c>
      <c r="AT214" s="154" t="s">
        <v>139</v>
      </c>
      <c r="AU214" s="154" t="s">
        <v>83</v>
      </c>
      <c r="AY214" s="18" t="s">
        <v>137</v>
      </c>
      <c r="BE214" s="155">
        <f>IF(N214="základní",J214,0)</f>
        <v>0</v>
      </c>
      <c r="BF214" s="155">
        <f>IF(N214="snížená",J214,0)</f>
        <v>0</v>
      </c>
      <c r="BG214" s="155">
        <f>IF(N214="zákl. přenesená",J214,0)</f>
        <v>0</v>
      </c>
      <c r="BH214" s="155">
        <f>IF(N214="sníž. přenesená",J214,0)</f>
        <v>0</v>
      </c>
      <c r="BI214" s="155">
        <f>IF(N214="nulová",J214,0)</f>
        <v>0</v>
      </c>
      <c r="BJ214" s="18" t="s">
        <v>81</v>
      </c>
      <c r="BK214" s="155">
        <f>ROUND(I214*H214,2)</f>
        <v>0</v>
      </c>
      <c r="BL214" s="18" t="s">
        <v>143</v>
      </c>
      <c r="BM214" s="154" t="s">
        <v>319</v>
      </c>
    </row>
    <row r="215" spans="1:65" s="2" customFormat="1" ht="16.5" customHeight="1">
      <c r="A215" s="30"/>
      <c r="B215" s="142"/>
      <c r="C215" s="143" t="s">
        <v>320</v>
      </c>
      <c r="D215" s="143" t="s">
        <v>139</v>
      </c>
      <c r="E215" s="144" t="s">
        <v>321</v>
      </c>
      <c r="F215" s="145" t="s">
        <v>322</v>
      </c>
      <c r="G215" s="146" t="s">
        <v>318</v>
      </c>
      <c r="H215" s="147">
        <v>2</v>
      </c>
      <c r="I215" s="148"/>
      <c r="J215" s="148">
        <f>ROUND(I215*H215,2)</f>
        <v>0</v>
      </c>
      <c r="K215" s="149"/>
      <c r="L215" s="31"/>
      <c r="M215" s="150" t="s">
        <v>1</v>
      </c>
      <c r="N215" s="151" t="s">
        <v>38</v>
      </c>
      <c r="O215" s="152">
        <v>0</v>
      </c>
      <c r="P215" s="152">
        <f>O215*H215</f>
        <v>0</v>
      </c>
      <c r="Q215" s="152">
        <v>0</v>
      </c>
      <c r="R215" s="152">
        <f>Q215*H215</f>
        <v>0</v>
      </c>
      <c r="S215" s="152">
        <v>0.5</v>
      </c>
      <c r="T215" s="153">
        <f>S215*H215</f>
        <v>1</v>
      </c>
      <c r="U215" s="30"/>
      <c r="V215" s="30"/>
      <c r="W215" s="30"/>
      <c r="X215" s="30"/>
      <c r="Y215" s="30"/>
      <c r="Z215" s="30"/>
      <c r="AA215" s="30"/>
      <c r="AB215" s="30"/>
      <c r="AC215" s="30"/>
      <c r="AD215" s="30"/>
      <c r="AE215" s="30"/>
      <c r="AR215" s="154" t="s">
        <v>143</v>
      </c>
      <c r="AT215" s="154" t="s">
        <v>139</v>
      </c>
      <c r="AU215" s="154" t="s">
        <v>83</v>
      </c>
      <c r="AY215" s="18" t="s">
        <v>137</v>
      </c>
      <c r="BE215" s="155">
        <f>IF(N215="základní",J215,0)</f>
        <v>0</v>
      </c>
      <c r="BF215" s="155">
        <f>IF(N215="snížená",J215,0)</f>
        <v>0</v>
      </c>
      <c r="BG215" s="155">
        <f>IF(N215="zákl. přenesená",J215,0)</f>
        <v>0</v>
      </c>
      <c r="BH215" s="155">
        <f>IF(N215="sníž. přenesená",J215,0)</f>
        <v>0</v>
      </c>
      <c r="BI215" s="155">
        <f>IF(N215="nulová",J215,0)</f>
        <v>0</v>
      </c>
      <c r="BJ215" s="18" t="s">
        <v>81</v>
      </c>
      <c r="BK215" s="155">
        <f>ROUND(I215*H215,2)</f>
        <v>0</v>
      </c>
      <c r="BL215" s="18" t="s">
        <v>143</v>
      </c>
      <c r="BM215" s="154" t="s">
        <v>323</v>
      </c>
    </row>
    <row r="216" spans="1:65" s="2" customFormat="1" ht="16.5" customHeight="1">
      <c r="A216" s="30"/>
      <c r="B216" s="142"/>
      <c r="C216" s="143" t="s">
        <v>324</v>
      </c>
      <c r="D216" s="143" t="s">
        <v>139</v>
      </c>
      <c r="E216" s="144" t="s">
        <v>325</v>
      </c>
      <c r="F216" s="145" t="s">
        <v>326</v>
      </c>
      <c r="G216" s="146" t="s">
        <v>190</v>
      </c>
      <c r="H216" s="147">
        <v>133.61000000000001</v>
      </c>
      <c r="I216" s="148"/>
      <c r="J216" s="148">
        <f>ROUND(I216*H216,2)</f>
        <v>0</v>
      </c>
      <c r="K216" s="149"/>
      <c r="L216" s="31"/>
      <c r="M216" s="150" t="s">
        <v>1</v>
      </c>
      <c r="N216" s="151" t="s">
        <v>38</v>
      </c>
      <c r="O216" s="152">
        <v>0</v>
      </c>
      <c r="P216" s="152">
        <f>O216*H216</f>
        <v>0</v>
      </c>
      <c r="Q216" s="152">
        <v>0</v>
      </c>
      <c r="R216" s="152">
        <f>Q216*H216</f>
        <v>0</v>
      </c>
      <c r="S216" s="152">
        <v>2.5000000000000001E-2</v>
      </c>
      <c r="T216" s="153">
        <f>S216*H216</f>
        <v>3.3402500000000006</v>
      </c>
      <c r="U216" s="30"/>
      <c r="V216" s="30"/>
      <c r="W216" s="30"/>
      <c r="X216" s="30"/>
      <c r="Y216" s="30"/>
      <c r="Z216" s="30"/>
      <c r="AA216" s="30"/>
      <c r="AB216" s="30"/>
      <c r="AC216" s="30"/>
      <c r="AD216" s="30"/>
      <c r="AE216" s="30"/>
      <c r="AR216" s="154" t="s">
        <v>143</v>
      </c>
      <c r="AT216" s="154" t="s">
        <v>139</v>
      </c>
      <c r="AU216" s="154" t="s">
        <v>83</v>
      </c>
      <c r="AY216" s="18" t="s">
        <v>137</v>
      </c>
      <c r="BE216" s="155">
        <f>IF(N216="základní",J216,0)</f>
        <v>0</v>
      </c>
      <c r="BF216" s="155">
        <f>IF(N216="snížená",J216,0)</f>
        <v>0</v>
      </c>
      <c r="BG216" s="155">
        <f>IF(N216="zákl. přenesená",J216,0)</f>
        <v>0</v>
      </c>
      <c r="BH216" s="155">
        <f>IF(N216="sníž. přenesená",J216,0)</f>
        <v>0</v>
      </c>
      <c r="BI216" s="155">
        <f>IF(N216="nulová",J216,0)</f>
        <v>0</v>
      </c>
      <c r="BJ216" s="18" t="s">
        <v>81</v>
      </c>
      <c r="BK216" s="155">
        <f>ROUND(I216*H216,2)</f>
        <v>0</v>
      </c>
      <c r="BL216" s="18" t="s">
        <v>143</v>
      </c>
      <c r="BM216" s="154" t="s">
        <v>327</v>
      </c>
    </row>
    <row r="217" spans="1:65" s="13" customFormat="1">
      <c r="B217" s="156"/>
      <c r="D217" s="157" t="s">
        <v>145</v>
      </c>
      <c r="E217" s="158" t="s">
        <v>1</v>
      </c>
      <c r="F217" s="159" t="s">
        <v>328</v>
      </c>
      <c r="H217" s="160">
        <v>133.61000000000001</v>
      </c>
      <c r="L217" s="156"/>
      <c r="M217" s="161"/>
      <c r="N217" s="162"/>
      <c r="O217" s="162"/>
      <c r="P217" s="162"/>
      <c r="Q217" s="162"/>
      <c r="R217" s="162"/>
      <c r="S217" s="162"/>
      <c r="T217" s="163"/>
      <c r="AT217" s="158" t="s">
        <v>145</v>
      </c>
      <c r="AU217" s="158" t="s">
        <v>83</v>
      </c>
      <c r="AV217" s="13" t="s">
        <v>83</v>
      </c>
      <c r="AW217" s="13" t="s">
        <v>29</v>
      </c>
      <c r="AX217" s="13" t="s">
        <v>81</v>
      </c>
      <c r="AY217" s="158" t="s">
        <v>137</v>
      </c>
    </row>
    <row r="218" spans="1:65" s="2" customFormat="1" ht="16.5" customHeight="1">
      <c r="A218" s="30"/>
      <c r="B218" s="142"/>
      <c r="C218" s="143" t="s">
        <v>329</v>
      </c>
      <c r="D218" s="143" t="s">
        <v>139</v>
      </c>
      <c r="E218" s="144" t="s">
        <v>330</v>
      </c>
      <c r="F218" s="145" t="s">
        <v>331</v>
      </c>
      <c r="G218" s="146" t="s">
        <v>332</v>
      </c>
      <c r="H218" s="147">
        <v>2</v>
      </c>
      <c r="I218" s="148"/>
      <c r="J218" s="148">
        <f>ROUND(I218*H218,2)</f>
        <v>0</v>
      </c>
      <c r="K218" s="149"/>
      <c r="L218" s="31"/>
      <c r="M218" s="150" t="s">
        <v>1</v>
      </c>
      <c r="N218" s="151" t="s">
        <v>38</v>
      </c>
      <c r="O218" s="152">
        <v>0</v>
      </c>
      <c r="P218" s="152">
        <f>O218*H218</f>
        <v>0</v>
      </c>
      <c r="Q218" s="152">
        <v>0</v>
      </c>
      <c r="R218" s="152">
        <f>Q218*H218</f>
        <v>0</v>
      </c>
      <c r="S218" s="152">
        <v>0.1</v>
      </c>
      <c r="T218" s="153">
        <f>S218*H218</f>
        <v>0.2</v>
      </c>
      <c r="U218" s="30"/>
      <c r="V218" s="30"/>
      <c r="W218" s="30"/>
      <c r="X218" s="30"/>
      <c r="Y218" s="30"/>
      <c r="Z218" s="30"/>
      <c r="AA218" s="30"/>
      <c r="AB218" s="30"/>
      <c r="AC218" s="30"/>
      <c r="AD218" s="30"/>
      <c r="AE218" s="30"/>
      <c r="AR218" s="154" t="s">
        <v>143</v>
      </c>
      <c r="AT218" s="154" t="s">
        <v>139</v>
      </c>
      <c r="AU218" s="154" t="s">
        <v>83</v>
      </c>
      <c r="AY218" s="18" t="s">
        <v>137</v>
      </c>
      <c r="BE218" s="155">
        <f>IF(N218="základní",J218,0)</f>
        <v>0</v>
      </c>
      <c r="BF218" s="155">
        <f>IF(N218="snížená",J218,0)</f>
        <v>0</v>
      </c>
      <c r="BG218" s="155">
        <f>IF(N218="zákl. přenesená",J218,0)</f>
        <v>0</v>
      </c>
      <c r="BH218" s="155">
        <f>IF(N218="sníž. přenesená",J218,0)</f>
        <v>0</v>
      </c>
      <c r="BI218" s="155">
        <f>IF(N218="nulová",J218,0)</f>
        <v>0</v>
      </c>
      <c r="BJ218" s="18" t="s">
        <v>81</v>
      </c>
      <c r="BK218" s="155">
        <f>ROUND(I218*H218,2)</f>
        <v>0</v>
      </c>
      <c r="BL218" s="18" t="s">
        <v>143</v>
      </c>
      <c r="BM218" s="154" t="s">
        <v>333</v>
      </c>
    </row>
    <row r="219" spans="1:65" s="13" customFormat="1">
      <c r="B219" s="156"/>
      <c r="D219" s="157" t="s">
        <v>145</v>
      </c>
      <c r="E219" s="158" t="s">
        <v>1</v>
      </c>
      <c r="F219" s="159" t="s">
        <v>83</v>
      </c>
      <c r="H219" s="160">
        <v>2</v>
      </c>
      <c r="L219" s="156"/>
      <c r="M219" s="161"/>
      <c r="N219" s="162"/>
      <c r="O219" s="162"/>
      <c r="P219" s="162"/>
      <c r="Q219" s="162"/>
      <c r="R219" s="162"/>
      <c r="S219" s="162"/>
      <c r="T219" s="163"/>
      <c r="AT219" s="158" t="s">
        <v>145</v>
      </c>
      <c r="AU219" s="158" t="s">
        <v>83</v>
      </c>
      <c r="AV219" s="13" t="s">
        <v>83</v>
      </c>
      <c r="AW219" s="13" t="s">
        <v>29</v>
      </c>
      <c r="AX219" s="13" t="s">
        <v>81</v>
      </c>
      <c r="AY219" s="158" t="s">
        <v>137</v>
      </c>
    </row>
    <row r="220" spans="1:65" s="2" customFormat="1" ht="16.5" customHeight="1">
      <c r="A220" s="30"/>
      <c r="B220" s="142"/>
      <c r="C220" s="143" t="s">
        <v>334</v>
      </c>
      <c r="D220" s="143" t="s">
        <v>139</v>
      </c>
      <c r="E220" s="144" t="s">
        <v>335</v>
      </c>
      <c r="F220" s="145" t="s">
        <v>336</v>
      </c>
      <c r="G220" s="146" t="s">
        <v>332</v>
      </c>
      <c r="H220" s="147">
        <v>2</v>
      </c>
      <c r="I220" s="148"/>
      <c r="J220" s="148">
        <f>ROUND(I220*H220,2)</f>
        <v>0</v>
      </c>
      <c r="K220" s="149"/>
      <c r="L220" s="31"/>
      <c r="M220" s="150" t="s">
        <v>1</v>
      </c>
      <c r="N220" s="151" t="s">
        <v>38</v>
      </c>
      <c r="O220" s="152">
        <v>0</v>
      </c>
      <c r="P220" s="152">
        <f>O220*H220</f>
        <v>0</v>
      </c>
      <c r="Q220" s="152">
        <v>0</v>
      </c>
      <c r="R220" s="152">
        <f>Q220*H220</f>
        <v>0</v>
      </c>
      <c r="S220" s="152">
        <v>0.05</v>
      </c>
      <c r="T220" s="153">
        <f>S220*H220</f>
        <v>0.1</v>
      </c>
      <c r="U220" s="30"/>
      <c r="V220" s="30"/>
      <c r="W220" s="30"/>
      <c r="X220" s="30"/>
      <c r="Y220" s="30"/>
      <c r="Z220" s="30"/>
      <c r="AA220" s="30"/>
      <c r="AB220" s="30"/>
      <c r="AC220" s="30"/>
      <c r="AD220" s="30"/>
      <c r="AE220" s="30"/>
      <c r="AR220" s="154" t="s">
        <v>143</v>
      </c>
      <c r="AT220" s="154" t="s">
        <v>139</v>
      </c>
      <c r="AU220" s="154" t="s">
        <v>83</v>
      </c>
      <c r="AY220" s="18" t="s">
        <v>137</v>
      </c>
      <c r="BE220" s="155">
        <f>IF(N220="základní",J220,0)</f>
        <v>0</v>
      </c>
      <c r="BF220" s="155">
        <f>IF(N220="snížená",J220,0)</f>
        <v>0</v>
      </c>
      <c r="BG220" s="155">
        <f>IF(N220="zákl. přenesená",J220,0)</f>
        <v>0</v>
      </c>
      <c r="BH220" s="155">
        <f>IF(N220="sníž. přenesená",J220,0)</f>
        <v>0</v>
      </c>
      <c r="BI220" s="155">
        <f>IF(N220="nulová",J220,0)</f>
        <v>0</v>
      </c>
      <c r="BJ220" s="18" t="s">
        <v>81</v>
      </c>
      <c r="BK220" s="155">
        <f>ROUND(I220*H220,2)</f>
        <v>0</v>
      </c>
      <c r="BL220" s="18" t="s">
        <v>143</v>
      </c>
      <c r="BM220" s="154" t="s">
        <v>337</v>
      </c>
    </row>
    <row r="221" spans="1:65" s="13" customFormat="1">
      <c r="B221" s="156"/>
      <c r="D221" s="157" t="s">
        <v>145</v>
      </c>
      <c r="E221" s="158" t="s">
        <v>1</v>
      </c>
      <c r="F221" s="159" t="s">
        <v>83</v>
      </c>
      <c r="H221" s="160">
        <v>2</v>
      </c>
      <c r="L221" s="156"/>
      <c r="M221" s="161"/>
      <c r="N221" s="162"/>
      <c r="O221" s="162"/>
      <c r="P221" s="162"/>
      <c r="Q221" s="162"/>
      <c r="R221" s="162"/>
      <c r="S221" s="162"/>
      <c r="T221" s="163"/>
      <c r="AT221" s="158" t="s">
        <v>145</v>
      </c>
      <c r="AU221" s="158" t="s">
        <v>83</v>
      </c>
      <c r="AV221" s="13" t="s">
        <v>83</v>
      </c>
      <c r="AW221" s="13" t="s">
        <v>29</v>
      </c>
      <c r="AX221" s="13" t="s">
        <v>81</v>
      </c>
      <c r="AY221" s="158" t="s">
        <v>137</v>
      </c>
    </row>
    <row r="222" spans="1:65" s="2" customFormat="1" ht="24.15" customHeight="1">
      <c r="A222" s="30"/>
      <c r="B222" s="142"/>
      <c r="C222" s="143" t="s">
        <v>338</v>
      </c>
      <c r="D222" s="143" t="s">
        <v>139</v>
      </c>
      <c r="E222" s="144" t="s">
        <v>339</v>
      </c>
      <c r="F222" s="145" t="s">
        <v>340</v>
      </c>
      <c r="G222" s="146" t="s">
        <v>149</v>
      </c>
      <c r="H222" s="147">
        <v>3.12</v>
      </c>
      <c r="I222" s="148"/>
      <c r="J222" s="148">
        <f>ROUND(I222*H222,2)</f>
        <v>0</v>
      </c>
      <c r="K222" s="149"/>
      <c r="L222" s="31"/>
      <c r="M222" s="150" t="s">
        <v>1</v>
      </c>
      <c r="N222" s="151" t="s">
        <v>38</v>
      </c>
      <c r="O222" s="152">
        <v>1.7010000000000001</v>
      </c>
      <c r="P222" s="152">
        <f>O222*H222</f>
        <v>5.3071200000000003</v>
      </c>
      <c r="Q222" s="152">
        <v>0</v>
      </c>
      <c r="R222" s="152">
        <f>Q222*H222</f>
        <v>0</v>
      </c>
      <c r="S222" s="152">
        <v>1.95</v>
      </c>
      <c r="T222" s="153">
        <f>S222*H222</f>
        <v>6.0839999999999996</v>
      </c>
      <c r="U222" s="30"/>
      <c r="V222" s="30"/>
      <c r="W222" s="30"/>
      <c r="X222" s="30"/>
      <c r="Y222" s="30"/>
      <c r="Z222" s="30"/>
      <c r="AA222" s="30"/>
      <c r="AB222" s="30"/>
      <c r="AC222" s="30"/>
      <c r="AD222" s="30"/>
      <c r="AE222" s="30"/>
      <c r="AR222" s="154" t="s">
        <v>143</v>
      </c>
      <c r="AT222" s="154" t="s">
        <v>139</v>
      </c>
      <c r="AU222" s="154" t="s">
        <v>83</v>
      </c>
      <c r="AY222" s="18" t="s">
        <v>137</v>
      </c>
      <c r="BE222" s="155">
        <f>IF(N222="základní",J222,0)</f>
        <v>0</v>
      </c>
      <c r="BF222" s="155">
        <f>IF(N222="snížená",J222,0)</f>
        <v>0</v>
      </c>
      <c r="BG222" s="155">
        <f>IF(N222="zákl. přenesená",J222,0)</f>
        <v>0</v>
      </c>
      <c r="BH222" s="155">
        <f>IF(N222="sníž. přenesená",J222,0)</f>
        <v>0</v>
      </c>
      <c r="BI222" s="155">
        <f>IF(N222="nulová",J222,0)</f>
        <v>0</v>
      </c>
      <c r="BJ222" s="18" t="s">
        <v>81</v>
      </c>
      <c r="BK222" s="155">
        <f>ROUND(I222*H222,2)</f>
        <v>0</v>
      </c>
      <c r="BL222" s="18" t="s">
        <v>143</v>
      </c>
      <c r="BM222" s="154" t="s">
        <v>341</v>
      </c>
    </row>
    <row r="223" spans="1:65" s="15" customFormat="1">
      <c r="B223" s="171"/>
      <c r="D223" s="157" t="s">
        <v>145</v>
      </c>
      <c r="E223" s="172" t="s">
        <v>1</v>
      </c>
      <c r="F223" s="173" t="s">
        <v>342</v>
      </c>
      <c r="H223" s="172" t="s">
        <v>1</v>
      </c>
      <c r="L223" s="171"/>
      <c r="M223" s="174"/>
      <c r="N223" s="175"/>
      <c r="O223" s="175"/>
      <c r="P223" s="175"/>
      <c r="Q223" s="175"/>
      <c r="R223" s="175"/>
      <c r="S223" s="175"/>
      <c r="T223" s="176"/>
      <c r="AT223" s="172" t="s">
        <v>145</v>
      </c>
      <c r="AU223" s="172" t="s">
        <v>83</v>
      </c>
      <c r="AV223" s="15" t="s">
        <v>81</v>
      </c>
      <c r="AW223" s="15" t="s">
        <v>29</v>
      </c>
      <c r="AX223" s="15" t="s">
        <v>73</v>
      </c>
      <c r="AY223" s="172" t="s">
        <v>137</v>
      </c>
    </row>
    <row r="224" spans="1:65" s="13" customFormat="1">
      <c r="B224" s="156"/>
      <c r="D224" s="157" t="s">
        <v>145</v>
      </c>
      <c r="E224" s="158" t="s">
        <v>1</v>
      </c>
      <c r="F224" s="159" t="s">
        <v>343</v>
      </c>
      <c r="H224" s="160">
        <v>3.12</v>
      </c>
      <c r="L224" s="156"/>
      <c r="M224" s="161"/>
      <c r="N224" s="162"/>
      <c r="O224" s="162"/>
      <c r="P224" s="162"/>
      <c r="Q224" s="162"/>
      <c r="R224" s="162"/>
      <c r="S224" s="162"/>
      <c r="T224" s="163"/>
      <c r="AT224" s="158" t="s">
        <v>145</v>
      </c>
      <c r="AU224" s="158" t="s">
        <v>83</v>
      </c>
      <c r="AV224" s="13" t="s">
        <v>83</v>
      </c>
      <c r="AW224" s="13" t="s">
        <v>29</v>
      </c>
      <c r="AX224" s="13" t="s">
        <v>81</v>
      </c>
      <c r="AY224" s="158" t="s">
        <v>137</v>
      </c>
    </row>
    <row r="225" spans="1:65" s="12" customFormat="1" ht="22.8" customHeight="1">
      <c r="B225" s="130"/>
      <c r="D225" s="131" t="s">
        <v>72</v>
      </c>
      <c r="E225" s="140" t="s">
        <v>344</v>
      </c>
      <c r="F225" s="140" t="s">
        <v>345</v>
      </c>
      <c r="J225" s="141">
        <f>BK225</f>
        <v>0</v>
      </c>
      <c r="L225" s="130"/>
      <c r="M225" s="134"/>
      <c r="N225" s="135"/>
      <c r="O225" s="135"/>
      <c r="P225" s="136">
        <f>SUM(P226:P232)</f>
        <v>313.09000000000003</v>
      </c>
      <c r="Q225" s="135"/>
      <c r="R225" s="136">
        <f>SUM(R226:R232)</f>
        <v>0</v>
      </c>
      <c r="S225" s="135"/>
      <c r="T225" s="137">
        <f>SUM(T226:T232)</f>
        <v>0</v>
      </c>
      <c r="AR225" s="131" t="s">
        <v>81</v>
      </c>
      <c r="AT225" s="138" t="s">
        <v>72</v>
      </c>
      <c r="AU225" s="138" t="s">
        <v>81</v>
      </c>
      <c r="AY225" s="131" t="s">
        <v>137</v>
      </c>
      <c r="BK225" s="139">
        <f>SUM(BK226:BK232)</f>
        <v>0</v>
      </c>
    </row>
    <row r="226" spans="1:65" s="2" customFormat="1" ht="24.15" customHeight="1">
      <c r="A226" s="30"/>
      <c r="B226" s="142"/>
      <c r="C226" s="143" t="s">
        <v>346</v>
      </c>
      <c r="D226" s="143" t="s">
        <v>139</v>
      </c>
      <c r="E226" s="144" t="s">
        <v>347</v>
      </c>
      <c r="F226" s="145" t="s">
        <v>348</v>
      </c>
      <c r="G226" s="146" t="s">
        <v>217</v>
      </c>
      <c r="H226" s="147">
        <v>1310</v>
      </c>
      <c r="I226" s="148"/>
      <c r="J226" s="148">
        <f>ROUND(I226*H226,2)</f>
        <v>0</v>
      </c>
      <c r="K226" s="149"/>
      <c r="L226" s="31"/>
      <c r="M226" s="150" t="s">
        <v>1</v>
      </c>
      <c r="N226" s="151" t="s">
        <v>38</v>
      </c>
      <c r="O226" s="152">
        <v>0.125</v>
      </c>
      <c r="P226" s="152">
        <f>O226*H226</f>
        <v>163.75</v>
      </c>
      <c r="Q226" s="152">
        <v>0</v>
      </c>
      <c r="R226" s="152">
        <f>Q226*H226</f>
        <v>0</v>
      </c>
      <c r="S226" s="152">
        <v>0</v>
      </c>
      <c r="T226" s="153">
        <f>S226*H226</f>
        <v>0</v>
      </c>
      <c r="U226" s="30"/>
      <c r="V226" s="30"/>
      <c r="W226" s="30"/>
      <c r="X226" s="30"/>
      <c r="Y226" s="30"/>
      <c r="Z226" s="30"/>
      <c r="AA226" s="30"/>
      <c r="AB226" s="30"/>
      <c r="AC226" s="30"/>
      <c r="AD226" s="30"/>
      <c r="AE226" s="30"/>
      <c r="AR226" s="154" t="s">
        <v>143</v>
      </c>
      <c r="AT226" s="154" t="s">
        <v>139</v>
      </c>
      <c r="AU226" s="154" t="s">
        <v>83</v>
      </c>
      <c r="AY226" s="18" t="s">
        <v>137</v>
      </c>
      <c r="BE226" s="155">
        <f>IF(N226="základní",J226,0)</f>
        <v>0</v>
      </c>
      <c r="BF226" s="155">
        <f>IF(N226="snížená",J226,0)</f>
        <v>0</v>
      </c>
      <c r="BG226" s="155">
        <f>IF(N226="zákl. přenesená",J226,0)</f>
        <v>0</v>
      </c>
      <c r="BH226" s="155">
        <f>IF(N226="sníž. přenesená",J226,0)</f>
        <v>0</v>
      </c>
      <c r="BI226" s="155">
        <f>IF(N226="nulová",J226,0)</f>
        <v>0</v>
      </c>
      <c r="BJ226" s="18" t="s">
        <v>81</v>
      </c>
      <c r="BK226" s="155">
        <f>ROUND(I226*H226,2)</f>
        <v>0</v>
      </c>
      <c r="BL226" s="18" t="s">
        <v>143</v>
      </c>
      <c r="BM226" s="154" t="s">
        <v>349</v>
      </c>
    </row>
    <row r="227" spans="1:65" s="2" customFormat="1" ht="24.15" customHeight="1">
      <c r="A227" s="30"/>
      <c r="B227" s="142"/>
      <c r="C227" s="143" t="s">
        <v>350</v>
      </c>
      <c r="D227" s="143" t="s">
        <v>139</v>
      </c>
      <c r="E227" s="144" t="s">
        <v>351</v>
      </c>
      <c r="F227" s="145" t="s">
        <v>352</v>
      </c>
      <c r="G227" s="146" t="s">
        <v>217</v>
      </c>
      <c r="H227" s="147">
        <v>24890</v>
      </c>
      <c r="I227" s="148"/>
      <c r="J227" s="148">
        <f>ROUND(I227*H227,2)</f>
        <v>0</v>
      </c>
      <c r="K227" s="149"/>
      <c r="L227" s="31"/>
      <c r="M227" s="150" t="s">
        <v>1</v>
      </c>
      <c r="N227" s="151" t="s">
        <v>38</v>
      </c>
      <c r="O227" s="152">
        <v>6.0000000000000001E-3</v>
      </c>
      <c r="P227" s="152">
        <f>O227*H227</f>
        <v>149.34</v>
      </c>
      <c r="Q227" s="152">
        <v>0</v>
      </c>
      <c r="R227" s="152">
        <f>Q227*H227</f>
        <v>0</v>
      </c>
      <c r="S227" s="152">
        <v>0</v>
      </c>
      <c r="T227" s="153">
        <f>S227*H227</f>
        <v>0</v>
      </c>
      <c r="U227" s="30"/>
      <c r="V227" s="30"/>
      <c r="W227" s="30"/>
      <c r="X227" s="30"/>
      <c r="Y227" s="30"/>
      <c r="Z227" s="30"/>
      <c r="AA227" s="30"/>
      <c r="AB227" s="30"/>
      <c r="AC227" s="30"/>
      <c r="AD227" s="30"/>
      <c r="AE227" s="30"/>
      <c r="AR227" s="154" t="s">
        <v>143</v>
      </c>
      <c r="AT227" s="154" t="s">
        <v>139</v>
      </c>
      <c r="AU227" s="154" t="s">
        <v>83</v>
      </c>
      <c r="AY227" s="18" t="s">
        <v>137</v>
      </c>
      <c r="BE227" s="155">
        <f>IF(N227="základní",J227,0)</f>
        <v>0</v>
      </c>
      <c r="BF227" s="155">
        <f>IF(N227="snížená",J227,0)</f>
        <v>0</v>
      </c>
      <c r="BG227" s="155">
        <f>IF(N227="zákl. přenesená",J227,0)</f>
        <v>0</v>
      </c>
      <c r="BH227" s="155">
        <f>IF(N227="sníž. přenesená",J227,0)</f>
        <v>0</v>
      </c>
      <c r="BI227" s="155">
        <f>IF(N227="nulová",J227,0)</f>
        <v>0</v>
      </c>
      <c r="BJ227" s="18" t="s">
        <v>81</v>
      </c>
      <c r="BK227" s="155">
        <f>ROUND(I227*H227,2)</f>
        <v>0</v>
      </c>
      <c r="BL227" s="18" t="s">
        <v>143</v>
      </c>
      <c r="BM227" s="154" t="s">
        <v>353</v>
      </c>
    </row>
    <row r="228" spans="1:65" s="13" customFormat="1">
      <c r="B228" s="156"/>
      <c r="D228" s="157" t="s">
        <v>145</v>
      </c>
      <c r="E228" s="158" t="s">
        <v>1</v>
      </c>
      <c r="F228" s="159" t="s">
        <v>354</v>
      </c>
      <c r="H228" s="160">
        <v>24890</v>
      </c>
      <c r="L228" s="156"/>
      <c r="M228" s="161"/>
      <c r="N228" s="162"/>
      <c r="O228" s="162"/>
      <c r="P228" s="162"/>
      <c r="Q228" s="162"/>
      <c r="R228" s="162"/>
      <c r="S228" s="162"/>
      <c r="T228" s="163"/>
      <c r="AT228" s="158" t="s">
        <v>145</v>
      </c>
      <c r="AU228" s="158" t="s">
        <v>83</v>
      </c>
      <c r="AV228" s="13" t="s">
        <v>83</v>
      </c>
      <c r="AW228" s="13" t="s">
        <v>29</v>
      </c>
      <c r="AX228" s="13" t="s">
        <v>81</v>
      </c>
      <c r="AY228" s="158" t="s">
        <v>137</v>
      </c>
    </row>
    <row r="229" spans="1:65" s="2" customFormat="1" ht="33" customHeight="1">
      <c r="A229" s="30"/>
      <c r="B229" s="142"/>
      <c r="C229" s="143" t="s">
        <v>355</v>
      </c>
      <c r="D229" s="143" t="s">
        <v>139</v>
      </c>
      <c r="E229" s="144" t="s">
        <v>356</v>
      </c>
      <c r="F229" s="145" t="s">
        <v>357</v>
      </c>
      <c r="G229" s="146" t="s">
        <v>217</v>
      </c>
      <c r="H229" s="147">
        <v>938.72</v>
      </c>
      <c r="I229" s="148"/>
      <c r="J229" s="148">
        <f>ROUND(I229*H229,2)</f>
        <v>0</v>
      </c>
      <c r="K229" s="149"/>
      <c r="L229" s="31"/>
      <c r="M229" s="150" t="s">
        <v>1</v>
      </c>
      <c r="N229" s="151" t="s">
        <v>38</v>
      </c>
      <c r="O229" s="152">
        <v>0</v>
      </c>
      <c r="P229" s="152">
        <f>O229*H229</f>
        <v>0</v>
      </c>
      <c r="Q229" s="152">
        <v>0</v>
      </c>
      <c r="R229" s="152">
        <f>Q229*H229</f>
        <v>0</v>
      </c>
      <c r="S229" s="152">
        <v>0</v>
      </c>
      <c r="T229" s="153">
        <f>S229*H229</f>
        <v>0</v>
      </c>
      <c r="U229" s="30"/>
      <c r="V229" s="30"/>
      <c r="W229" s="30"/>
      <c r="X229" s="30"/>
      <c r="Y229" s="30"/>
      <c r="Z229" s="30"/>
      <c r="AA229" s="30"/>
      <c r="AB229" s="30"/>
      <c r="AC229" s="30"/>
      <c r="AD229" s="30"/>
      <c r="AE229" s="30"/>
      <c r="AR229" s="154" t="s">
        <v>143</v>
      </c>
      <c r="AT229" s="154" t="s">
        <v>139</v>
      </c>
      <c r="AU229" s="154" t="s">
        <v>83</v>
      </c>
      <c r="AY229" s="18" t="s">
        <v>137</v>
      </c>
      <c r="BE229" s="155">
        <f>IF(N229="základní",J229,0)</f>
        <v>0</v>
      </c>
      <c r="BF229" s="155">
        <f>IF(N229="snížená",J229,0)</f>
        <v>0</v>
      </c>
      <c r="BG229" s="155">
        <f>IF(N229="zákl. přenesená",J229,0)</f>
        <v>0</v>
      </c>
      <c r="BH229" s="155">
        <f>IF(N229="sníž. přenesená",J229,0)</f>
        <v>0</v>
      </c>
      <c r="BI229" s="155">
        <f>IF(N229="nulová",J229,0)</f>
        <v>0</v>
      </c>
      <c r="BJ229" s="18" t="s">
        <v>81</v>
      </c>
      <c r="BK229" s="155">
        <f>ROUND(I229*H229,2)</f>
        <v>0</v>
      </c>
      <c r="BL229" s="18" t="s">
        <v>143</v>
      </c>
      <c r="BM229" s="154" t="s">
        <v>358</v>
      </c>
    </row>
    <row r="230" spans="1:65" s="2" customFormat="1" ht="33" customHeight="1">
      <c r="A230" s="30"/>
      <c r="B230" s="142"/>
      <c r="C230" s="143" t="s">
        <v>359</v>
      </c>
      <c r="D230" s="143" t="s">
        <v>139</v>
      </c>
      <c r="E230" s="144" t="s">
        <v>360</v>
      </c>
      <c r="F230" s="145" t="s">
        <v>361</v>
      </c>
      <c r="G230" s="146" t="s">
        <v>217</v>
      </c>
      <c r="H230" s="147">
        <v>12.3</v>
      </c>
      <c r="I230" s="148"/>
      <c r="J230" s="148">
        <f>ROUND(I230*H230,2)</f>
        <v>0</v>
      </c>
      <c r="K230" s="149"/>
      <c r="L230" s="31"/>
      <c r="M230" s="150" t="s">
        <v>1</v>
      </c>
      <c r="N230" s="151" t="s">
        <v>38</v>
      </c>
      <c r="O230" s="152">
        <v>0</v>
      </c>
      <c r="P230" s="152">
        <f>O230*H230</f>
        <v>0</v>
      </c>
      <c r="Q230" s="152">
        <v>0</v>
      </c>
      <c r="R230" s="152">
        <f>Q230*H230</f>
        <v>0</v>
      </c>
      <c r="S230" s="152">
        <v>0</v>
      </c>
      <c r="T230" s="153">
        <f>S230*H230</f>
        <v>0</v>
      </c>
      <c r="U230" s="30"/>
      <c r="V230" s="30"/>
      <c r="W230" s="30"/>
      <c r="X230" s="30"/>
      <c r="Y230" s="30"/>
      <c r="Z230" s="30"/>
      <c r="AA230" s="30"/>
      <c r="AB230" s="30"/>
      <c r="AC230" s="30"/>
      <c r="AD230" s="30"/>
      <c r="AE230" s="30"/>
      <c r="AR230" s="154" t="s">
        <v>143</v>
      </c>
      <c r="AT230" s="154" t="s">
        <v>139</v>
      </c>
      <c r="AU230" s="154" t="s">
        <v>83</v>
      </c>
      <c r="AY230" s="18" t="s">
        <v>137</v>
      </c>
      <c r="BE230" s="155">
        <f>IF(N230="základní",J230,0)</f>
        <v>0</v>
      </c>
      <c r="BF230" s="155">
        <f>IF(N230="snížená",J230,0)</f>
        <v>0</v>
      </c>
      <c r="BG230" s="155">
        <f>IF(N230="zákl. přenesená",J230,0)</f>
        <v>0</v>
      </c>
      <c r="BH230" s="155">
        <f>IF(N230="sníž. přenesená",J230,0)</f>
        <v>0</v>
      </c>
      <c r="BI230" s="155">
        <f>IF(N230="nulová",J230,0)</f>
        <v>0</v>
      </c>
      <c r="BJ230" s="18" t="s">
        <v>81</v>
      </c>
      <c r="BK230" s="155">
        <f>ROUND(I230*H230,2)</f>
        <v>0</v>
      </c>
      <c r="BL230" s="18" t="s">
        <v>143</v>
      </c>
      <c r="BM230" s="154" t="s">
        <v>362</v>
      </c>
    </row>
    <row r="231" spans="1:65" s="15" customFormat="1">
      <c r="B231" s="171"/>
      <c r="D231" s="157" t="s">
        <v>145</v>
      </c>
      <c r="E231" s="172" t="s">
        <v>1</v>
      </c>
      <c r="F231" s="173" t="s">
        <v>363</v>
      </c>
      <c r="H231" s="172" t="s">
        <v>1</v>
      </c>
      <c r="L231" s="171"/>
      <c r="M231" s="174"/>
      <c r="N231" s="175"/>
      <c r="O231" s="175"/>
      <c r="P231" s="175"/>
      <c r="Q231" s="175"/>
      <c r="R231" s="175"/>
      <c r="S231" s="175"/>
      <c r="T231" s="176"/>
      <c r="AT231" s="172" t="s">
        <v>145</v>
      </c>
      <c r="AU231" s="172" t="s">
        <v>83</v>
      </c>
      <c r="AV231" s="15" t="s">
        <v>81</v>
      </c>
      <c r="AW231" s="15" t="s">
        <v>29</v>
      </c>
      <c r="AX231" s="15" t="s">
        <v>73</v>
      </c>
      <c r="AY231" s="172" t="s">
        <v>137</v>
      </c>
    </row>
    <row r="232" spans="1:65" s="13" customFormat="1">
      <c r="B232" s="156"/>
      <c r="D232" s="157" t="s">
        <v>145</v>
      </c>
      <c r="E232" s="158" t="s">
        <v>1</v>
      </c>
      <c r="F232" s="159" t="s">
        <v>364</v>
      </c>
      <c r="H232" s="160">
        <v>12.3</v>
      </c>
      <c r="L232" s="156"/>
      <c r="M232" s="161"/>
      <c r="N232" s="162"/>
      <c r="O232" s="162"/>
      <c r="P232" s="162"/>
      <c r="Q232" s="162"/>
      <c r="R232" s="162"/>
      <c r="S232" s="162"/>
      <c r="T232" s="163"/>
      <c r="AT232" s="158" t="s">
        <v>145</v>
      </c>
      <c r="AU232" s="158" t="s">
        <v>83</v>
      </c>
      <c r="AV232" s="13" t="s">
        <v>83</v>
      </c>
      <c r="AW232" s="13" t="s">
        <v>29</v>
      </c>
      <c r="AX232" s="13" t="s">
        <v>81</v>
      </c>
      <c r="AY232" s="158" t="s">
        <v>137</v>
      </c>
    </row>
    <row r="233" spans="1:65" s="12" customFormat="1" ht="22.8" customHeight="1">
      <c r="B233" s="130"/>
      <c r="D233" s="131" t="s">
        <v>72</v>
      </c>
      <c r="E233" s="140" t="s">
        <v>365</v>
      </c>
      <c r="F233" s="140" t="s">
        <v>366</v>
      </c>
      <c r="J233" s="141">
        <f>BK233</f>
        <v>0</v>
      </c>
      <c r="L233" s="130"/>
      <c r="M233" s="134"/>
      <c r="N233" s="135"/>
      <c r="O233" s="135"/>
      <c r="P233" s="136">
        <f>P234</f>
        <v>1130.8297859999998</v>
      </c>
      <c r="Q233" s="135"/>
      <c r="R233" s="136">
        <f>R234</f>
        <v>0</v>
      </c>
      <c r="S233" s="135"/>
      <c r="T233" s="137">
        <f>T234</f>
        <v>0</v>
      </c>
      <c r="AR233" s="131" t="s">
        <v>81</v>
      </c>
      <c r="AT233" s="138" t="s">
        <v>72</v>
      </c>
      <c r="AU233" s="138" t="s">
        <v>81</v>
      </c>
      <c r="AY233" s="131" t="s">
        <v>137</v>
      </c>
      <c r="BK233" s="139">
        <f>BK234</f>
        <v>0</v>
      </c>
    </row>
    <row r="234" spans="1:65" s="2" customFormat="1" ht="24.15" customHeight="1">
      <c r="A234" s="30"/>
      <c r="B234" s="142"/>
      <c r="C234" s="143" t="s">
        <v>367</v>
      </c>
      <c r="D234" s="143" t="s">
        <v>139</v>
      </c>
      <c r="E234" s="144" t="s">
        <v>368</v>
      </c>
      <c r="F234" s="145" t="s">
        <v>369</v>
      </c>
      <c r="G234" s="146" t="s">
        <v>217</v>
      </c>
      <c r="H234" s="147">
        <v>453.60199999999998</v>
      </c>
      <c r="I234" s="148"/>
      <c r="J234" s="148">
        <f>ROUND(I234*H234,2)</f>
        <v>0</v>
      </c>
      <c r="K234" s="149"/>
      <c r="L234" s="31"/>
      <c r="M234" s="150" t="s">
        <v>1</v>
      </c>
      <c r="N234" s="151" t="s">
        <v>38</v>
      </c>
      <c r="O234" s="152">
        <v>2.4929999999999999</v>
      </c>
      <c r="P234" s="152">
        <f>O234*H234</f>
        <v>1130.8297859999998</v>
      </c>
      <c r="Q234" s="152">
        <v>0</v>
      </c>
      <c r="R234" s="152">
        <f>Q234*H234</f>
        <v>0</v>
      </c>
      <c r="S234" s="152">
        <v>0</v>
      </c>
      <c r="T234" s="153">
        <f>S234*H234</f>
        <v>0</v>
      </c>
      <c r="U234" s="30"/>
      <c r="V234" s="30"/>
      <c r="W234" s="30"/>
      <c r="X234" s="30"/>
      <c r="Y234" s="30"/>
      <c r="Z234" s="30"/>
      <c r="AA234" s="30"/>
      <c r="AB234" s="30"/>
      <c r="AC234" s="30"/>
      <c r="AD234" s="30"/>
      <c r="AE234" s="30"/>
      <c r="AR234" s="154" t="s">
        <v>143</v>
      </c>
      <c r="AT234" s="154" t="s">
        <v>139</v>
      </c>
      <c r="AU234" s="154" t="s">
        <v>83</v>
      </c>
      <c r="AY234" s="18" t="s">
        <v>137</v>
      </c>
      <c r="BE234" s="155">
        <f>IF(N234="základní",J234,0)</f>
        <v>0</v>
      </c>
      <c r="BF234" s="155">
        <f>IF(N234="snížená",J234,0)</f>
        <v>0</v>
      </c>
      <c r="BG234" s="155">
        <f>IF(N234="zákl. přenesená",J234,0)</f>
        <v>0</v>
      </c>
      <c r="BH234" s="155">
        <f>IF(N234="sníž. přenesená",J234,0)</f>
        <v>0</v>
      </c>
      <c r="BI234" s="155">
        <f>IF(N234="nulová",J234,0)</f>
        <v>0</v>
      </c>
      <c r="BJ234" s="18" t="s">
        <v>81</v>
      </c>
      <c r="BK234" s="155">
        <f>ROUND(I234*H234,2)</f>
        <v>0</v>
      </c>
      <c r="BL234" s="18" t="s">
        <v>143</v>
      </c>
      <c r="BM234" s="154" t="s">
        <v>370</v>
      </c>
    </row>
    <row r="235" spans="1:65" s="12" customFormat="1" ht="25.95" customHeight="1">
      <c r="B235" s="130"/>
      <c r="D235" s="131" t="s">
        <v>72</v>
      </c>
      <c r="E235" s="132" t="s">
        <v>371</v>
      </c>
      <c r="F235" s="132" t="s">
        <v>372</v>
      </c>
      <c r="J235" s="133">
        <f>BK235</f>
        <v>0</v>
      </c>
      <c r="L235" s="130"/>
      <c r="M235" s="134"/>
      <c r="N235" s="135"/>
      <c r="O235" s="135"/>
      <c r="P235" s="136">
        <f>P236+P238+P240+P242</f>
        <v>0</v>
      </c>
      <c r="Q235" s="135"/>
      <c r="R235" s="136">
        <f>R236+R238+R240+R242</f>
        <v>0</v>
      </c>
      <c r="S235" s="135"/>
      <c r="T235" s="137">
        <f>T236+T238+T240+T242</f>
        <v>0</v>
      </c>
      <c r="AR235" s="131" t="s">
        <v>160</v>
      </c>
      <c r="AT235" s="138" t="s">
        <v>72</v>
      </c>
      <c r="AU235" s="138" t="s">
        <v>73</v>
      </c>
      <c r="AY235" s="131" t="s">
        <v>137</v>
      </c>
      <c r="BK235" s="139">
        <f>BK236+BK238+BK240+BK242</f>
        <v>0</v>
      </c>
    </row>
    <row r="236" spans="1:65" s="12" customFormat="1" ht="22.8" customHeight="1">
      <c r="B236" s="130"/>
      <c r="D236" s="131" t="s">
        <v>72</v>
      </c>
      <c r="E236" s="140" t="s">
        <v>373</v>
      </c>
      <c r="F236" s="140" t="s">
        <v>374</v>
      </c>
      <c r="J236" s="141">
        <f>BK236</f>
        <v>0</v>
      </c>
      <c r="L236" s="130"/>
      <c r="M236" s="134"/>
      <c r="N236" s="135"/>
      <c r="O236" s="135"/>
      <c r="P236" s="136">
        <f>P237</f>
        <v>0</v>
      </c>
      <c r="Q236" s="135"/>
      <c r="R236" s="136">
        <f>R237</f>
        <v>0</v>
      </c>
      <c r="S236" s="135"/>
      <c r="T236" s="137">
        <f>T237</f>
        <v>0</v>
      </c>
      <c r="AR236" s="131" t="s">
        <v>160</v>
      </c>
      <c r="AT236" s="138" t="s">
        <v>72</v>
      </c>
      <c r="AU236" s="138" t="s">
        <v>81</v>
      </c>
      <c r="AY236" s="131" t="s">
        <v>137</v>
      </c>
      <c r="BK236" s="139">
        <f>BK237</f>
        <v>0</v>
      </c>
    </row>
    <row r="237" spans="1:65" s="2" customFormat="1" ht="16.5" customHeight="1">
      <c r="A237" s="30"/>
      <c r="B237" s="142"/>
      <c r="C237" s="143" t="s">
        <v>375</v>
      </c>
      <c r="D237" s="143" t="s">
        <v>139</v>
      </c>
      <c r="E237" s="144" t="s">
        <v>376</v>
      </c>
      <c r="F237" s="145" t="s">
        <v>377</v>
      </c>
      <c r="G237" s="146" t="s">
        <v>318</v>
      </c>
      <c r="H237" s="147">
        <v>1</v>
      </c>
      <c r="I237" s="148"/>
      <c r="J237" s="148">
        <f>ROUND(I237*H237,2)</f>
        <v>0</v>
      </c>
      <c r="K237" s="149"/>
      <c r="L237" s="31"/>
      <c r="M237" s="150" t="s">
        <v>1</v>
      </c>
      <c r="N237" s="151" t="s">
        <v>38</v>
      </c>
      <c r="O237" s="152">
        <v>0</v>
      </c>
      <c r="P237" s="152">
        <f>O237*H237</f>
        <v>0</v>
      </c>
      <c r="Q237" s="152">
        <v>0</v>
      </c>
      <c r="R237" s="152">
        <f>Q237*H237</f>
        <v>0</v>
      </c>
      <c r="S237" s="152">
        <v>0</v>
      </c>
      <c r="T237" s="153">
        <f>S237*H237</f>
        <v>0</v>
      </c>
      <c r="U237" s="30"/>
      <c r="V237" s="30"/>
      <c r="W237" s="30"/>
      <c r="X237" s="30"/>
      <c r="Y237" s="30"/>
      <c r="Z237" s="30"/>
      <c r="AA237" s="30"/>
      <c r="AB237" s="30"/>
      <c r="AC237" s="30"/>
      <c r="AD237" s="30"/>
      <c r="AE237" s="30"/>
      <c r="AR237" s="154" t="s">
        <v>378</v>
      </c>
      <c r="AT237" s="154" t="s">
        <v>139</v>
      </c>
      <c r="AU237" s="154" t="s">
        <v>83</v>
      </c>
      <c r="AY237" s="18" t="s">
        <v>137</v>
      </c>
      <c r="BE237" s="155">
        <f>IF(N237="základní",J237,0)</f>
        <v>0</v>
      </c>
      <c r="BF237" s="155">
        <f>IF(N237="snížená",J237,0)</f>
        <v>0</v>
      </c>
      <c r="BG237" s="155">
        <f>IF(N237="zákl. přenesená",J237,0)</f>
        <v>0</v>
      </c>
      <c r="BH237" s="155">
        <f>IF(N237="sníž. přenesená",J237,0)</f>
        <v>0</v>
      </c>
      <c r="BI237" s="155">
        <f>IF(N237="nulová",J237,0)</f>
        <v>0</v>
      </c>
      <c r="BJ237" s="18" t="s">
        <v>81</v>
      </c>
      <c r="BK237" s="155">
        <f>ROUND(I237*H237,2)</f>
        <v>0</v>
      </c>
      <c r="BL237" s="18" t="s">
        <v>378</v>
      </c>
      <c r="BM237" s="154" t="s">
        <v>379</v>
      </c>
    </row>
    <row r="238" spans="1:65" s="12" customFormat="1" ht="22.8" customHeight="1">
      <c r="B238" s="130"/>
      <c r="D238" s="131" t="s">
        <v>72</v>
      </c>
      <c r="E238" s="140" t="s">
        <v>380</v>
      </c>
      <c r="F238" s="140" t="s">
        <v>381</v>
      </c>
      <c r="J238" s="141">
        <f>BK238</f>
        <v>0</v>
      </c>
      <c r="L238" s="130"/>
      <c r="M238" s="134"/>
      <c r="N238" s="135"/>
      <c r="O238" s="135"/>
      <c r="P238" s="136">
        <f>P239</f>
        <v>0</v>
      </c>
      <c r="Q238" s="135"/>
      <c r="R238" s="136">
        <f>R239</f>
        <v>0</v>
      </c>
      <c r="S238" s="135"/>
      <c r="T238" s="137">
        <f>T239</f>
        <v>0</v>
      </c>
      <c r="AR238" s="131" t="s">
        <v>160</v>
      </c>
      <c r="AT238" s="138" t="s">
        <v>72</v>
      </c>
      <c r="AU238" s="138" t="s">
        <v>81</v>
      </c>
      <c r="AY238" s="131" t="s">
        <v>137</v>
      </c>
      <c r="BK238" s="139">
        <f>BK239</f>
        <v>0</v>
      </c>
    </row>
    <row r="239" spans="1:65" s="2" customFormat="1" ht="16.5" customHeight="1">
      <c r="A239" s="30"/>
      <c r="B239" s="142"/>
      <c r="C239" s="143" t="s">
        <v>382</v>
      </c>
      <c r="D239" s="143" t="s">
        <v>139</v>
      </c>
      <c r="E239" s="144" t="s">
        <v>383</v>
      </c>
      <c r="F239" s="145" t="s">
        <v>381</v>
      </c>
      <c r="G239" s="146" t="s">
        <v>384</v>
      </c>
      <c r="H239" s="147"/>
      <c r="I239" s="148"/>
      <c r="J239" s="148">
        <f>ROUND(I239*H239,2)</f>
        <v>0</v>
      </c>
      <c r="K239" s="149"/>
      <c r="L239" s="31"/>
      <c r="M239" s="150" t="s">
        <v>1</v>
      </c>
      <c r="N239" s="151" t="s">
        <v>38</v>
      </c>
      <c r="O239" s="152">
        <v>0</v>
      </c>
      <c r="P239" s="152">
        <f>O239*H239</f>
        <v>0</v>
      </c>
      <c r="Q239" s="152">
        <v>0</v>
      </c>
      <c r="R239" s="152">
        <f>Q239*H239</f>
        <v>0</v>
      </c>
      <c r="S239" s="152">
        <v>0</v>
      </c>
      <c r="T239" s="153">
        <f>S239*H239</f>
        <v>0</v>
      </c>
      <c r="U239" s="30"/>
      <c r="V239" s="30"/>
      <c r="W239" s="30"/>
      <c r="X239" s="30"/>
      <c r="Y239" s="30"/>
      <c r="Z239" s="30"/>
      <c r="AA239" s="30"/>
      <c r="AB239" s="30"/>
      <c r="AC239" s="30"/>
      <c r="AD239" s="30"/>
      <c r="AE239" s="30"/>
      <c r="AR239" s="154" t="s">
        <v>378</v>
      </c>
      <c r="AT239" s="154" t="s">
        <v>139</v>
      </c>
      <c r="AU239" s="154" t="s">
        <v>83</v>
      </c>
      <c r="AY239" s="18" t="s">
        <v>137</v>
      </c>
      <c r="BE239" s="155">
        <f>IF(N239="základní",J239,0)</f>
        <v>0</v>
      </c>
      <c r="BF239" s="155">
        <f>IF(N239="snížená",J239,0)</f>
        <v>0</v>
      </c>
      <c r="BG239" s="155">
        <f>IF(N239="zákl. přenesená",J239,0)</f>
        <v>0</v>
      </c>
      <c r="BH239" s="155">
        <f>IF(N239="sníž. přenesená",J239,0)</f>
        <v>0</v>
      </c>
      <c r="BI239" s="155">
        <f>IF(N239="nulová",J239,0)</f>
        <v>0</v>
      </c>
      <c r="BJ239" s="18" t="s">
        <v>81</v>
      </c>
      <c r="BK239" s="155">
        <f>ROUND(I239*H239,2)</f>
        <v>0</v>
      </c>
      <c r="BL239" s="18" t="s">
        <v>378</v>
      </c>
      <c r="BM239" s="154" t="s">
        <v>385</v>
      </c>
    </row>
    <row r="240" spans="1:65" s="12" customFormat="1" ht="22.8" customHeight="1">
      <c r="B240" s="130"/>
      <c r="D240" s="131" t="s">
        <v>72</v>
      </c>
      <c r="E240" s="140" t="s">
        <v>386</v>
      </c>
      <c r="F240" s="140" t="s">
        <v>387</v>
      </c>
      <c r="J240" s="141">
        <f>BK240</f>
        <v>0</v>
      </c>
      <c r="L240" s="130"/>
      <c r="M240" s="134"/>
      <c r="N240" s="135"/>
      <c r="O240" s="135"/>
      <c r="P240" s="136">
        <f>P241</f>
        <v>0</v>
      </c>
      <c r="Q240" s="135"/>
      <c r="R240" s="136">
        <f>R241</f>
        <v>0</v>
      </c>
      <c r="S240" s="135"/>
      <c r="T240" s="137">
        <f>T241</f>
        <v>0</v>
      </c>
      <c r="AR240" s="131" t="s">
        <v>160</v>
      </c>
      <c r="AT240" s="138" t="s">
        <v>72</v>
      </c>
      <c r="AU240" s="138" t="s">
        <v>81</v>
      </c>
      <c r="AY240" s="131" t="s">
        <v>137</v>
      </c>
      <c r="BK240" s="139">
        <f>BK241</f>
        <v>0</v>
      </c>
    </row>
    <row r="241" spans="1:65" s="2" customFormat="1" ht="16.5" customHeight="1">
      <c r="A241" s="30"/>
      <c r="B241" s="142"/>
      <c r="C241" s="143" t="s">
        <v>388</v>
      </c>
      <c r="D241" s="143" t="s">
        <v>139</v>
      </c>
      <c r="E241" s="144" t="s">
        <v>389</v>
      </c>
      <c r="F241" s="145" t="s">
        <v>387</v>
      </c>
      <c r="G241" s="146" t="s">
        <v>384</v>
      </c>
      <c r="H241" s="147"/>
      <c r="I241" s="148"/>
      <c r="J241" s="148">
        <f>ROUND(I241*H241,2)</f>
        <v>0</v>
      </c>
      <c r="K241" s="149"/>
      <c r="L241" s="31"/>
      <c r="M241" s="150" t="s">
        <v>1</v>
      </c>
      <c r="N241" s="151" t="s">
        <v>38</v>
      </c>
      <c r="O241" s="152">
        <v>0</v>
      </c>
      <c r="P241" s="152">
        <f>O241*H241</f>
        <v>0</v>
      </c>
      <c r="Q241" s="152">
        <v>0</v>
      </c>
      <c r="R241" s="152">
        <f>Q241*H241</f>
        <v>0</v>
      </c>
      <c r="S241" s="152">
        <v>0</v>
      </c>
      <c r="T241" s="153">
        <f>S241*H241</f>
        <v>0</v>
      </c>
      <c r="U241" s="30"/>
      <c r="V241" s="30"/>
      <c r="W241" s="30"/>
      <c r="X241" s="30"/>
      <c r="Y241" s="30"/>
      <c r="Z241" s="30"/>
      <c r="AA241" s="30"/>
      <c r="AB241" s="30"/>
      <c r="AC241" s="30"/>
      <c r="AD241" s="30"/>
      <c r="AE241" s="30"/>
      <c r="AR241" s="154" t="s">
        <v>378</v>
      </c>
      <c r="AT241" s="154" t="s">
        <v>139</v>
      </c>
      <c r="AU241" s="154" t="s">
        <v>83</v>
      </c>
      <c r="AY241" s="18" t="s">
        <v>137</v>
      </c>
      <c r="BE241" s="155">
        <f>IF(N241="základní",J241,0)</f>
        <v>0</v>
      </c>
      <c r="BF241" s="155">
        <f>IF(N241="snížená",J241,0)</f>
        <v>0</v>
      </c>
      <c r="BG241" s="155">
        <f>IF(N241="zákl. přenesená",J241,0)</f>
        <v>0</v>
      </c>
      <c r="BH241" s="155">
        <f>IF(N241="sníž. přenesená",J241,0)</f>
        <v>0</v>
      </c>
      <c r="BI241" s="155">
        <f>IF(N241="nulová",J241,0)</f>
        <v>0</v>
      </c>
      <c r="BJ241" s="18" t="s">
        <v>81</v>
      </c>
      <c r="BK241" s="155">
        <f>ROUND(I241*H241,2)</f>
        <v>0</v>
      </c>
      <c r="BL241" s="18" t="s">
        <v>378</v>
      </c>
      <c r="BM241" s="154" t="s">
        <v>390</v>
      </c>
    </row>
    <row r="242" spans="1:65" s="12" customFormat="1" ht="22.8" customHeight="1">
      <c r="B242" s="130"/>
      <c r="D242" s="131" t="s">
        <v>72</v>
      </c>
      <c r="E242" s="140" t="s">
        <v>391</v>
      </c>
      <c r="F242" s="140" t="s">
        <v>392</v>
      </c>
      <c r="J242" s="141">
        <f>BK242</f>
        <v>0</v>
      </c>
      <c r="L242" s="130"/>
      <c r="M242" s="134"/>
      <c r="N242" s="135"/>
      <c r="O242" s="135"/>
      <c r="P242" s="136">
        <f>P243</f>
        <v>0</v>
      </c>
      <c r="Q242" s="135"/>
      <c r="R242" s="136">
        <f>R243</f>
        <v>0</v>
      </c>
      <c r="S242" s="135"/>
      <c r="T242" s="137">
        <f>T243</f>
        <v>0</v>
      </c>
      <c r="AR242" s="131" t="s">
        <v>160</v>
      </c>
      <c r="AT242" s="138" t="s">
        <v>72</v>
      </c>
      <c r="AU242" s="138" t="s">
        <v>81</v>
      </c>
      <c r="AY242" s="131" t="s">
        <v>137</v>
      </c>
      <c r="BK242" s="139">
        <f>BK243</f>
        <v>0</v>
      </c>
    </row>
    <row r="243" spans="1:65" s="2" customFormat="1" ht="16.5" customHeight="1">
      <c r="A243" s="30"/>
      <c r="B243" s="142"/>
      <c r="C243" s="143" t="s">
        <v>393</v>
      </c>
      <c r="D243" s="143" t="s">
        <v>139</v>
      </c>
      <c r="E243" s="144" t="s">
        <v>394</v>
      </c>
      <c r="F243" s="145" t="s">
        <v>395</v>
      </c>
      <c r="G243" s="146" t="s">
        <v>384</v>
      </c>
      <c r="H243" s="147"/>
      <c r="I243" s="148"/>
      <c r="J243" s="148">
        <f>ROUND(I243*H243,2)</f>
        <v>0</v>
      </c>
      <c r="K243" s="149"/>
      <c r="L243" s="31"/>
      <c r="M243" s="187" t="s">
        <v>1</v>
      </c>
      <c r="N243" s="188" t="s">
        <v>38</v>
      </c>
      <c r="O243" s="189">
        <v>0</v>
      </c>
      <c r="P243" s="189">
        <f>O243*H243</f>
        <v>0</v>
      </c>
      <c r="Q243" s="189">
        <v>0</v>
      </c>
      <c r="R243" s="189">
        <f>Q243*H243</f>
        <v>0</v>
      </c>
      <c r="S243" s="189">
        <v>0</v>
      </c>
      <c r="T243" s="190">
        <f>S243*H243</f>
        <v>0</v>
      </c>
      <c r="U243" s="30"/>
      <c r="V243" s="30"/>
      <c r="W243" s="30"/>
      <c r="X243" s="30"/>
      <c r="Y243" s="30"/>
      <c r="Z243" s="30"/>
      <c r="AA243" s="30"/>
      <c r="AB243" s="30"/>
      <c r="AC243" s="30"/>
      <c r="AD243" s="30"/>
      <c r="AE243" s="30"/>
      <c r="AR243" s="154" t="s">
        <v>378</v>
      </c>
      <c r="AT243" s="154" t="s">
        <v>139</v>
      </c>
      <c r="AU243" s="154" t="s">
        <v>83</v>
      </c>
      <c r="AY243" s="18" t="s">
        <v>137</v>
      </c>
      <c r="BE243" s="155">
        <f>IF(N243="základní",J243,0)</f>
        <v>0</v>
      </c>
      <c r="BF243" s="155">
        <f>IF(N243="snížená",J243,0)</f>
        <v>0</v>
      </c>
      <c r="BG243" s="155">
        <f>IF(N243="zákl. přenesená",J243,0)</f>
        <v>0</v>
      </c>
      <c r="BH243" s="155">
        <f>IF(N243="sníž. přenesená",J243,0)</f>
        <v>0</v>
      </c>
      <c r="BI243" s="155">
        <f>IF(N243="nulová",J243,0)</f>
        <v>0</v>
      </c>
      <c r="BJ243" s="18" t="s">
        <v>81</v>
      </c>
      <c r="BK243" s="155">
        <f>ROUND(I243*H243,2)</f>
        <v>0</v>
      </c>
      <c r="BL243" s="18" t="s">
        <v>378</v>
      </c>
      <c r="BM243" s="154" t="s">
        <v>396</v>
      </c>
    </row>
    <row r="244" spans="1:65" s="2" customFormat="1" ht="6.9" customHeight="1">
      <c r="A244" s="30"/>
      <c r="B244" s="45"/>
      <c r="C244" s="46"/>
      <c r="D244" s="46"/>
      <c r="E244" s="46"/>
      <c r="F244" s="46"/>
      <c r="G244" s="46"/>
      <c r="H244" s="46"/>
      <c r="I244" s="46"/>
      <c r="J244" s="46"/>
      <c r="K244" s="46"/>
      <c r="L244" s="31"/>
      <c r="M244" s="30"/>
      <c r="O244" s="30"/>
      <c r="P244" s="30"/>
      <c r="Q244" s="30"/>
      <c r="R244" s="30"/>
      <c r="S244" s="30"/>
      <c r="T244" s="30"/>
      <c r="U244" s="30"/>
      <c r="V244" s="30"/>
      <c r="W244" s="30"/>
      <c r="X244" s="30"/>
      <c r="Y244" s="30"/>
      <c r="Z244" s="30"/>
      <c r="AA244" s="30"/>
      <c r="AB244" s="30"/>
      <c r="AC244" s="30"/>
      <c r="AD244" s="30"/>
      <c r="AE244" s="30"/>
    </row>
  </sheetData>
  <autoFilter ref="C127:K243"/>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M2809"/>
  <sheetViews>
    <sheetView showGridLines="0" workbookViewId="0">
      <selection activeCell="H2804" sqref="H2804:H2808"/>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46" t="s">
        <v>5</v>
      </c>
      <c r="M2" s="647"/>
      <c r="N2" s="647"/>
      <c r="O2" s="647"/>
      <c r="P2" s="647"/>
      <c r="Q2" s="647"/>
      <c r="R2" s="647"/>
      <c r="S2" s="647"/>
      <c r="T2" s="647"/>
      <c r="U2" s="647"/>
      <c r="V2" s="647"/>
      <c r="AT2" s="18" t="s">
        <v>86</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681" t="str">
        <f>'Rekapitulace stavby'!K6</f>
        <v>Tělocvična v ulici Jívanská - revize 01</v>
      </c>
      <c r="F7" s="682"/>
      <c r="G7" s="682"/>
      <c r="H7" s="682"/>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71" t="s">
        <v>397</v>
      </c>
      <c r="F9" s="680"/>
      <c r="G9" s="680"/>
      <c r="H9" s="680"/>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29. 11. 2022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55" t="str">
        <f>'Rekapitulace stavby'!E14</f>
        <v xml:space="preserve"> </v>
      </c>
      <c r="F18" s="655"/>
      <c r="G18" s="655"/>
      <c r="H18" s="655"/>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57" t="s">
        <v>1</v>
      </c>
      <c r="F27" s="657"/>
      <c r="G27" s="657"/>
      <c r="H27" s="657"/>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ROUND(J155,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ROUND((SUM(BE155:BE2808)),  2)</f>
        <v>0</v>
      </c>
      <c r="G33" s="30"/>
      <c r="H33" s="30"/>
      <c r="I33" s="99">
        <v>0.21</v>
      </c>
      <c r="J33" s="98">
        <f>ROUND(((SUM(BE155:BE2808))*I33),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ROUND((SUM(BF155:BF2808)),  2)</f>
        <v>0</v>
      </c>
      <c r="G34" s="30"/>
      <c r="H34" s="30"/>
      <c r="I34" s="99">
        <v>0.15</v>
      </c>
      <c r="J34" s="98">
        <f>ROUND(((SUM(BF155:BF2808))*I34),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ROUND((SUM(BG155:BG2808)),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ROUND((SUM(BH155:BH2808)),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ROUND((SUM(BI155:BI2808)),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681" t="str">
        <f>E7</f>
        <v>Tělocvična v ulici Jívanská - revize 01</v>
      </c>
      <c r="F85" s="682"/>
      <c r="G85" s="682"/>
      <c r="H85" s="68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71" t="str">
        <f>E9</f>
        <v>SO 02 - Tělocvična</v>
      </c>
      <c r="F87" s="680"/>
      <c r="G87" s="680"/>
      <c r="H87" s="680"/>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29. 11. 2022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J155</f>
        <v>0</v>
      </c>
      <c r="K96" s="30"/>
      <c r="L96" s="40"/>
      <c r="S96" s="30"/>
      <c r="T96" s="30"/>
      <c r="U96" s="30"/>
      <c r="V96" s="30"/>
      <c r="W96" s="30"/>
      <c r="X96" s="30"/>
      <c r="Y96" s="30"/>
      <c r="Z96" s="30"/>
      <c r="AA96" s="30"/>
      <c r="AB96" s="30"/>
      <c r="AC96" s="30"/>
      <c r="AD96" s="30"/>
      <c r="AE96" s="30"/>
      <c r="AU96" s="18" t="s">
        <v>109</v>
      </c>
    </row>
    <row r="97" spans="2:12" s="9" customFormat="1" ht="24.9" customHeight="1">
      <c r="B97" s="111"/>
      <c r="D97" s="112" t="s">
        <v>110</v>
      </c>
      <c r="E97" s="113"/>
      <c r="F97" s="113"/>
      <c r="G97" s="113"/>
      <c r="H97" s="113"/>
      <c r="I97" s="113"/>
      <c r="J97" s="114">
        <f>J156</f>
        <v>0</v>
      </c>
      <c r="L97" s="111"/>
    </row>
    <row r="98" spans="2:12" s="10" customFormat="1" ht="19.95" customHeight="1">
      <c r="B98" s="115"/>
      <c r="D98" s="116" t="s">
        <v>111</v>
      </c>
      <c r="E98" s="117"/>
      <c r="F98" s="117"/>
      <c r="G98" s="117"/>
      <c r="H98" s="117"/>
      <c r="I98" s="117"/>
      <c r="J98" s="118">
        <f>J157</f>
        <v>0</v>
      </c>
      <c r="L98" s="115"/>
    </row>
    <row r="99" spans="2:12" s="10" customFormat="1" ht="19.95" customHeight="1">
      <c r="B99" s="115"/>
      <c r="D99" s="116" t="s">
        <v>112</v>
      </c>
      <c r="E99" s="117"/>
      <c r="F99" s="117"/>
      <c r="G99" s="117"/>
      <c r="H99" s="117"/>
      <c r="I99" s="117"/>
      <c r="J99" s="118">
        <f>J192</f>
        <v>0</v>
      </c>
      <c r="L99" s="115"/>
    </row>
    <row r="100" spans="2:12" s="10" customFormat="1" ht="19.95" customHeight="1">
      <c r="B100" s="115"/>
      <c r="D100" s="116" t="s">
        <v>398</v>
      </c>
      <c r="E100" s="117"/>
      <c r="F100" s="117"/>
      <c r="G100" s="117"/>
      <c r="H100" s="117"/>
      <c r="I100" s="117"/>
      <c r="J100" s="118">
        <f>J266</f>
        <v>0</v>
      </c>
      <c r="L100" s="115"/>
    </row>
    <row r="101" spans="2:12" s="10" customFormat="1" ht="19.95" customHeight="1">
      <c r="B101" s="115"/>
      <c r="D101" s="116" t="s">
        <v>399</v>
      </c>
      <c r="E101" s="117"/>
      <c r="F101" s="117"/>
      <c r="G101" s="117"/>
      <c r="H101" s="117"/>
      <c r="I101" s="117"/>
      <c r="J101" s="118">
        <f>J428</f>
        <v>0</v>
      </c>
      <c r="L101" s="115"/>
    </row>
    <row r="102" spans="2:12" s="10" customFormat="1" ht="19.95" customHeight="1">
      <c r="B102" s="115"/>
      <c r="D102" s="116" t="s">
        <v>113</v>
      </c>
      <c r="E102" s="117"/>
      <c r="F102" s="117"/>
      <c r="G102" s="117"/>
      <c r="H102" s="117"/>
      <c r="I102" s="117"/>
      <c r="J102" s="118">
        <f>J451</f>
        <v>0</v>
      </c>
      <c r="L102" s="115"/>
    </row>
    <row r="103" spans="2:12" s="10" customFormat="1" ht="19.95" customHeight="1">
      <c r="B103" s="115"/>
      <c r="D103" s="116" t="s">
        <v>400</v>
      </c>
      <c r="E103" s="117"/>
      <c r="F103" s="117"/>
      <c r="G103" s="117"/>
      <c r="H103" s="117"/>
      <c r="I103" s="117"/>
      <c r="J103" s="118">
        <f>J463</f>
        <v>0</v>
      </c>
      <c r="L103" s="115"/>
    </row>
    <row r="104" spans="2:12" s="10" customFormat="1" ht="19.95" customHeight="1">
      <c r="B104" s="115"/>
      <c r="D104" s="116" t="s">
        <v>114</v>
      </c>
      <c r="E104" s="117"/>
      <c r="F104" s="117"/>
      <c r="G104" s="117"/>
      <c r="H104" s="117"/>
      <c r="I104" s="117"/>
      <c r="J104" s="118">
        <f>J1472</f>
        <v>0</v>
      </c>
      <c r="L104" s="115"/>
    </row>
    <row r="105" spans="2:12" s="10" customFormat="1" ht="19.95" customHeight="1">
      <c r="B105" s="115"/>
      <c r="D105" s="116" t="s">
        <v>116</v>
      </c>
      <c r="E105" s="117"/>
      <c r="F105" s="117"/>
      <c r="G105" s="117"/>
      <c r="H105" s="117"/>
      <c r="I105" s="117"/>
      <c r="J105" s="118">
        <f>J1634</f>
        <v>0</v>
      </c>
      <c r="L105" s="115"/>
    </row>
    <row r="106" spans="2:12" s="9" customFormat="1" ht="24.9" customHeight="1">
      <c r="B106" s="111"/>
      <c r="D106" s="112" t="s">
        <v>401</v>
      </c>
      <c r="E106" s="113"/>
      <c r="F106" s="113"/>
      <c r="G106" s="113"/>
      <c r="H106" s="113"/>
      <c r="I106" s="113"/>
      <c r="J106" s="114">
        <f>J1636</f>
        <v>0</v>
      </c>
      <c r="L106" s="111"/>
    </row>
    <row r="107" spans="2:12" s="10" customFormat="1" ht="19.95" customHeight="1">
      <c r="B107" s="115"/>
      <c r="D107" s="116" t="s">
        <v>402</v>
      </c>
      <c r="E107" s="117"/>
      <c r="F107" s="117"/>
      <c r="G107" s="117"/>
      <c r="H107" s="117"/>
      <c r="I107" s="117"/>
      <c r="J107" s="118">
        <f>J1637</f>
        <v>0</v>
      </c>
      <c r="L107" s="115"/>
    </row>
    <row r="108" spans="2:12" s="10" customFormat="1" ht="19.95" customHeight="1">
      <c r="B108" s="115"/>
      <c r="D108" s="116" t="s">
        <v>403</v>
      </c>
      <c r="E108" s="117"/>
      <c r="F108" s="117"/>
      <c r="G108" s="117"/>
      <c r="H108" s="117"/>
      <c r="I108" s="117"/>
      <c r="J108" s="118">
        <f>J1816</f>
        <v>0</v>
      </c>
      <c r="L108" s="115"/>
    </row>
    <row r="109" spans="2:12" s="10" customFormat="1" ht="19.95" customHeight="1">
      <c r="B109" s="115"/>
      <c r="D109" s="116" t="s">
        <v>404</v>
      </c>
      <c r="E109" s="117"/>
      <c r="F109" s="117"/>
      <c r="G109" s="117"/>
      <c r="H109" s="117"/>
      <c r="I109" s="117"/>
      <c r="J109" s="118">
        <f>J2018</f>
        <v>0</v>
      </c>
      <c r="L109" s="115"/>
    </row>
    <row r="110" spans="2:12" s="10" customFormat="1" ht="19.95" customHeight="1">
      <c r="B110" s="115"/>
      <c r="D110" s="116" t="s">
        <v>405</v>
      </c>
      <c r="E110" s="117"/>
      <c r="F110" s="117"/>
      <c r="G110" s="117"/>
      <c r="H110" s="117"/>
      <c r="I110" s="117"/>
      <c r="J110" s="118">
        <f>J2146</f>
        <v>0</v>
      </c>
      <c r="L110" s="115"/>
    </row>
    <row r="111" spans="2:12" s="10" customFormat="1" ht="19.95" customHeight="1">
      <c r="B111" s="115"/>
      <c r="D111" s="116" t="s">
        <v>406</v>
      </c>
      <c r="E111" s="117"/>
      <c r="F111" s="117"/>
      <c r="G111" s="117"/>
      <c r="H111" s="117"/>
      <c r="I111" s="117"/>
      <c r="J111" s="118">
        <f>J2148</f>
        <v>0</v>
      </c>
      <c r="L111" s="115"/>
    </row>
    <row r="112" spans="2:12" s="10" customFormat="1" ht="19.95" customHeight="1">
      <c r="B112" s="115"/>
      <c r="D112" s="116" t="s">
        <v>407</v>
      </c>
      <c r="E112" s="117"/>
      <c r="F112" s="117"/>
      <c r="G112" s="117"/>
      <c r="H112" s="117"/>
      <c r="I112" s="117"/>
      <c r="J112" s="118">
        <f>J2150</f>
        <v>0</v>
      </c>
      <c r="L112" s="115"/>
    </row>
    <row r="113" spans="2:12" s="10" customFormat="1" ht="19.95" customHeight="1">
      <c r="B113" s="115"/>
      <c r="D113" s="116" t="s">
        <v>408</v>
      </c>
      <c r="E113" s="117"/>
      <c r="F113" s="117"/>
      <c r="G113" s="117"/>
      <c r="H113" s="117"/>
      <c r="I113" s="117"/>
      <c r="J113" s="118">
        <f>J2152</f>
        <v>0</v>
      </c>
      <c r="L113" s="115"/>
    </row>
    <row r="114" spans="2:12" s="10" customFormat="1" ht="19.95" customHeight="1">
      <c r="B114" s="115"/>
      <c r="D114" s="116" t="s">
        <v>409</v>
      </c>
      <c r="E114" s="117"/>
      <c r="F114" s="117"/>
      <c r="G114" s="117"/>
      <c r="H114" s="117"/>
      <c r="I114" s="117"/>
      <c r="J114" s="118">
        <f>J2155</f>
        <v>0</v>
      </c>
      <c r="L114" s="115"/>
    </row>
    <row r="115" spans="2:12" s="10" customFormat="1" ht="19.95" customHeight="1">
      <c r="B115" s="115"/>
      <c r="D115" s="116" t="s">
        <v>410</v>
      </c>
      <c r="E115" s="117"/>
      <c r="F115" s="117"/>
      <c r="G115" s="117"/>
      <c r="H115" s="117"/>
      <c r="I115" s="117"/>
      <c r="J115" s="118">
        <f>J2160</f>
        <v>0</v>
      </c>
      <c r="L115" s="115"/>
    </row>
    <row r="116" spans="2:12" s="10" customFormat="1" ht="19.95" customHeight="1">
      <c r="B116" s="115"/>
      <c r="D116" s="116" t="s">
        <v>411</v>
      </c>
      <c r="E116" s="117"/>
      <c r="F116" s="117"/>
      <c r="G116" s="117"/>
      <c r="H116" s="117"/>
      <c r="I116" s="117"/>
      <c r="J116" s="118">
        <f>J2162</f>
        <v>0</v>
      </c>
      <c r="L116" s="115"/>
    </row>
    <row r="117" spans="2:12" s="10" customFormat="1" ht="19.95" customHeight="1">
      <c r="B117" s="115"/>
      <c r="D117" s="116" t="s">
        <v>412</v>
      </c>
      <c r="E117" s="117"/>
      <c r="F117" s="117"/>
      <c r="G117" s="117"/>
      <c r="H117" s="117"/>
      <c r="I117" s="117"/>
      <c r="J117" s="118">
        <f>J2206</f>
        <v>0</v>
      </c>
      <c r="L117" s="115"/>
    </row>
    <row r="118" spans="2:12" s="10" customFormat="1" ht="19.95" customHeight="1">
      <c r="B118" s="115"/>
      <c r="D118" s="116" t="s">
        <v>413</v>
      </c>
      <c r="E118" s="117"/>
      <c r="F118" s="117"/>
      <c r="G118" s="117"/>
      <c r="H118" s="117"/>
      <c r="I118" s="117"/>
      <c r="J118" s="118">
        <f>J2232</f>
        <v>0</v>
      </c>
      <c r="L118" s="115"/>
    </row>
    <row r="119" spans="2:12" s="10" customFormat="1" ht="19.95" customHeight="1">
      <c r="B119" s="115"/>
      <c r="D119" s="116" t="s">
        <v>414</v>
      </c>
      <c r="E119" s="117"/>
      <c r="F119" s="117"/>
      <c r="G119" s="117"/>
      <c r="H119" s="117"/>
      <c r="I119" s="117"/>
      <c r="J119" s="118">
        <f>J2288</f>
        <v>0</v>
      </c>
      <c r="L119" s="115"/>
    </row>
    <row r="120" spans="2:12" s="10" customFormat="1" ht="19.95" customHeight="1">
      <c r="B120" s="115"/>
      <c r="D120" s="116" t="s">
        <v>415</v>
      </c>
      <c r="E120" s="117"/>
      <c r="F120" s="117"/>
      <c r="G120" s="117"/>
      <c r="H120" s="117"/>
      <c r="I120" s="117"/>
      <c r="J120" s="118">
        <f>J2302</f>
        <v>0</v>
      </c>
      <c r="L120" s="115"/>
    </row>
    <row r="121" spans="2:12" s="10" customFormat="1" ht="19.95" customHeight="1">
      <c r="B121" s="115"/>
      <c r="D121" s="116" t="s">
        <v>416</v>
      </c>
      <c r="E121" s="117"/>
      <c r="F121" s="117"/>
      <c r="G121" s="117"/>
      <c r="H121" s="117"/>
      <c r="I121" s="117"/>
      <c r="J121" s="118">
        <f>J2465</f>
        <v>0</v>
      </c>
      <c r="L121" s="115"/>
    </row>
    <row r="122" spans="2:12" s="10" customFormat="1" ht="19.95" customHeight="1">
      <c r="B122" s="115"/>
      <c r="D122" s="116" t="s">
        <v>417</v>
      </c>
      <c r="E122" s="117"/>
      <c r="F122" s="117"/>
      <c r="G122" s="117"/>
      <c r="H122" s="117"/>
      <c r="I122" s="117"/>
      <c r="J122" s="118">
        <f>J2534</f>
        <v>0</v>
      </c>
      <c r="L122" s="115"/>
    </row>
    <row r="123" spans="2:12" s="10" customFormat="1" ht="19.95" customHeight="1">
      <c r="B123" s="115"/>
      <c r="D123" s="116" t="s">
        <v>418</v>
      </c>
      <c r="E123" s="117"/>
      <c r="F123" s="117"/>
      <c r="G123" s="117"/>
      <c r="H123" s="117"/>
      <c r="I123" s="117"/>
      <c r="J123" s="118">
        <f>J2546</f>
        <v>0</v>
      </c>
      <c r="L123" s="115"/>
    </row>
    <row r="124" spans="2:12" s="10" customFormat="1" ht="19.95" customHeight="1">
      <c r="B124" s="115"/>
      <c r="D124" s="116" t="s">
        <v>419</v>
      </c>
      <c r="E124" s="117"/>
      <c r="F124" s="117"/>
      <c r="G124" s="117"/>
      <c r="H124" s="117"/>
      <c r="I124" s="117"/>
      <c r="J124" s="118">
        <f>J2562</f>
        <v>0</v>
      </c>
      <c r="L124" s="115"/>
    </row>
    <row r="125" spans="2:12" s="10" customFormat="1" ht="19.95" customHeight="1">
      <c r="B125" s="115"/>
      <c r="D125" s="116" t="s">
        <v>420</v>
      </c>
      <c r="E125" s="117"/>
      <c r="F125" s="117"/>
      <c r="G125" s="117"/>
      <c r="H125" s="117"/>
      <c r="I125" s="117"/>
      <c r="J125" s="118">
        <f>J2697</f>
        <v>0</v>
      </c>
      <c r="L125" s="115"/>
    </row>
    <row r="126" spans="2:12" s="10" customFormat="1" ht="19.95" customHeight="1">
      <c r="B126" s="115"/>
      <c r="D126" s="116" t="s">
        <v>421</v>
      </c>
      <c r="E126" s="117"/>
      <c r="F126" s="117"/>
      <c r="G126" s="117"/>
      <c r="H126" s="117"/>
      <c r="I126" s="117"/>
      <c r="J126" s="118">
        <f>J2736</f>
        <v>0</v>
      </c>
      <c r="L126" s="115"/>
    </row>
    <row r="127" spans="2:12" s="10" customFormat="1" ht="19.95" customHeight="1">
      <c r="B127" s="115"/>
      <c r="D127" s="116" t="s">
        <v>422</v>
      </c>
      <c r="E127" s="117"/>
      <c r="F127" s="117"/>
      <c r="G127" s="117"/>
      <c r="H127" s="117"/>
      <c r="I127" s="117"/>
      <c r="J127" s="118">
        <f>J2757</f>
        <v>0</v>
      </c>
      <c r="L127" s="115"/>
    </row>
    <row r="128" spans="2:12" s="10" customFormat="1" ht="19.95" customHeight="1">
      <c r="B128" s="115"/>
      <c r="D128" s="116" t="s">
        <v>423</v>
      </c>
      <c r="E128" s="117"/>
      <c r="F128" s="117"/>
      <c r="G128" s="117"/>
      <c r="H128" s="117"/>
      <c r="I128" s="117"/>
      <c r="J128" s="118">
        <f>J2794</f>
        <v>0</v>
      </c>
      <c r="L128" s="115"/>
    </row>
    <row r="129" spans="1:31" s="9" customFormat="1" ht="24.9" customHeight="1">
      <c r="B129" s="111"/>
      <c r="D129" s="112" t="s">
        <v>424</v>
      </c>
      <c r="E129" s="113"/>
      <c r="F129" s="113"/>
      <c r="G129" s="113"/>
      <c r="H129" s="113"/>
      <c r="I129" s="113"/>
      <c r="J129" s="114">
        <f>J2796</f>
        <v>0</v>
      </c>
      <c r="L129" s="111"/>
    </row>
    <row r="130" spans="1:31" s="10" customFormat="1" ht="19.95" customHeight="1">
      <c r="B130" s="115"/>
      <c r="D130" s="116" t="s">
        <v>425</v>
      </c>
      <c r="E130" s="117"/>
      <c r="F130" s="117"/>
      <c r="G130" s="117"/>
      <c r="H130" s="117"/>
      <c r="I130" s="117"/>
      <c r="J130" s="118">
        <f>J2797</f>
        <v>0</v>
      </c>
      <c r="L130" s="115"/>
    </row>
    <row r="131" spans="1:31" s="9" customFormat="1" ht="24.9" customHeight="1">
      <c r="B131" s="111"/>
      <c r="D131" s="112" t="s">
        <v>117</v>
      </c>
      <c r="E131" s="113"/>
      <c r="F131" s="113"/>
      <c r="G131" s="113"/>
      <c r="H131" s="113"/>
      <c r="I131" s="113"/>
      <c r="J131" s="114">
        <f>J2800</f>
        <v>0</v>
      </c>
      <c r="L131" s="111"/>
    </row>
    <row r="132" spans="1:31" s="10" customFormat="1" ht="19.95" customHeight="1">
      <c r="B132" s="115"/>
      <c r="D132" s="116" t="s">
        <v>118</v>
      </c>
      <c r="E132" s="117"/>
      <c r="F132" s="117"/>
      <c r="G132" s="117"/>
      <c r="H132" s="117"/>
      <c r="I132" s="117"/>
      <c r="J132" s="118">
        <f>J2801</f>
        <v>0</v>
      </c>
      <c r="L132" s="115"/>
    </row>
    <row r="133" spans="1:31" s="10" customFormat="1" ht="19.95" customHeight="1">
      <c r="B133" s="115"/>
      <c r="D133" s="116" t="s">
        <v>119</v>
      </c>
      <c r="E133" s="117"/>
      <c r="F133" s="117"/>
      <c r="G133" s="117"/>
      <c r="H133" s="117"/>
      <c r="I133" s="117"/>
      <c r="J133" s="118">
        <f>J2803</f>
        <v>0</v>
      </c>
      <c r="L133" s="115"/>
    </row>
    <row r="134" spans="1:31" s="10" customFormat="1" ht="19.95" customHeight="1">
      <c r="B134" s="115"/>
      <c r="D134" s="116" t="s">
        <v>120</v>
      </c>
      <c r="E134" s="117"/>
      <c r="F134" s="117"/>
      <c r="G134" s="117"/>
      <c r="H134" s="117"/>
      <c r="I134" s="117"/>
      <c r="J134" s="118">
        <f>J2805</f>
        <v>0</v>
      </c>
      <c r="L134" s="115"/>
    </row>
    <row r="135" spans="1:31" s="10" customFormat="1" ht="19.95" customHeight="1">
      <c r="B135" s="115"/>
      <c r="D135" s="116" t="s">
        <v>121</v>
      </c>
      <c r="E135" s="117"/>
      <c r="F135" s="117"/>
      <c r="G135" s="117"/>
      <c r="H135" s="117"/>
      <c r="I135" s="117"/>
      <c r="J135" s="118">
        <f>J2807</f>
        <v>0</v>
      </c>
      <c r="L135" s="115"/>
    </row>
    <row r="136" spans="1:31" s="2" customFormat="1" ht="21.75" customHeight="1">
      <c r="A136" s="30"/>
      <c r="B136" s="31"/>
      <c r="C136" s="30"/>
      <c r="D136" s="30"/>
      <c r="E136" s="30"/>
      <c r="F136" s="30"/>
      <c r="G136" s="30"/>
      <c r="H136" s="30"/>
      <c r="I136" s="30"/>
      <c r="J136" s="30"/>
      <c r="K136" s="30"/>
      <c r="L136" s="40"/>
      <c r="S136" s="30"/>
      <c r="T136" s="30"/>
      <c r="U136" s="30"/>
      <c r="V136" s="30"/>
      <c r="W136" s="30"/>
      <c r="X136" s="30"/>
      <c r="Y136" s="30"/>
      <c r="Z136" s="30"/>
      <c r="AA136" s="30"/>
      <c r="AB136" s="30"/>
      <c r="AC136" s="30"/>
      <c r="AD136" s="30"/>
      <c r="AE136" s="30"/>
    </row>
    <row r="137" spans="1:31" s="2" customFormat="1" ht="6.9" customHeight="1">
      <c r="A137" s="30"/>
      <c r="B137" s="45"/>
      <c r="C137" s="46"/>
      <c r="D137" s="46"/>
      <c r="E137" s="46"/>
      <c r="F137" s="46"/>
      <c r="G137" s="46"/>
      <c r="H137" s="46"/>
      <c r="I137" s="46"/>
      <c r="J137" s="46"/>
      <c r="K137" s="46"/>
      <c r="L137" s="40"/>
      <c r="S137" s="30"/>
      <c r="T137" s="30"/>
      <c r="U137" s="30"/>
      <c r="V137" s="30"/>
      <c r="W137" s="30"/>
      <c r="X137" s="30"/>
      <c r="Y137" s="30"/>
      <c r="Z137" s="30"/>
      <c r="AA137" s="30"/>
      <c r="AB137" s="30"/>
      <c r="AC137" s="30"/>
      <c r="AD137" s="30"/>
      <c r="AE137" s="30"/>
    </row>
    <row r="141" spans="1:31" s="2" customFormat="1" ht="6.9" customHeight="1">
      <c r="A141" s="30"/>
      <c r="B141" s="47"/>
      <c r="C141" s="48"/>
      <c r="D141" s="48"/>
      <c r="E141" s="48"/>
      <c r="F141" s="48"/>
      <c r="G141" s="48"/>
      <c r="H141" s="48"/>
      <c r="I141" s="48"/>
      <c r="J141" s="48"/>
      <c r="K141" s="48"/>
      <c r="L141" s="40"/>
      <c r="S141" s="30"/>
      <c r="T141" s="30"/>
      <c r="U141" s="30"/>
      <c r="V141" s="30"/>
      <c r="W141" s="30"/>
      <c r="X141" s="30"/>
      <c r="Y141" s="30"/>
      <c r="Z141" s="30"/>
      <c r="AA141" s="30"/>
      <c r="AB141" s="30"/>
      <c r="AC141" s="30"/>
      <c r="AD141" s="30"/>
      <c r="AE141" s="30"/>
    </row>
    <row r="142" spans="1:31" s="2" customFormat="1" ht="24.9" customHeight="1">
      <c r="A142" s="30"/>
      <c r="B142" s="31"/>
      <c r="C142" s="22" t="s">
        <v>122</v>
      </c>
      <c r="D142" s="30"/>
      <c r="E142" s="30"/>
      <c r="F142" s="30"/>
      <c r="G142" s="30"/>
      <c r="H142" s="30"/>
      <c r="I142" s="30"/>
      <c r="J142" s="30"/>
      <c r="K142" s="30"/>
      <c r="L142" s="40"/>
      <c r="S142" s="30"/>
      <c r="T142" s="30"/>
      <c r="U142" s="30"/>
      <c r="V142" s="30"/>
      <c r="W142" s="30"/>
      <c r="X142" s="30"/>
      <c r="Y142" s="30"/>
      <c r="Z142" s="30"/>
      <c r="AA142" s="30"/>
      <c r="AB142" s="30"/>
      <c r="AC142" s="30"/>
      <c r="AD142" s="30"/>
      <c r="AE142" s="30"/>
    </row>
    <row r="143" spans="1:31" s="2" customFormat="1" ht="6.9" customHeight="1">
      <c r="A143" s="30"/>
      <c r="B143" s="31"/>
      <c r="C143" s="30"/>
      <c r="D143" s="30"/>
      <c r="E143" s="30"/>
      <c r="F143" s="30"/>
      <c r="G143" s="30"/>
      <c r="H143" s="30"/>
      <c r="I143" s="30"/>
      <c r="J143" s="30"/>
      <c r="K143" s="30"/>
      <c r="L143" s="40"/>
      <c r="S143" s="30"/>
      <c r="T143" s="30"/>
      <c r="U143" s="30"/>
      <c r="V143" s="30"/>
      <c r="W143" s="30"/>
      <c r="X143" s="30"/>
      <c r="Y143" s="30"/>
      <c r="Z143" s="30"/>
      <c r="AA143" s="30"/>
      <c r="AB143" s="30"/>
      <c r="AC143" s="30"/>
      <c r="AD143" s="30"/>
      <c r="AE143" s="30"/>
    </row>
    <row r="144" spans="1:31" s="2" customFormat="1" ht="12" customHeight="1">
      <c r="A144" s="30"/>
      <c r="B144" s="31"/>
      <c r="C144" s="27" t="s">
        <v>14</v>
      </c>
      <c r="D144" s="30"/>
      <c r="E144" s="30"/>
      <c r="F144" s="30"/>
      <c r="G144" s="30"/>
      <c r="H144" s="30"/>
      <c r="I144" s="30"/>
      <c r="J144" s="30"/>
      <c r="K144" s="30"/>
      <c r="L144" s="40"/>
      <c r="S144" s="30"/>
      <c r="T144" s="30"/>
      <c r="U144" s="30"/>
      <c r="V144" s="30"/>
      <c r="W144" s="30"/>
      <c r="X144" s="30"/>
      <c r="Y144" s="30"/>
      <c r="Z144" s="30"/>
      <c r="AA144" s="30"/>
      <c r="AB144" s="30"/>
      <c r="AC144" s="30"/>
      <c r="AD144" s="30"/>
      <c r="AE144" s="30"/>
    </row>
    <row r="145" spans="1:65" s="2" customFormat="1" ht="16.5" customHeight="1">
      <c r="A145" s="30"/>
      <c r="B145" s="31"/>
      <c r="C145" s="30"/>
      <c r="D145" s="30"/>
      <c r="E145" s="681" t="str">
        <f>E7</f>
        <v>Tělocvična v ulici Jívanská - revize 01</v>
      </c>
      <c r="F145" s="682"/>
      <c r="G145" s="682"/>
      <c r="H145" s="682"/>
      <c r="I145" s="30"/>
      <c r="J145" s="30"/>
      <c r="K145" s="30"/>
      <c r="L145" s="40"/>
      <c r="S145" s="30"/>
      <c r="T145" s="30"/>
      <c r="U145" s="30"/>
      <c r="V145" s="30"/>
      <c r="W145" s="30"/>
      <c r="X145" s="30"/>
      <c r="Y145" s="30"/>
      <c r="Z145" s="30"/>
      <c r="AA145" s="30"/>
      <c r="AB145" s="30"/>
      <c r="AC145" s="30"/>
      <c r="AD145" s="30"/>
      <c r="AE145" s="30"/>
    </row>
    <row r="146" spans="1:65" s="2" customFormat="1" ht="12" customHeight="1">
      <c r="A146" s="30"/>
      <c r="B146" s="31"/>
      <c r="C146" s="27" t="s">
        <v>103</v>
      </c>
      <c r="D146" s="30"/>
      <c r="E146" s="30"/>
      <c r="F146" s="30"/>
      <c r="G146" s="30"/>
      <c r="H146" s="30"/>
      <c r="I146" s="30"/>
      <c r="J146" s="30"/>
      <c r="K146" s="30"/>
      <c r="L146" s="40"/>
      <c r="S146" s="30"/>
      <c r="T146" s="30"/>
      <c r="U146" s="30"/>
      <c r="V146" s="30"/>
      <c r="W146" s="30"/>
      <c r="X146" s="30"/>
      <c r="Y146" s="30"/>
      <c r="Z146" s="30"/>
      <c r="AA146" s="30"/>
      <c r="AB146" s="30"/>
      <c r="AC146" s="30"/>
      <c r="AD146" s="30"/>
      <c r="AE146" s="30"/>
    </row>
    <row r="147" spans="1:65" s="2" customFormat="1" ht="16.5" customHeight="1">
      <c r="A147" s="30"/>
      <c r="B147" s="31"/>
      <c r="C147" s="30"/>
      <c r="D147" s="30"/>
      <c r="E147" s="671" t="str">
        <f>E9</f>
        <v>SO 02 - Tělocvična</v>
      </c>
      <c r="F147" s="680"/>
      <c r="G147" s="680"/>
      <c r="H147" s="680"/>
      <c r="I147" s="30"/>
      <c r="J147" s="30"/>
      <c r="K147" s="30"/>
      <c r="L147" s="40"/>
      <c r="S147" s="30"/>
      <c r="T147" s="30"/>
      <c r="U147" s="30"/>
      <c r="V147" s="30"/>
      <c r="W147" s="30"/>
      <c r="X147" s="30"/>
      <c r="Y147" s="30"/>
      <c r="Z147" s="30"/>
      <c r="AA147" s="30"/>
      <c r="AB147" s="30"/>
      <c r="AC147" s="30"/>
      <c r="AD147" s="30"/>
      <c r="AE147" s="30"/>
    </row>
    <row r="148" spans="1:65" s="2" customFormat="1" ht="6.9" customHeight="1">
      <c r="A148" s="30"/>
      <c r="B148" s="31"/>
      <c r="C148" s="30"/>
      <c r="D148" s="30"/>
      <c r="E148" s="30"/>
      <c r="F148" s="30"/>
      <c r="G148" s="30"/>
      <c r="H148" s="30"/>
      <c r="I148" s="30"/>
      <c r="J148" s="30"/>
      <c r="K148" s="30"/>
      <c r="L148" s="40"/>
      <c r="S148" s="30"/>
      <c r="T148" s="30"/>
      <c r="U148" s="30"/>
      <c r="V148" s="30"/>
      <c r="W148" s="30"/>
      <c r="X148" s="30"/>
      <c r="Y148" s="30"/>
      <c r="Z148" s="30"/>
      <c r="AA148" s="30"/>
      <c r="AB148" s="30"/>
      <c r="AC148" s="30"/>
      <c r="AD148" s="30"/>
      <c r="AE148" s="30"/>
    </row>
    <row r="149" spans="1:65" s="2" customFormat="1" ht="12" customHeight="1">
      <c r="A149" s="30"/>
      <c r="B149" s="31"/>
      <c r="C149" s="27" t="s">
        <v>18</v>
      </c>
      <c r="D149" s="30"/>
      <c r="E149" s="30"/>
      <c r="F149" s="25" t="str">
        <f>F12</f>
        <v>Praha - Horní Počernice</v>
      </c>
      <c r="G149" s="30"/>
      <c r="H149" s="30"/>
      <c r="I149" s="27" t="s">
        <v>20</v>
      </c>
      <c r="J149" s="53" t="str">
        <f>IF(J12="","",J12)</f>
        <v>29. 11. 2022</v>
      </c>
      <c r="K149" s="30"/>
      <c r="L149" s="40"/>
      <c r="S149" s="30"/>
      <c r="T149" s="30"/>
      <c r="U149" s="30"/>
      <c r="V149" s="30"/>
      <c r="W149" s="30"/>
      <c r="X149" s="30"/>
      <c r="Y149" s="30"/>
      <c r="Z149" s="30"/>
      <c r="AA149" s="30"/>
      <c r="AB149" s="30"/>
      <c r="AC149" s="30"/>
      <c r="AD149" s="30"/>
      <c r="AE149" s="30"/>
    </row>
    <row r="150" spans="1:65" s="2" customFormat="1" ht="6.9" customHeight="1">
      <c r="A150" s="30"/>
      <c r="B150" s="31"/>
      <c r="C150" s="30"/>
      <c r="D150" s="30"/>
      <c r="E150" s="30"/>
      <c r="F150" s="30"/>
      <c r="G150" s="30"/>
      <c r="H150" s="30"/>
      <c r="I150" s="30"/>
      <c r="J150" s="30"/>
      <c r="K150" s="30"/>
      <c r="L150" s="40"/>
      <c r="S150" s="30"/>
      <c r="T150" s="30"/>
      <c r="U150" s="30"/>
      <c r="V150" s="30"/>
      <c r="W150" s="30"/>
      <c r="X150" s="30"/>
      <c r="Y150" s="30"/>
      <c r="Z150" s="30"/>
      <c r="AA150" s="30"/>
      <c r="AB150" s="30"/>
      <c r="AC150" s="30"/>
      <c r="AD150" s="30"/>
      <c r="AE150" s="30"/>
    </row>
    <row r="151" spans="1:65" s="2" customFormat="1" ht="25.65" customHeight="1">
      <c r="A151" s="30"/>
      <c r="B151" s="31"/>
      <c r="C151" s="27" t="s">
        <v>22</v>
      </c>
      <c r="D151" s="30"/>
      <c r="E151" s="30"/>
      <c r="F151" s="25" t="str">
        <f>E15</f>
        <v xml:space="preserve"> </v>
      </c>
      <c r="G151" s="30"/>
      <c r="H151" s="30"/>
      <c r="I151" s="27" t="s">
        <v>27</v>
      </c>
      <c r="J151" s="28" t="str">
        <f>E21</f>
        <v>Sportovní projekty s.r.o.</v>
      </c>
      <c r="K151" s="30"/>
      <c r="L151" s="40"/>
      <c r="S151" s="30"/>
      <c r="T151" s="30"/>
      <c r="U151" s="30"/>
      <c r="V151" s="30"/>
      <c r="W151" s="30"/>
      <c r="X151" s="30"/>
      <c r="Y151" s="30"/>
      <c r="Z151" s="30"/>
      <c r="AA151" s="30"/>
      <c r="AB151" s="30"/>
      <c r="AC151" s="30"/>
      <c r="AD151" s="30"/>
      <c r="AE151" s="30"/>
    </row>
    <row r="152" spans="1:65" s="2" customFormat="1" ht="15.15" customHeight="1">
      <c r="A152" s="30"/>
      <c r="B152" s="31"/>
      <c r="C152" s="27" t="s">
        <v>26</v>
      </c>
      <c r="D152" s="30"/>
      <c r="E152" s="30"/>
      <c r="F152" s="25" t="str">
        <f>IF(E18="","",E18)</f>
        <v xml:space="preserve"> </v>
      </c>
      <c r="G152" s="30"/>
      <c r="H152" s="30"/>
      <c r="I152" s="27" t="s">
        <v>30</v>
      </c>
      <c r="J152" s="28" t="str">
        <f>E24</f>
        <v>F.Pecka</v>
      </c>
      <c r="K152" s="30"/>
      <c r="L152" s="40"/>
      <c r="S152" s="30"/>
      <c r="T152" s="30"/>
      <c r="U152" s="30"/>
      <c r="V152" s="30"/>
      <c r="W152" s="30"/>
      <c r="X152" s="30"/>
      <c r="Y152" s="30"/>
      <c r="Z152" s="30"/>
      <c r="AA152" s="30"/>
      <c r="AB152" s="30"/>
      <c r="AC152" s="30"/>
      <c r="AD152" s="30"/>
      <c r="AE152" s="30"/>
    </row>
    <row r="153" spans="1:65" s="2" customFormat="1" ht="10.35" customHeight="1">
      <c r="A153" s="30"/>
      <c r="B153" s="31"/>
      <c r="C153" s="30"/>
      <c r="D153" s="30"/>
      <c r="E153" s="30"/>
      <c r="F153" s="30"/>
      <c r="G153" s="30"/>
      <c r="H153" s="30"/>
      <c r="I153" s="30"/>
      <c r="J153" s="30"/>
      <c r="K153" s="30"/>
      <c r="L153" s="40"/>
      <c r="S153" s="30"/>
      <c r="T153" s="30"/>
      <c r="U153" s="30"/>
      <c r="V153" s="30"/>
      <c r="W153" s="30"/>
      <c r="X153" s="30"/>
      <c r="Y153" s="30"/>
      <c r="Z153" s="30"/>
      <c r="AA153" s="30"/>
      <c r="AB153" s="30"/>
      <c r="AC153" s="30"/>
      <c r="AD153" s="30"/>
      <c r="AE153" s="30"/>
    </row>
    <row r="154" spans="1:65" s="11" customFormat="1" ht="29.25" customHeight="1">
      <c r="A154" s="119"/>
      <c r="B154" s="120"/>
      <c r="C154" s="121" t="s">
        <v>123</v>
      </c>
      <c r="D154" s="122" t="s">
        <v>58</v>
      </c>
      <c r="E154" s="122" t="s">
        <v>54</v>
      </c>
      <c r="F154" s="122" t="s">
        <v>55</v>
      </c>
      <c r="G154" s="122" t="s">
        <v>124</v>
      </c>
      <c r="H154" s="122" t="s">
        <v>125</v>
      </c>
      <c r="I154" s="122" t="s">
        <v>126</v>
      </c>
      <c r="J154" s="123" t="s">
        <v>107</v>
      </c>
      <c r="K154" s="124" t="s">
        <v>127</v>
      </c>
      <c r="L154" s="125"/>
      <c r="M154" s="60" t="s">
        <v>1</v>
      </c>
      <c r="N154" s="61" t="s">
        <v>37</v>
      </c>
      <c r="O154" s="61" t="s">
        <v>128</v>
      </c>
      <c r="P154" s="61" t="s">
        <v>129</v>
      </c>
      <c r="Q154" s="61" t="s">
        <v>130</v>
      </c>
      <c r="R154" s="61" t="s">
        <v>131</v>
      </c>
      <c r="S154" s="61" t="s">
        <v>132</v>
      </c>
      <c r="T154" s="62" t="s">
        <v>133</v>
      </c>
      <c r="U154" s="119"/>
      <c r="V154" s="119"/>
      <c r="W154" s="119"/>
      <c r="X154" s="119"/>
      <c r="Y154" s="119"/>
      <c r="Z154" s="119"/>
      <c r="AA154" s="119"/>
      <c r="AB154" s="119"/>
      <c r="AC154" s="119"/>
      <c r="AD154" s="119"/>
      <c r="AE154" s="119"/>
    </row>
    <row r="155" spans="1:65" s="2" customFormat="1" ht="22.8" customHeight="1">
      <c r="A155" s="30"/>
      <c r="B155" s="31"/>
      <c r="C155" s="67" t="s">
        <v>134</v>
      </c>
      <c r="D155" s="30"/>
      <c r="E155" s="30"/>
      <c r="F155" s="30"/>
      <c r="G155" s="30"/>
      <c r="H155" s="30"/>
      <c r="I155" s="30"/>
      <c r="J155" s="126">
        <f>BK155</f>
        <v>0</v>
      </c>
      <c r="K155" s="30"/>
      <c r="L155" s="31"/>
      <c r="M155" s="63"/>
      <c r="N155" s="54"/>
      <c r="O155" s="64"/>
      <c r="P155" s="127">
        <f>P156+P1636+P2796+P2800</f>
        <v>18477.194927999997</v>
      </c>
      <c r="Q155" s="64"/>
      <c r="R155" s="127">
        <f>R156+R1636+R2796+R2800</f>
        <v>2127.8281655600003</v>
      </c>
      <c r="S155" s="64"/>
      <c r="T155" s="128">
        <f>T156+T1636+T2796+T2800</f>
        <v>0.35699999999999998</v>
      </c>
      <c r="U155" s="30"/>
      <c r="V155" s="30"/>
      <c r="W155" s="30"/>
      <c r="X155" s="30"/>
      <c r="Y155" s="30"/>
      <c r="Z155" s="30"/>
      <c r="AA155" s="30"/>
      <c r="AB155" s="30"/>
      <c r="AC155" s="30"/>
      <c r="AD155" s="30"/>
      <c r="AE155" s="30"/>
      <c r="AT155" s="18" t="s">
        <v>72</v>
      </c>
      <c r="AU155" s="18" t="s">
        <v>109</v>
      </c>
      <c r="BK155" s="129">
        <f>BK156+BK1636+BK2796+BK2800</f>
        <v>0</v>
      </c>
    </row>
    <row r="156" spans="1:65" s="12" customFormat="1" ht="25.95" customHeight="1">
      <c r="B156" s="130"/>
      <c r="D156" s="131" t="s">
        <v>72</v>
      </c>
      <c r="E156" s="132" t="s">
        <v>135</v>
      </c>
      <c r="F156" s="132" t="s">
        <v>136</v>
      </c>
      <c r="J156" s="133">
        <f>BK156</f>
        <v>0</v>
      </c>
      <c r="L156" s="130"/>
      <c r="M156" s="134"/>
      <c r="N156" s="135"/>
      <c r="O156" s="135"/>
      <c r="P156" s="136">
        <f>P157+P192+P266+P428+P451+P463+P1472+P1634</f>
        <v>11378.924847999999</v>
      </c>
      <c r="Q156" s="135"/>
      <c r="R156" s="136">
        <f>R157+R192+R266+R428+R451+R463+R1472+R1634</f>
        <v>1897.3157664600001</v>
      </c>
      <c r="S156" s="135"/>
      <c r="T156" s="137">
        <f>T157+T192+T266+T428+T451+T463+T1472+T1634</f>
        <v>0.35699999999999998</v>
      </c>
      <c r="AR156" s="131" t="s">
        <v>81</v>
      </c>
      <c r="AT156" s="138" t="s">
        <v>72</v>
      </c>
      <c r="AU156" s="138" t="s">
        <v>73</v>
      </c>
      <c r="AY156" s="131" t="s">
        <v>137</v>
      </c>
      <c r="BK156" s="139">
        <f>BK157+BK192+BK266+BK428+BK451+BK463+BK1472+BK1634</f>
        <v>0</v>
      </c>
    </row>
    <row r="157" spans="1:65" s="12" customFormat="1" ht="22.8" customHeight="1">
      <c r="B157" s="130"/>
      <c r="D157" s="131" t="s">
        <v>72</v>
      </c>
      <c r="E157" s="140" t="s">
        <v>81</v>
      </c>
      <c r="F157" s="140" t="s">
        <v>138</v>
      </c>
      <c r="J157" s="141">
        <f>BK157</f>
        <v>0</v>
      </c>
      <c r="L157" s="130"/>
      <c r="M157" s="134"/>
      <c r="N157" s="135"/>
      <c r="O157" s="135"/>
      <c r="P157" s="136">
        <f>SUM(P158:P191)</f>
        <v>969.06139999999994</v>
      </c>
      <c r="Q157" s="135"/>
      <c r="R157" s="136">
        <f>SUM(R158:R191)</f>
        <v>0</v>
      </c>
      <c r="S157" s="135"/>
      <c r="T157" s="137">
        <f>SUM(T158:T191)</f>
        <v>0</v>
      </c>
      <c r="AR157" s="131" t="s">
        <v>81</v>
      </c>
      <c r="AT157" s="138" t="s">
        <v>72</v>
      </c>
      <c r="AU157" s="138" t="s">
        <v>81</v>
      </c>
      <c r="AY157" s="131" t="s">
        <v>137</v>
      </c>
      <c r="BK157" s="139">
        <f>SUM(BK158:BK191)</f>
        <v>0</v>
      </c>
    </row>
    <row r="158" spans="1:65" s="2" customFormat="1" ht="33" customHeight="1">
      <c r="A158" s="30"/>
      <c r="B158" s="142"/>
      <c r="C158" s="143" t="s">
        <v>81</v>
      </c>
      <c r="D158" s="143" t="s">
        <v>139</v>
      </c>
      <c r="E158" s="144" t="s">
        <v>426</v>
      </c>
      <c r="F158" s="145" t="s">
        <v>427</v>
      </c>
      <c r="G158" s="146" t="s">
        <v>149</v>
      </c>
      <c r="H158" s="147">
        <v>1485.77</v>
      </c>
      <c r="I158" s="148"/>
      <c r="J158" s="148">
        <f>ROUND(I158*H158,2)</f>
        <v>0</v>
      </c>
      <c r="K158" s="149"/>
      <c r="L158" s="31"/>
      <c r="M158" s="150" t="s">
        <v>1</v>
      </c>
      <c r="N158" s="151" t="s">
        <v>38</v>
      </c>
      <c r="O158" s="152">
        <v>0.11899999999999999</v>
      </c>
      <c r="P158" s="152">
        <f>O158*H158</f>
        <v>176.80662999999998</v>
      </c>
      <c r="Q158" s="152">
        <v>0</v>
      </c>
      <c r="R158" s="152">
        <f>Q158*H158</f>
        <v>0</v>
      </c>
      <c r="S158" s="152">
        <v>0</v>
      </c>
      <c r="T158" s="153">
        <f>S158*H158</f>
        <v>0</v>
      </c>
      <c r="U158" s="30"/>
      <c r="V158" s="30"/>
      <c r="W158" s="30"/>
      <c r="X158" s="30"/>
      <c r="Y158" s="30"/>
      <c r="Z158" s="30"/>
      <c r="AA158" s="30"/>
      <c r="AB158" s="30"/>
      <c r="AC158" s="30"/>
      <c r="AD158" s="30"/>
      <c r="AE158" s="30"/>
      <c r="AR158" s="154" t="s">
        <v>143</v>
      </c>
      <c r="AT158" s="154" t="s">
        <v>139</v>
      </c>
      <c r="AU158" s="154" t="s">
        <v>83</v>
      </c>
      <c r="AY158" s="18" t="s">
        <v>137</v>
      </c>
      <c r="BE158" s="155">
        <f>IF(N158="základní",J158,0)</f>
        <v>0</v>
      </c>
      <c r="BF158" s="155">
        <f>IF(N158="snížená",J158,0)</f>
        <v>0</v>
      </c>
      <c r="BG158" s="155">
        <f>IF(N158="zákl. přenesená",J158,0)</f>
        <v>0</v>
      </c>
      <c r="BH158" s="155">
        <f>IF(N158="sníž. přenesená",J158,0)</f>
        <v>0</v>
      </c>
      <c r="BI158" s="155">
        <f>IF(N158="nulová",J158,0)</f>
        <v>0</v>
      </c>
      <c r="BJ158" s="18" t="s">
        <v>81</v>
      </c>
      <c r="BK158" s="155">
        <f>ROUND(I158*H158,2)</f>
        <v>0</v>
      </c>
      <c r="BL158" s="18" t="s">
        <v>143</v>
      </c>
      <c r="BM158" s="154" t="s">
        <v>428</v>
      </c>
    </row>
    <row r="159" spans="1:65" s="13" customFormat="1">
      <c r="B159" s="156"/>
      <c r="D159" s="157" t="s">
        <v>145</v>
      </c>
      <c r="E159" s="158" t="s">
        <v>1</v>
      </c>
      <c r="F159" s="159" t="s">
        <v>429</v>
      </c>
      <c r="H159" s="160">
        <v>1485.77</v>
      </c>
      <c r="L159" s="156"/>
      <c r="M159" s="161"/>
      <c r="N159" s="162"/>
      <c r="O159" s="162"/>
      <c r="P159" s="162"/>
      <c r="Q159" s="162"/>
      <c r="R159" s="162"/>
      <c r="S159" s="162"/>
      <c r="T159" s="163"/>
      <c r="AT159" s="158" t="s">
        <v>145</v>
      </c>
      <c r="AU159" s="158" t="s">
        <v>83</v>
      </c>
      <c r="AV159" s="13" t="s">
        <v>83</v>
      </c>
      <c r="AW159" s="13" t="s">
        <v>29</v>
      </c>
      <c r="AX159" s="13" t="s">
        <v>81</v>
      </c>
      <c r="AY159" s="158" t="s">
        <v>137</v>
      </c>
    </row>
    <row r="160" spans="1:65" s="2" customFormat="1" ht="24.15" customHeight="1">
      <c r="A160" s="30"/>
      <c r="B160" s="142"/>
      <c r="C160" s="143" t="s">
        <v>83</v>
      </c>
      <c r="D160" s="143" t="s">
        <v>139</v>
      </c>
      <c r="E160" s="144" t="s">
        <v>246</v>
      </c>
      <c r="F160" s="145" t="s">
        <v>247</v>
      </c>
      <c r="G160" s="146" t="s">
        <v>149</v>
      </c>
      <c r="H160" s="147">
        <v>2619.2199999999998</v>
      </c>
      <c r="I160" s="148"/>
      <c r="J160" s="148">
        <f>ROUND(I160*H160,2)</f>
        <v>0</v>
      </c>
      <c r="K160" s="149"/>
      <c r="L160" s="31"/>
      <c r="M160" s="150" t="s">
        <v>1</v>
      </c>
      <c r="N160" s="151" t="s">
        <v>38</v>
      </c>
      <c r="O160" s="152">
        <v>7.0000000000000007E-2</v>
      </c>
      <c r="P160" s="152">
        <f>O160*H160</f>
        <v>183.34540000000001</v>
      </c>
      <c r="Q160" s="152">
        <v>0</v>
      </c>
      <c r="R160" s="152">
        <f>Q160*H160</f>
        <v>0</v>
      </c>
      <c r="S160" s="152">
        <v>0</v>
      </c>
      <c r="T160" s="153">
        <f>S160*H160</f>
        <v>0</v>
      </c>
      <c r="U160" s="30"/>
      <c r="V160" s="30"/>
      <c r="W160" s="30"/>
      <c r="X160" s="30"/>
      <c r="Y160" s="30"/>
      <c r="Z160" s="30"/>
      <c r="AA160" s="30"/>
      <c r="AB160" s="30"/>
      <c r="AC160" s="30"/>
      <c r="AD160" s="30"/>
      <c r="AE160" s="30"/>
      <c r="AR160" s="154" t="s">
        <v>143</v>
      </c>
      <c r="AT160" s="154" t="s">
        <v>139</v>
      </c>
      <c r="AU160" s="154" t="s">
        <v>83</v>
      </c>
      <c r="AY160" s="18" t="s">
        <v>137</v>
      </c>
      <c r="BE160" s="155">
        <f>IF(N160="základní",J160,0)</f>
        <v>0</v>
      </c>
      <c r="BF160" s="155">
        <f>IF(N160="snížená",J160,0)</f>
        <v>0</v>
      </c>
      <c r="BG160" s="155">
        <f>IF(N160="zákl. přenesená",J160,0)</f>
        <v>0</v>
      </c>
      <c r="BH160" s="155">
        <f>IF(N160="sníž. přenesená",J160,0)</f>
        <v>0</v>
      </c>
      <c r="BI160" s="155">
        <f>IF(N160="nulová",J160,0)</f>
        <v>0</v>
      </c>
      <c r="BJ160" s="18" t="s">
        <v>81</v>
      </c>
      <c r="BK160" s="155">
        <f>ROUND(I160*H160,2)</f>
        <v>0</v>
      </c>
      <c r="BL160" s="18" t="s">
        <v>143</v>
      </c>
      <c r="BM160" s="154" t="s">
        <v>430</v>
      </c>
    </row>
    <row r="161" spans="1:65" s="13" customFormat="1">
      <c r="B161" s="156"/>
      <c r="D161" s="157" t="s">
        <v>145</v>
      </c>
      <c r="E161" s="158" t="s">
        <v>1</v>
      </c>
      <c r="F161" s="159" t="s">
        <v>431</v>
      </c>
      <c r="H161" s="160">
        <v>2619.2199999999998</v>
      </c>
      <c r="L161" s="156"/>
      <c r="M161" s="161"/>
      <c r="N161" s="162"/>
      <c r="O161" s="162"/>
      <c r="P161" s="162"/>
      <c r="Q161" s="162"/>
      <c r="R161" s="162"/>
      <c r="S161" s="162"/>
      <c r="T161" s="163"/>
      <c r="AT161" s="158" t="s">
        <v>145</v>
      </c>
      <c r="AU161" s="158" t="s">
        <v>83</v>
      </c>
      <c r="AV161" s="13" t="s">
        <v>83</v>
      </c>
      <c r="AW161" s="13" t="s">
        <v>29</v>
      </c>
      <c r="AX161" s="13" t="s">
        <v>81</v>
      </c>
      <c r="AY161" s="158" t="s">
        <v>137</v>
      </c>
    </row>
    <row r="162" spans="1:65" s="2" customFormat="1" ht="33" customHeight="1">
      <c r="A162" s="30"/>
      <c r="B162" s="142"/>
      <c r="C162" s="143" t="s">
        <v>152</v>
      </c>
      <c r="D162" s="143" t="s">
        <v>139</v>
      </c>
      <c r="E162" s="144" t="s">
        <v>265</v>
      </c>
      <c r="F162" s="145" t="s">
        <v>266</v>
      </c>
      <c r="G162" s="146" t="s">
        <v>149</v>
      </c>
      <c r="H162" s="147">
        <v>178.28</v>
      </c>
      <c r="I162" s="148"/>
      <c r="J162" s="148">
        <f>ROUND(I162*H162,2)</f>
        <v>0</v>
      </c>
      <c r="K162" s="149"/>
      <c r="L162" s="31"/>
      <c r="M162" s="150" t="s">
        <v>1</v>
      </c>
      <c r="N162" s="151" t="s">
        <v>38</v>
      </c>
      <c r="O162" s="152">
        <v>8.6999999999999994E-2</v>
      </c>
      <c r="P162" s="152">
        <f>O162*H162</f>
        <v>15.510359999999999</v>
      </c>
      <c r="Q162" s="152">
        <v>0</v>
      </c>
      <c r="R162" s="152">
        <f>Q162*H162</f>
        <v>0</v>
      </c>
      <c r="S162" s="152">
        <v>0</v>
      </c>
      <c r="T162" s="153">
        <f>S162*H162</f>
        <v>0</v>
      </c>
      <c r="U162" s="30"/>
      <c r="V162" s="30"/>
      <c r="W162" s="30"/>
      <c r="X162" s="30"/>
      <c r="Y162" s="30"/>
      <c r="Z162" s="30"/>
      <c r="AA162" s="30"/>
      <c r="AB162" s="30"/>
      <c r="AC162" s="30"/>
      <c r="AD162" s="30"/>
      <c r="AE162" s="30"/>
      <c r="AR162" s="154" t="s">
        <v>143</v>
      </c>
      <c r="AT162" s="154" t="s">
        <v>139</v>
      </c>
      <c r="AU162" s="154" t="s">
        <v>83</v>
      </c>
      <c r="AY162" s="18" t="s">
        <v>137</v>
      </c>
      <c r="BE162" s="155">
        <f>IF(N162="základní",J162,0)</f>
        <v>0</v>
      </c>
      <c r="BF162" s="155">
        <f>IF(N162="snížená",J162,0)</f>
        <v>0</v>
      </c>
      <c r="BG162" s="155">
        <f>IF(N162="zákl. přenesená",J162,0)</f>
        <v>0</v>
      </c>
      <c r="BH162" s="155">
        <f>IF(N162="sníž. přenesená",J162,0)</f>
        <v>0</v>
      </c>
      <c r="BI162" s="155">
        <f>IF(N162="nulová",J162,0)</f>
        <v>0</v>
      </c>
      <c r="BJ162" s="18" t="s">
        <v>81</v>
      </c>
      <c r="BK162" s="155">
        <f>ROUND(I162*H162,2)</f>
        <v>0</v>
      </c>
      <c r="BL162" s="18" t="s">
        <v>143</v>
      </c>
      <c r="BM162" s="154" t="s">
        <v>432</v>
      </c>
    </row>
    <row r="163" spans="1:65" s="13" customFormat="1">
      <c r="B163" s="156"/>
      <c r="D163" s="157" t="s">
        <v>145</v>
      </c>
      <c r="E163" s="158" t="s">
        <v>1</v>
      </c>
      <c r="F163" s="159" t="s">
        <v>433</v>
      </c>
      <c r="H163" s="160">
        <v>176.16</v>
      </c>
      <c r="L163" s="156"/>
      <c r="M163" s="161"/>
      <c r="N163" s="162"/>
      <c r="O163" s="162"/>
      <c r="P163" s="162"/>
      <c r="Q163" s="162"/>
      <c r="R163" s="162"/>
      <c r="S163" s="162"/>
      <c r="T163" s="163"/>
      <c r="AT163" s="158" t="s">
        <v>145</v>
      </c>
      <c r="AU163" s="158" t="s">
        <v>83</v>
      </c>
      <c r="AV163" s="13" t="s">
        <v>83</v>
      </c>
      <c r="AW163" s="13" t="s">
        <v>29</v>
      </c>
      <c r="AX163" s="13" t="s">
        <v>73</v>
      </c>
      <c r="AY163" s="158" t="s">
        <v>137</v>
      </c>
    </row>
    <row r="164" spans="1:65" s="13" customFormat="1">
      <c r="B164" s="156"/>
      <c r="D164" s="157" t="s">
        <v>145</v>
      </c>
      <c r="E164" s="158" t="s">
        <v>1</v>
      </c>
      <c r="F164" s="159" t="s">
        <v>434</v>
      </c>
      <c r="H164" s="160">
        <v>2.12</v>
      </c>
      <c r="L164" s="156"/>
      <c r="M164" s="161"/>
      <c r="N164" s="162"/>
      <c r="O164" s="162"/>
      <c r="P164" s="162"/>
      <c r="Q164" s="162"/>
      <c r="R164" s="162"/>
      <c r="S164" s="162"/>
      <c r="T164" s="163"/>
      <c r="AT164" s="158" t="s">
        <v>145</v>
      </c>
      <c r="AU164" s="158" t="s">
        <v>83</v>
      </c>
      <c r="AV164" s="13" t="s">
        <v>83</v>
      </c>
      <c r="AW164" s="13" t="s">
        <v>29</v>
      </c>
      <c r="AX164" s="13" t="s">
        <v>73</v>
      </c>
      <c r="AY164" s="158" t="s">
        <v>137</v>
      </c>
    </row>
    <row r="165" spans="1:65" s="14" customFormat="1">
      <c r="B165" s="164"/>
      <c r="D165" s="157" t="s">
        <v>145</v>
      </c>
      <c r="E165" s="165" t="s">
        <v>1</v>
      </c>
      <c r="F165" s="166" t="s">
        <v>176</v>
      </c>
      <c r="H165" s="167">
        <v>178.28</v>
      </c>
      <c r="L165" s="164"/>
      <c r="M165" s="168"/>
      <c r="N165" s="169"/>
      <c r="O165" s="169"/>
      <c r="P165" s="169"/>
      <c r="Q165" s="169"/>
      <c r="R165" s="169"/>
      <c r="S165" s="169"/>
      <c r="T165" s="170"/>
      <c r="AT165" s="165" t="s">
        <v>145</v>
      </c>
      <c r="AU165" s="165" t="s">
        <v>83</v>
      </c>
      <c r="AV165" s="14" t="s">
        <v>143</v>
      </c>
      <c r="AW165" s="14" t="s">
        <v>29</v>
      </c>
      <c r="AX165" s="14" t="s">
        <v>81</v>
      </c>
      <c r="AY165" s="165" t="s">
        <v>137</v>
      </c>
    </row>
    <row r="166" spans="1:65" s="2" customFormat="1" ht="37.799999999999997" customHeight="1">
      <c r="A166" s="30"/>
      <c r="B166" s="142"/>
      <c r="C166" s="143" t="s">
        <v>143</v>
      </c>
      <c r="D166" s="143" t="s">
        <v>139</v>
      </c>
      <c r="E166" s="144" t="s">
        <v>271</v>
      </c>
      <c r="F166" s="145" t="s">
        <v>272</v>
      </c>
      <c r="G166" s="146" t="s">
        <v>149</v>
      </c>
      <c r="H166" s="147">
        <v>1782.8</v>
      </c>
      <c r="I166" s="148"/>
      <c r="J166" s="148">
        <f>ROUND(I166*H166,2)</f>
        <v>0</v>
      </c>
      <c r="K166" s="149"/>
      <c r="L166" s="31"/>
      <c r="M166" s="150" t="s">
        <v>1</v>
      </c>
      <c r="N166" s="151" t="s">
        <v>38</v>
      </c>
      <c r="O166" s="152">
        <v>5.0000000000000001E-3</v>
      </c>
      <c r="P166" s="152">
        <f>O166*H166</f>
        <v>8.9139999999999997</v>
      </c>
      <c r="Q166" s="152">
        <v>0</v>
      </c>
      <c r="R166" s="152">
        <f>Q166*H166</f>
        <v>0</v>
      </c>
      <c r="S166" s="152">
        <v>0</v>
      </c>
      <c r="T166" s="153">
        <f>S166*H166</f>
        <v>0</v>
      </c>
      <c r="U166" s="30"/>
      <c r="V166" s="30"/>
      <c r="W166" s="30"/>
      <c r="X166" s="30"/>
      <c r="Y166" s="30"/>
      <c r="Z166" s="30"/>
      <c r="AA166" s="30"/>
      <c r="AB166" s="30"/>
      <c r="AC166" s="30"/>
      <c r="AD166" s="30"/>
      <c r="AE166" s="30"/>
      <c r="AR166" s="154" t="s">
        <v>143</v>
      </c>
      <c r="AT166" s="154" t="s">
        <v>139</v>
      </c>
      <c r="AU166" s="154" t="s">
        <v>83</v>
      </c>
      <c r="AY166" s="18" t="s">
        <v>137</v>
      </c>
      <c r="BE166" s="155">
        <f>IF(N166="základní",J166,0)</f>
        <v>0</v>
      </c>
      <c r="BF166" s="155">
        <f>IF(N166="snížená",J166,0)</f>
        <v>0</v>
      </c>
      <c r="BG166" s="155">
        <f>IF(N166="zákl. přenesená",J166,0)</f>
        <v>0</v>
      </c>
      <c r="BH166" s="155">
        <f>IF(N166="sníž. přenesená",J166,0)</f>
        <v>0</v>
      </c>
      <c r="BI166" s="155">
        <f>IF(N166="nulová",J166,0)</f>
        <v>0</v>
      </c>
      <c r="BJ166" s="18" t="s">
        <v>81</v>
      </c>
      <c r="BK166" s="155">
        <f>ROUND(I166*H166,2)</f>
        <v>0</v>
      </c>
      <c r="BL166" s="18" t="s">
        <v>143</v>
      </c>
      <c r="BM166" s="154" t="s">
        <v>435</v>
      </c>
    </row>
    <row r="167" spans="1:65" s="13" customFormat="1">
      <c r="B167" s="156"/>
      <c r="D167" s="157" t="s">
        <v>145</v>
      </c>
      <c r="E167" s="158" t="s">
        <v>1</v>
      </c>
      <c r="F167" s="159" t="s">
        <v>436</v>
      </c>
      <c r="H167" s="160">
        <v>1782.8</v>
      </c>
      <c r="L167" s="156"/>
      <c r="M167" s="161"/>
      <c r="N167" s="162"/>
      <c r="O167" s="162"/>
      <c r="P167" s="162"/>
      <c r="Q167" s="162"/>
      <c r="R167" s="162"/>
      <c r="S167" s="162"/>
      <c r="T167" s="163"/>
      <c r="AT167" s="158" t="s">
        <v>145</v>
      </c>
      <c r="AU167" s="158" t="s">
        <v>83</v>
      </c>
      <c r="AV167" s="13" t="s">
        <v>83</v>
      </c>
      <c r="AW167" s="13" t="s">
        <v>29</v>
      </c>
      <c r="AX167" s="13" t="s">
        <v>81</v>
      </c>
      <c r="AY167" s="158" t="s">
        <v>137</v>
      </c>
    </row>
    <row r="168" spans="1:65" s="2" customFormat="1" ht="24.15" customHeight="1">
      <c r="A168" s="30"/>
      <c r="B168" s="142"/>
      <c r="C168" s="143" t="s">
        <v>160</v>
      </c>
      <c r="D168" s="143" t="s">
        <v>139</v>
      </c>
      <c r="E168" s="144" t="s">
        <v>437</v>
      </c>
      <c r="F168" s="145" t="s">
        <v>438</v>
      </c>
      <c r="G168" s="146" t="s">
        <v>149</v>
      </c>
      <c r="H168" s="147">
        <v>1309.6099999999999</v>
      </c>
      <c r="I168" s="148"/>
      <c r="J168" s="148">
        <f>ROUND(I168*H168,2)</f>
        <v>0</v>
      </c>
      <c r="K168" s="149"/>
      <c r="L168" s="31"/>
      <c r="M168" s="150" t="s">
        <v>1</v>
      </c>
      <c r="N168" s="151" t="s">
        <v>38</v>
      </c>
      <c r="O168" s="152">
        <v>7.1999999999999995E-2</v>
      </c>
      <c r="P168" s="152">
        <f>O168*H168</f>
        <v>94.29191999999999</v>
      </c>
      <c r="Q168" s="152">
        <v>0</v>
      </c>
      <c r="R168" s="152">
        <f>Q168*H168</f>
        <v>0</v>
      </c>
      <c r="S168" s="152">
        <v>0</v>
      </c>
      <c r="T168" s="153">
        <f>S168*H168</f>
        <v>0</v>
      </c>
      <c r="U168" s="30"/>
      <c r="V168" s="30"/>
      <c r="W168" s="30"/>
      <c r="X168" s="30"/>
      <c r="Y168" s="30"/>
      <c r="Z168" s="30"/>
      <c r="AA168" s="30"/>
      <c r="AB168" s="30"/>
      <c r="AC168" s="30"/>
      <c r="AD168" s="30"/>
      <c r="AE168" s="30"/>
      <c r="AR168" s="154" t="s">
        <v>143</v>
      </c>
      <c r="AT168" s="154" t="s">
        <v>139</v>
      </c>
      <c r="AU168" s="154" t="s">
        <v>83</v>
      </c>
      <c r="AY168" s="18" t="s">
        <v>137</v>
      </c>
      <c r="BE168" s="155">
        <f>IF(N168="základní",J168,0)</f>
        <v>0</v>
      </c>
      <c r="BF168" s="155">
        <f>IF(N168="snížená",J168,0)</f>
        <v>0</v>
      </c>
      <c r="BG168" s="155">
        <f>IF(N168="zákl. přenesená",J168,0)</f>
        <v>0</v>
      </c>
      <c r="BH168" s="155">
        <f>IF(N168="sníž. přenesená",J168,0)</f>
        <v>0</v>
      </c>
      <c r="BI168" s="155">
        <f>IF(N168="nulová",J168,0)</f>
        <v>0</v>
      </c>
      <c r="BJ168" s="18" t="s">
        <v>81</v>
      </c>
      <c r="BK168" s="155">
        <f>ROUND(I168*H168,2)</f>
        <v>0</v>
      </c>
      <c r="BL168" s="18" t="s">
        <v>143</v>
      </c>
      <c r="BM168" s="154" t="s">
        <v>439</v>
      </c>
    </row>
    <row r="169" spans="1:65" s="13" customFormat="1">
      <c r="B169" s="156"/>
      <c r="D169" s="157" t="s">
        <v>145</v>
      </c>
      <c r="E169" s="158" t="s">
        <v>1</v>
      </c>
      <c r="F169" s="159" t="s">
        <v>440</v>
      </c>
      <c r="H169" s="160">
        <v>1309.6099999999999</v>
      </c>
      <c r="L169" s="156"/>
      <c r="M169" s="161"/>
      <c r="N169" s="162"/>
      <c r="O169" s="162"/>
      <c r="P169" s="162"/>
      <c r="Q169" s="162"/>
      <c r="R169" s="162"/>
      <c r="S169" s="162"/>
      <c r="T169" s="163"/>
      <c r="AT169" s="158" t="s">
        <v>145</v>
      </c>
      <c r="AU169" s="158" t="s">
        <v>83</v>
      </c>
      <c r="AV169" s="13" t="s">
        <v>83</v>
      </c>
      <c r="AW169" s="13" t="s">
        <v>29</v>
      </c>
      <c r="AX169" s="13" t="s">
        <v>81</v>
      </c>
      <c r="AY169" s="158" t="s">
        <v>137</v>
      </c>
    </row>
    <row r="170" spans="1:65" s="2" customFormat="1" ht="24.15" customHeight="1">
      <c r="A170" s="30"/>
      <c r="B170" s="142"/>
      <c r="C170" s="143" t="s">
        <v>165</v>
      </c>
      <c r="D170" s="143" t="s">
        <v>139</v>
      </c>
      <c r="E170" s="144" t="s">
        <v>276</v>
      </c>
      <c r="F170" s="145" t="s">
        <v>277</v>
      </c>
      <c r="G170" s="146" t="s">
        <v>217</v>
      </c>
      <c r="H170" s="147">
        <v>178.28</v>
      </c>
      <c r="I170" s="148"/>
      <c r="J170" s="148">
        <f>ROUND(I170*H170,2)</f>
        <v>0</v>
      </c>
      <c r="K170" s="149"/>
      <c r="L170" s="31"/>
      <c r="M170" s="150" t="s">
        <v>1</v>
      </c>
      <c r="N170" s="151" t="s">
        <v>38</v>
      </c>
      <c r="O170" s="152">
        <v>0</v>
      </c>
      <c r="P170" s="152">
        <f>O170*H170</f>
        <v>0</v>
      </c>
      <c r="Q170" s="152">
        <v>0</v>
      </c>
      <c r="R170" s="152">
        <f>Q170*H170</f>
        <v>0</v>
      </c>
      <c r="S170" s="152">
        <v>0</v>
      </c>
      <c r="T170" s="153">
        <f>S170*H170</f>
        <v>0</v>
      </c>
      <c r="U170" s="30"/>
      <c r="V170" s="30"/>
      <c r="W170" s="30"/>
      <c r="X170" s="30"/>
      <c r="Y170" s="30"/>
      <c r="Z170" s="30"/>
      <c r="AA170" s="30"/>
      <c r="AB170" s="30"/>
      <c r="AC170" s="30"/>
      <c r="AD170" s="30"/>
      <c r="AE170" s="30"/>
      <c r="AR170" s="154" t="s">
        <v>143</v>
      </c>
      <c r="AT170" s="154" t="s">
        <v>139</v>
      </c>
      <c r="AU170" s="154" t="s">
        <v>83</v>
      </c>
      <c r="AY170" s="18" t="s">
        <v>137</v>
      </c>
      <c r="BE170" s="155">
        <f>IF(N170="základní",J170,0)</f>
        <v>0</v>
      </c>
      <c r="BF170" s="155">
        <f>IF(N170="snížená",J170,0)</f>
        <v>0</v>
      </c>
      <c r="BG170" s="155">
        <f>IF(N170="zákl. přenesená",J170,0)</f>
        <v>0</v>
      </c>
      <c r="BH170" s="155">
        <f>IF(N170="sníž. přenesená",J170,0)</f>
        <v>0</v>
      </c>
      <c r="BI170" s="155">
        <f>IF(N170="nulová",J170,0)</f>
        <v>0</v>
      </c>
      <c r="BJ170" s="18" t="s">
        <v>81</v>
      </c>
      <c r="BK170" s="155">
        <f>ROUND(I170*H170,2)</f>
        <v>0</v>
      </c>
      <c r="BL170" s="18" t="s">
        <v>143</v>
      </c>
      <c r="BM170" s="154" t="s">
        <v>441</v>
      </c>
    </row>
    <row r="171" spans="1:65" s="13" customFormat="1">
      <c r="B171" s="156"/>
      <c r="D171" s="157" t="s">
        <v>145</v>
      </c>
      <c r="E171" s="158" t="s">
        <v>1</v>
      </c>
      <c r="F171" s="159" t="s">
        <v>433</v>
      </c>
      <c r="H171" s="160">
        <v>176.16</v>
      </c>
      <c r="L171" s="156"/>
      <c r="M171" s="161"/>
      <c r="N171" s="162"/>
      <c r="O171" s="162"/>
      <c r="P171" s="162"/>
      <c r="Q171" s="162"/>
      <c r="R171" s="162"/>
      <c r="S171" s="162"/>
      <c r="T171" s="163"/>
      <c r="AT171" s="158" t="s">
        <v>145</v>
      </c>
      <c r="AU171" s="158" t="s">
        <v>83</v>
      </c>
      <c r="AV171" s="13" t="s">
        <v>83</v>
      </c>
      <c r="AW171" s="13" t="s">
        <v>29</v>
      </c>
      <c r="AX171" s="13" t="s">
        <v>73</v>
      </c>
      <c r="AY171" s="158" t="s">
        <v>137</v>
      </c>
    </row>
    <row r="172" spans="1:65" s="13" customFormat="1">
      <c r="B172" s="156"/>
      <c r="D172" s="157" t="s">
        <v>145</v>
      </c>
      <c r="E172" s="158" t="s">
        <v>1</v>
      </c>
      <c r="F172" s="159" t="s">
        <v>434</v>
      </c>
      <c r="H172" s="160">
        <v>2.12</v>
      </c>
      <c r="L172" s="156"/>
      <c r="M172" s="161"/>
      <c r="N172" s="162"/>
      <c r="O172" s="162"/>
      <c r="P172" s="162"/>
      <c r="Q172" s="162"/>
      <c r="R172" s="162"/>
      <c r="S172" s="162"/>
      <c r="T172" s="163"/>
      <c r="AT172" s="158" t="s">
        <v>145</v>
      </c>
      <c r="AU172" s="158" t="s">
        <v>83</v>
      </c>
      <c r="AV172" s="13" t="s">
        <v>83</v>
      </c>
      <c r="AW172" s="13" t="s">
        <v>29</v>
      </c>
      <c r="AX172" s="13" t="s">
        <v>73</v>
      </c>
      <c r="AY172" s="158" t="s">
        <v>137</v>
      </c>
    </row>
    <row r="173" spans="1:65" s="14" customFormat="1">
      <c r="B173" s="164"/>
      <c r="D173" s="157" t="s">
        <v>145</v>
      </c>
      <c r="E173" s="165" t="s">
        <v>1</v>
      </c>
      <c r="F173" s="166" t="s">
        <v>176</v>
      </c>
      <c r="H173" s="167">
        <v>178.28</v>
      </c>
      <c r="L173" s="164"/>
      <c r="M173" s="168"/>
      <c r="N173" s="169"/>
      <c r="O173" s="169"/>
      <c r="P173" s="169"/>
      <c r="Q173" s="169"/>
      <c r="R173" s="169"/>
      <c r="S173" s="169"/>
      <c r="T173" s="170"/>
      <c r="AT173" s="165" t="s">
        <v>145</v>
      </c>
      <c r="AU173" s="165" t="s">
        <v>83</v>
      </c>
      <c r="AV173" s="14" t="s">
        <v>143</v>
      </c>
      <c r="AW173" s="14" t="s">
        <v>29</v>
      </c>
      <c r="AX173" s="14" t="s">
        <v>81</v>
      </c>
      <c r="AY173" s="165" t="s">
        <v>137</v>
      </c>
    </row>
    <row r="174" spans="1:65" s="2" customFormat="1" ht="16.5" customHeight="1">
      <c r="A174" s="30"/>
      <c r="B174" s="142"/>
      <c r="C174" s="143" t="s">
        <v>170</v>
      </c>
      <c r="D174" s="143" t="s">
        <v>139</v>
      </c>
      <c r="E174" s="144" t="s">
        <v>281</v>
      </c>
      <c r="F174" s="145" t="s">
        <v>282</v>
      </c>
      <c r="G174" s="146" t="s">
        <v>149</v>
      </c>
      <c r="H174" s="147">
        <v>1487.89</v>
      </c>
      <c r="I174" s="148"/>
      <c r="J174" s="148">
        <f>ROUND(I174*H174,2)</f>
        <v>0</v>
      </c>
      <c r="K174" s="149"/>
      <c r="L174" s="31"/>
      <c r="M174" s="150" t="s">
        <v>1</v>
      </c>
      <c r="N174" s="151" t="s">
        <v>38</v>
      </c>
      <c r="O174" s="152">
        <v>8.9999999999999993E-3</v>
      </c>
      <c r="P174" s="152">
        <f>O174*H174</f>
        <v>13.39101</v>
      </c>
      <c r="Q174" s="152">
        <v>0</v>
      </c>
      <c r="R174" s="152">
        <f>Q174*H174</f>
        <v>0</v>
      </c>
      <c r="S174" s="152">
        <v>0</v>
      </c>
      <c r="T174" s="153">
        <f>S174*H174</f>
        <v>0</v>
      </c>
      <c r="U174" s="30"/>
      <c r="V174" s="30"/>
      <c r="W174" s="30"/>
      <c r="X174" s="30"/>
      <c r="Y174" s="30"/>
      <c r="Z174" s="30"/>
      <c r="AA174" s="30"/>
      <c r="AB174" s="30"/>
      <c r="AC174" s="30"/>
      <c r="AD174" s="30"/>
      <c r="AE174" s="30"/>
      <c r="AR174" s="154" t="s">
        <v>143</v>
      </c>
      <c r="AT174" s="154" t="s">
        <v>139</v>
      </c>
      <c r="AU174" s="154" t="s">
        <v>83</v>
      </c>
      <c r="AY174" s="18" t="s">
        <v>137</v>
      </c>
      <c r="BE174" s="155">
        <f>IF(N174="základní",J174,0)</f>
        <v>0</v>
      </c>
      <c r="BF174" s="155">
        <f>IF(N174="snížená",J174,0)</f>
        <v>0</v>
      </c>
      <c r="BG174" s="155">
        <f>IF(N174="zákl. přenesená",J174,0)</f>
        <v>0</v>
      </c>
      <c r="BH174" s="155">
        <f>IF(N174="sníž. přenesená",J174,0)</f>
        <v>0</v>
      </c>
      <c r="BI174" s="155">
        <f>IF(N174="nulová",J174,0)</f>
        <v>0</v>
      </c>
      <c r="BJ174" s="18" t="s">
        <v>81</v>
      </c>
      <c r="BK174" s="155">
        <f>ROUND(I174*H174,2)</f>
        <v>0</v>
      </c>
      <c r="BL174" s="18" t="s">
        <v>143</v>
      </c>
      <c r="BM174" s="154" t="s">
        <v>442</v>
      </c>
    </row>
    <row r="175" spans="1:65" s="13" customFormat="1">
      <c r="B175" s="156"/>
      <c r="D175" s="157" t="s">
        <v>145</v>
      </c>
      <c r="E175" s="158" t="s">
        <v>1</v>
      </c>
      <c r="F175" s="159" t="s">
        <v>443</v>
      </c>
      <c r="H175" s="160">
        <v>1485.77</v>
      </c>
      <c r="L175" s="156"/>
      <c r="M175" s="161"/>
      <c r="N175" s="162"/>
      <c r="O175" s="162"/>
      <c r="P175" s="162"/>
      <c r="Q175" s="162"/>
      <c r="R175" s="162"/>
      <c r="S175" s="162"/>
      <c r="T175" s="163"/>
      <c r="AT175" s="158" t="s">
        <v>145</v>
      </c>
      <c r="AU175" s="158" t="s">
        <v>83</v>
      </c>
      <c r="AV175" s="13" t="s">
        <v>83</v>
      </c>
      <c r="AW175" s="13" t="s">
        <v>29</v>
      </c>
      <c r="AX175" s="13" t="s">
        <v>73</v>
      </c>
      <c r="AY175" s="158" t="s">
        <v>137</v>
      </c>
    </row>
    <row r="176" spans="1:65" s="13" customFormat="1">
      <c r="B176" s="156"/>
      <c r="D176" s="157" t="s">
        <v>145</v>
      </c>
      <c r="E176" s="158" t="s">
        <v>1</v>
      </c>
      <c r="F176" s="159" t="s">
        <v>434</v>
      </c>
      <c r="H176" s="160">
        <v>2.12</v>
      </c>
      <c r="L176" s="156"/>
      <c r="M176" s="161"/>
      <c r="N176" s="162"/>
      <c r="O176" s="162"/>
      <c r="P176" s="162"/>
      <c r="Q176" s="162"/>
      <c r="R176" s="162"/>
      <c r="S176" s="162"/>
      <c r="T176" s="163"/>
      <c r="AT176" s="158" t="s">
        <v>145</v>
      </c>
      <c r="AU176" s="158" t="s">
        <v>83</v>
      </c>
      <c r="AV176" s="13" t="s">
        <v>83</v>
      </c>
      <c r="AW176" s="13" t="s">
        <v>29</v>
      </c>
      <c r="AX176" s="13" t="s">
        <v>73</v>
      </c>
      <c r="AY176" s="158" t="s">
        <v>137</v>
      </c>
    </row>
    <row r="177" spans="1:65" s="14" customFormat="1">
      <c r="B177" s="164"/>
      <c r="D177" s="157" t="s">
        <v>145</v>
      </c>
      <c r="E177" s="165" t="s">
        <v>1</v>
      </c>
      <c r="F177" s="166" t="s">
        <v>176</v>
      </c>
      <c r="H177" s="167">
        <v>1487.8899999999999</v>
      </c>
      <c r="L177" s="164"/>
      <c r="M177" s="168"/>
      <c r="N177" s="169"/>
      <c r="O177" s="169"/>
      <c r="P177" s="169"/>
      <c r="Q177" s="169"/>
      <c r="R177" s="169"/>
      <c r="S177" s="169"/>
      <c r="T177" s="170"/>
      <c r="AT177" s="165" t="s">
        <v>145</v>
      </c>
      <c r="AU177" s="165" t="s">
        <v>83</v>
      </c>
      <c r="AV177" s="14" t="s">
        <v>143</v>
      </c>
      <c r="AW177" s="14" t="s">
        <v>29</v>
      </c>
      <c r="AX177" s="14" t="s">
        <v>81</v>
      </c>
      <c r="AY177" s="165" t="s">
        <v>137</v>
      </c>
    </row>
    <row r="178" spans="1:65" s="2" customFormat="1" ht="24.15" customHeight="1">
      <c r="A178" s="30"/>
      <c r="B178" s="142"/>
      <c r="C178" s="143" t="s">
        <v>177</v>
      </c>
      <c r="D178" s="143" t="s">
        <v>139</v>
      </c>
      <c r="E178" s="144" t="s">
        <v>444</v>
      </c>
      <c r="F178" s="145" t="s">
        <v>445</v>
      </c>
      <c r="G178" s="146" t="s">
        <v>149</v>
      </c>
      <c r="H178" s="147">
        <v>1309.6099999999999</v>
      </c>
      <c r="I178" s="148"/>
      <c r="J178" s="148">
        <f>ROUND(I178*H178,2)</f>
        <v>0</v>
      </c>
      <c r="K178" s="149"/>
      <c r="L178" s="31"/>
      <c r="M178" s="150" t="s">
        <v>1</v>
      </c>
      <c r="N178" s="151" t="s">
        <v>38</v>
      </c>
      <c r="O178" s="152">
        <v>0.32800000000000001</v>
      </c>
      <c r="P178" s="152">
        <f>O178*H178</f>
        <v>429.55207999999999</v>
      </c>
      <c r="Q178" s="152">
        <v>0</v>
      </c>
      <c r="R178" s="152">
        <f>Q178*H178</f>
        <v>0</v>
      </c>
      <c r="S178" s="152">
        <v>0</v>
      </c>
      <c r="T178" s="153">
        <f>S178*H178</f>
        <v>0</v>
      </c>
      <c r="U178" s="30"/>
      <c r="V178" s="30"/>
      <c r="W178" s="30"/>
      <c r="X178" s="30"/>
      <c r="Y178" s="30"/>
      <c r="Z178" s="30"/>
      <c r="AA178" s="30"/>
      <c r="AB178" s="30"/>
      <c r="AC178" s="30"/>
      <c r="AD178" s="30"/>
      <c r="AE178" s="30"/>
      <c r="AR178" s="154" t="s">
        <v>143</v>
      </c>
      <c r="AT178" s="154" t="s">
        <v>139</v>
      </c>
      <c r="AU178" s="154" t="s">
        <v>83</v>
      </c>
      <c r="AY178" s="18" t="s">
        <v>137</v>
      </c>
      <c r="BE178" s="155">
        <f>IF(N178="základní",J178,0)</f>
        <v>0</v>
      </c>
      <c r="BF178" s="155">
        <f>IF(N178="snížená",J178,0)</f>
        <v>0</v>
      </c>
      <c r="BG178" s="155">
        <f>IF(N178="zákl. přenesená",J178,0)</f>
        <v>0</v>
      </c>
      <c r="BH178" s="155">
        <f>IF(N178="sníž. přenesená",J178,0)</f>
        <v>0</v>
      </c>
      <c r="BI178" s="155">
        <f>IF(N178="nulová",J178,0)</f>
        <v>0</v>
      </c>
      <c r="BJ178" s="18" t="s">
        <v>81</v>
      </c>
      <c r="BK178" s="155">
        <f>ROUND(I178*H178,2)</f>
        <v>0</v>
      </c>
      <c r="BL178" s="18" t="s">
        <v>143</v>
      </c>
      <c r="BM178" s="154" t="s">
        <v>446</v>
      </c>
    </row>
    <row r="179" spans="1:65" s="15" customFormat="1">
      <c r="B179" s="171"/>
      <c r="D179" s="157" t="s">
        <v>145</v>
      </c>
      <c r="E179" s="172" t="s">
        <v>1</v>
      </c>
      <c r="F179" s="173" t="s">
        <v>447</v>
      </c>
      <c r="H179" s="172" t="s">
        <v>1</v>
      </c>
      <c r="L179" s="171"/>
      <c r="M179" s="174"/>
      <c r="N179" s="175"/>
      <c r="O179" s="175"/>
      <c r="P179" s="175"/>
      <c r="Q179" s="175"/>
      <c r="R179" s="175"/>
      <c r="S179" s="175"/>
      <c r="T179" s="176"/>
      <c r="AT179" s="172" t="s">
        <v>145</v>
      </c>
      <c r="AU179" s="172" t="s">
        <v>83</v>
      </c>
      <c r="AV179" s="15" t="s">
        <v>81</v>
      </c>
      <c r="AW179" s="15" t="s">
        <v>29</v>
      </c>
      <c r="AX179" s="15" t="s">
        <v>73</v>
      </c>
      <c r="AY179" s="172" t="s">
        <v>137</v>
      </c>
    </row>
    <row r="180" spans="1:65" s="13" customFormat="1">
      <c r="B180" s="156"/>
      <c r="D180" s="157" t="s">
        <v>145</v>
      </c>
      <c r="E180" s="158" t="s">
        <v>1</v>
      </c>
      <c r="F180" s="159" t="s">
        <v>448</v>
      </c>
      <c r="H180" s="160">
        <v>1485.77</v>
      </c>
      <c r="L180" s="156"/>
      <c r="M180" s="161"/>
      <c r="N180" s="162"/>
      <c r="O180" s="162"/>
      <c r="P180" s="162"/>
      <c r="Q180" s="162"/>
      <c r="R180" s="162"/>
      <c r="S180" s="162"/>
      <c r="T180" s="163"/>
      <c r="AT180" s="158" t="s">
        <v>145</v>
      </c>
      <c r="AU180" s="158" t="s">
        <v>83</v>
      </c>
      <c r="AV180" s="13" t="s">
        <v>83</v>
      </c>
      <c r="AW180" s="13" t="s">
        <v>29</v>
      </c>
      <c r="AX180" s="13" t="s">
        <v>73</v>
      </c>
      <c r="AY180" s="158" t="s">
        <v>137</v>
      </c>
    </row>
    <row r="181" spans="1:65" s="13" customFormat="1">
      <c r="B181" s="156"/>
      <c r="D181" s="157" t="s">
        <v>145</v>
      </c>
      <c r="E181" s="158" t="s">
        <v>1</v>
      </c>
      <c r="F181" s="159" t="s">
        <v>449</v>
      </c>
      <c r="H181" s="160">
        <v>-76.900000000000006</v>
      </c>
      <c r="L181" s="156"/>
      <c r="M181" s="161"/>
      <c r="N181" s="162"/>
      <c r="O181" s="162"/>
      <c r="P181" s="162"/>
      <c r="Q181" s="162"/>
      <c r="R181" s="162"/>
      <c r="S181" s="162"/>
      <c r="T181" s="163"/>
      <c r="AT181" s="158" t="s">
        <v>145</v>
      </c>
      <c r="AU181" s="158" t="s">
        <v>83</v>
      </c>
      <c r="AV181" s="13" t="s">
        <v>83</v>
      </c>
      <c r="AW181" s="13" t="s">
        <v>29</v>
      </c>
      <c r="AX181" s="13" t="s">
        <v>73</v>
      </c>
      <c r="AY181" s="158" t="s">
        <v>137</v>
      </c>
    </row>
    <row r="182" spans="1:65" s="13" customFormat="1">
      <c r="B182" s="156"/>
      <c r="D182" s="157" t="s">
        <v>145</v>
      </c>
      <c r="E182" s="158" t="s">
        <v>1</v>
      </c>
      <c r="F182" s="159" t="s">
        <v>450</v>
      </c>
      <c r="H182" s="160">
        <v>-132.6</v>
      </c>
      <c r="L182" s="156"/>
      <c r="M182" s="161"/>
      <c r="N182" s="162"/>
      <c r="O182" s="162"/>
      <c r="P182" s="162"/>
      <c r="Q182" s="162"/>
      <c r="R182" s="162"/>
      <c r="S182" s="162"/>
      <c r="T182" s="163"/>
      <c r="AT182" s="158" t="s">
        <v>145</v>
      </c>
      <c r="AU182" s="158" t="s">
        <v>83</v>
      </c>
      <c r="AV182" s="13" t="s">
        <v>83</v>
      </c>
      <c r="AW182" s="13" t="s">
        <v>29</v>
      </c>
      <c r="AX182" s="13" t="s">
        <v>73</v>
      </c>
      <c r="AY182" s="158" t="s">
        <v>137</v>
      </c>
    </row>
    <row r="183" spans="1:65" s="13" customFormat="1">
      <c r="B183" s="156"/>
      <c r="D183" s="157" t="s">
        <v>145</v>
      </c>
      <c r="E183" s="158" t="s">
        <v>1</v>
      </c>
      <c r="F183" s="159" t="s">
        <v>451</v>
      </c>
      <c r="H183" s="160">
        <v>-5.5019999999999998</v>
      </c>
      <c r="L183" s="156"/>
      <c r="M183" s="161"/>
      <c r="N183" s="162"/>
      <c r="O183" s="162"/>
      <c r="P183" s="162"/>
      <c r="Q183" s="162"/>
      <c r="R183" s="162"/>
      <c r="S183" s="162"/>
      <c r="T183" s="163"/>
      <c r="AT183" s="158" t="s">
        <v>145</v>
      </c>
      <c r="AU183" s="158" t="s">
        <v>83</v>
      </c>
      <c r="AV183" s="13" t="s">
        <v>83</v>
      </c>
      <c r="AW183" s="13" t="s">
        <v>29</v>
      </c>
      <c r="AX183" s="13" t="s">
        <v>73</v>
      </c>
      <c r="AY183" s="158" t="s">
        <v>137</v>
      </c>
    </row>
    <row r="184" spans="1:65" s="13" customFormat="1">
      <c r="B184" s="156"/>
      <c r="D184" s="157" t="s">
        <v>145</v>
      </c>
      <c r="E184" s="158" t="s">
        <v>1</v>
      </c>
      <c r="F184" s="159" t="s">
        <v>452</v>
      </c>
      <c r="H184" s="160">
        <v>-6.37</v>
      </c>
      <c r="L184" s="156"/>
      <c r="M184" s="161"/>
      <c r="N184" s="162"/>
      <c r="O184" s="162"/>
      <c r="P184" s="162"/>
      <c r="Q184" s="162"/>
      <c r="R184" s="162"/>
      <c r="S184" s="162"/>
      <c r="T184" s="163"/>
      <c r="AT184" s="158" t="s">
        <v>145</v>
      </c>
      <c r="AU184" s="158" t="s">
        <v>83</v>
      </c>
      <c r="AV184" s="13" t="s">
        <v>83</v>
      </c>
      <c r="AW184" s="13" t="s">
        <v>29</v>
      </c>
      <c r="AX184" s="13" t="s">
        <v>73</v>
      </c>
      <c r="AY184" s="158" t="s">
        <v>137</v>
      </c>
    </row>
    <row r="185" spans="1:65" s="13" customFormat="1" ht="20.399999999999999">
      <c r="B185" s="156"/>
      <c r="D185" s="157" t="s">
        <v>145</v>
      </c>
      <c r="E185" s="158" t="s">
        <v>1</v>
      </c>
      <c r="F185" s="159" t="s">
        <v>453</v>
      </c>
      <c r="H185" s="160">
        <v>-3.1459999999999999</v>
      </c>
      <c r="L185" s="156"/>
      <c r="M185" s="161"/>
      <c r="N185" s="162"/>
      <c r="O185" s="162"/>
      <c r="P185" s="162"/>
      <c r="Q185" s="162"/>
      <c r="R185" s="162"/>
      <c r="S185" s="162"/>
      <c r="T185" s="163"/>
      <c r="AT185" s="158" t="s">
        <v>145</v>
      </c>
      <c r="AU185" s="158" t="s">
        <v>83</v>
      </c>
      <c r="AV185" s="13" t="s">
        <v>83</v>
      </c>
      <c r="AW185" s="13" t="s">
        <v>29</v>
      </c>
      <c r="AX185" s="13" t="s">
        <v>73</v>
      </c>
      <c r="AY185" s="158" t="s">
        <v>137</v>
      </c>
    </row>
    <row r="186" spans="1:65" s="13" customFormat="1">
      <c r="B186" s="156"/>
      <c r="D186" s="157" t="s">
        <v>145</v>
      </c>
      <c r="E186" s="158" t="s">
        <v>1</v>
      </c>
      <c r="F186" s="159" t="s">
        <v>454</v>
      </c>
      <c r="H186" s="160">
        <v>-0.87</v>
      </c>
      <c r="L186" s="156"/>
      <c r="M186" s="161"/>
      <c r="N186" s="162"/>
      <c r="O186" s="162"/>
      <c r="P186" s="162"/>
      <c r="Q186" s="162"/>
      <c r="R186" s="162"/>
      <c r="S186" s="162"/>
      <c r="T186" s="163"/>
      <c r="AT186" s="158" t="s">
        <v>145</v>
      </c>
      <c r="AU186" s="158" t="s">
        <v>83</v>
      </c>
      <c r="AV186" s="13" t="s">
        <v>83</v>
      </c>
      <c r="AW186" s="13" t="s">
        <v>29</v>
      </c>
      <c r="AX186" s="13" t="s">
        <v>73</v>
      </c>
      <c r="AY186" s="158" t="s">
        <v>137</v>
      </c>
    </row>
    <row r="187" spans="1:65" s="13" customFormat="1">
      <c r="B187" s="156"/>
      <c r="D187" s="157" t="s">
        <v>145</v>
      </c>
      <c r="E187" s="158" t="s">
        <v>1</v>
      </c>
      <c r="F187" s="159" t="s">
        <v>455</v>
      </c>
      <c r="H187" s="160">
        <v>-31.771999999999998</v>
      </c>
      <c r="L187" s="156"/>
      <c r="M187" s="161"/>
      <c r="N187" s="162"/>
      <c r="O187" s="162"/>
      <c r="P187" s="162"/>
      <c r="Q187" s="162"/>
      <c r="R187" s="162"/>
      <c r="S187" s="162"/>
      <c r="T187" s="163"/>
      <c r="AT187" s="158" t="s">
        <v>145</v>
      </c>
      <c r="AU187" s="158" t="s">
        <v>83</v>
      </c>
      <c r="AV187" s="13" t="s">
        <v>83</v>
      </c>
      <c r="AW187" s="13" t="s">
        <v>29</v>
      </c>
      <c r="AX187" s="13" t="s">
        <v>73</v>
      </c>
      <c r="AY187" s="158" t="s">
        <v>137</v>
      </c>
    </row>
    <row r="188" spans="1:65" s="13" customFormat="1">
      <c r="B188" s="156"/>
      <c r="D188" s="157" t="s">
        <v>145</v>
      </c>
      <c r="E188" s="158" t="s">
        <v>1</v>
      </c>
      <c r="F188" s="159" t="s">
        <v>456</v>
      </c>
      <c r="H188" s="160">
        <v>81</v>
      </c>
      <c r="L188" s="156"/>
      <c r="M188" s="161"/>
      <c r="N188" s="162"/>
      <c r="O188" s="162"/>
      <c r="P188" s="162"/>
      <c r="Q188" s="162"/>
      <c r="R188" s="162"/>
      <c r="S188" s="162"/>
      <c r="T188" s="163"/>
      <c r="AT188" s="158" t="s">
        <v>145</v>
      </c>
      <c r="AU188" s="158" t="s">
        <v>83</v>
      </c>
      <c r="AV188" s="13" t="s">
        <v>83</v>
      </c>
      <c r="AW188" s="13" t="s">
        <v>29</v>
      </c>
      <c r="AX188" s="13" t="s">
        <v>73</v>
      </c>
      <c r="AY188" s="158" t="s">
        <v>137</v>
      </c>
    </row>
    <row r="189" spans="1:65" s="14" customFormat="1">
      <c r="B189" s="164"/>
      <c r="D189" s="157" t="s">
        <v>145</v>
      </c>
      <c r="E189" s="165" t="s">
        <v>1</v>
      </c>
      <c r="F189" s="166" t="s">
        <v>176</v>
      </c>
      <c r="H189" s="167">
        <v>1309.6100000000004</v>
      </c>
      <c r="L189" s="164"/>
      <c r="M189" s="168"/>
      <c r="N189" s="169"/>
      <c r="O189" s="169"/>
      <c r="P189" s="169"/>
      <c r="Q189" s="169"/>
      <c r="R189" s="169"/>
      <c r="S189" s="169"/>
      <c r="T189" s="170"/>
      <c r="AT189" s="165" t="s">
        <v>145</v>
      </c>
      <c r="AU189" s="165" t="s">
        <v>83</v>
      </c>
      <c r="AV189" s="14" t="s">
        <v>143</v>
      </c>
      <c r="AW189" s="14" t="s">
        <v>29</v>
      </c>
      <c r="AX189" s="14" t="s">
        <v>81</v>
      </c>
      <c r="AY189" s="165" t="s">
        <v>137</v>
      </c>
    </row>
    <row r="190" spans="1:65" s="2" customFormat="1" ht="37.799999999999997" customHeight="1">
      <c r="A190" s="30"/>
      <c r="B190" s="142"/>
      <c r="C190" s="143" t="s">
        <v>182</v>
      </c>
      <c r="D190" s="143" t="s">
        <v>139</v>
      </c>
      <c r="E190" s="144" t="s">
        <v>457</v>
      </c>
      <c r="F190" s="145" t="s">
        <v>458</v>
      </c>
      <c r="G190" s="146" t="s">
        <v>142</v>
      </c>
      <c r="H190" s="147">
        <v>1890</v>
      </c>
      <c r="I190" s="148"/>
      <c r="J190" s="148">
        <f>ROUND(I190*H190,2)</f>
        <v>0</v>
      </c>
      <c r="K190" s="149"/>
      <c r="L190" s="31"/>
      <c r="M190" s="150" t="s">
        <v>1</v>
      </c>
      <c r="N190" s="151" t="s">
        <v>38</v>
      </c>
      <c r="O190" s="152">
        <v>2.5000000000000001E-2</v>
      </c>
      <c r="P190" s="152">
        <f>O190*H190</f>
        <v>47.25</v>
      </c>
      <c r="Q190" s="152">
        <v>0</v>
      </c>
      <c r="R190" s="152">
        <f>Q190*H190</f>
        <v>0</v>
      </c>
      <c r="S190" s="152">
        <v>0</v>
      </c>
      <c r="T190" s="153">
        <f>S190*H190</f>
        <v>0</v>
      </c>
      <c r="U190" s="30"/>
      <c r="V190" s="30"/>
      <c r="W190" s="30"/>
      <c r="X190" s="30"/>
      <c r="Y190" s="30"/>
      <c r="Z190" s="30"/>
      <c r="AA190" s="30"/>
      <c r="AB190" s="30"/>
      <c r="AC190" s="30"/>
      <c r="AD190" s="30"/>
      <c r="AE190" s="30"/>
      <c r="AR190" s="154" t="s">
        <v>143</v>
      </c>
      <c r="AT190" s="154" t="s">
        <v>139</v>
      </c>
      <c r="AU190" s="154" t="s">
        <v>83</v>
      </c>
      <c r="AY190" s="18" t="s">
        <v>137</v>
      </c>
      <c r="BE190" s="155">
        <f>IF(N190="základní",J190,0)</f>
        <v>0</v>
      </c>
      <c r="BF190" s="155">
        <f>IF(N190="snížená",J190,0)</f>
        <v>0</v>
      </c>
      <c r="BG190" s="155">
        <f>IF(N190="zákl. přenesená",J190,0)</f>
        <v>0</v>
      </c>
      <c r="BH190" s="155">
        <f>IF(N190="sníž. přenesená",J190,0)</f>
        <v>0</v>
      </c>
      <c r="BI190" s="155">
        <f>IF(N190="nulová",J190,0)</f>
        <v>0</v>
      </c>
      <c r="BJ190" s="18" t="s">
        <v>81</v>
      </c>
      <c r="BK190" s="155">
        <f>ROUND(I190*H190,2)</f>
        <v>0</v>
      </c>
      <c r="BL190" s="18" t="s">
        <v>143</v>
      </c>
      <c r="BM190" s="154" t="s">
        <v>459</v>
      </c>
    </row>
    <row r="191" spans="1:65" s="13" customFormat="1">
      <c r="B191" s="156"/>
      <c r="D191" s="157" t="s">
        <v>145</v>
      </c>
      <c r="E191" s="158" t="s">
        <v>1</v>
      </c>
      <c r="F191" s="159" t="s">
        <v>460</v>
      </c>
      <c r="H191" s="160">
        <v>1890</v>
      </c>
      <c r="L191" s="156"/>
      <c r="M191" s="161"/>
      <c r="N191" s="162"/>
      <c r="O191" s="162"/>
      <c r="P191" s="162"/>
      <c r="Q191" s="162"/>
      <c r="R191" s="162"/>
      <c r="S191" s="162"/>
      <c r="T191" s="163"/>
      <c r="AT191" s="158" t="s">
        <v>145</v>
      </c>
      <c r="AU191" s="158" t="s">
        <v>83</v>
      </c>
      <c r="AV191" s="13" t="s">
        <v>83</v>
      </c>
      <c r="AW191" s="13" t="s">
        <v>29</v>
      </c>
      <c r="AX191" s="13" t="s">
        <v>81</v>
      </c>
      <c r="AY191" s="158" t="s">
        <v>137</v>
      </c>
    </row>
    <row r="192" spans="1:65" s="12" customFormat="1" ht="22.8" customHeight="1">
      <c r="B192" s="130"/>
      <c r="D192" s="131" t="s">
        <v>72</v>
      </c>
      <c r="E192" s="140" t="s">
        <v>83</v>
      </c>
      <c r="F192" s="140" t="s">
        <v>289</v>
      </c>
      <c r="J192" s="141">
        <f>BK192</f>
        <v>0</v>
      </c>
      <c r="L192" s="130"/>
      <c r="M192" s="134"/>
      <c r="N192" s="135"/>
      <c r="O192" s="135"/>
      <c r="P192" s="136">
        <f>SUM(P193:P265)</f>
        <v>66.291222000000005</v>
      </c>
      <c r="Q192" s="135"/>
      <c r="R192" s="136">
        <f>SUM(R193:R265)</f>
        <v>44.059573730000011</v>
      </c>
      <c r="S192" s="135"/>
      <c r="T192" s="137">
        <f>SUM(T193:T265)</f>
        <v>0</v>
      </c>
      <c r="AR192" s="131" t="s">
        <v>81</v>
      </c>
      <c r="AT192" s="138" t="s">
        <v>72</v>
      </c>
      <c r="AU192" s="138" t="s">
        <v>81</v>
      </c>
      <c r="AY192" s="131" t="s">
        <v>137</v>
      </c>
      <c r="BK192" s="139">
        <f>SUM(BK193:BK265)</f>
        <v>0</v>
      </c>
    </row>
    <row r="193" spans="1:65" s="2" customFormat="1" ht="21.75" customHeight="1">
      <c r="A193" s="30"/>
      <c r="B193" s="142"/>
      <c r="C193" s="143" t="s">
        <v>187</v>
      </c>
      <c r="D193" s="143" t="s">
        <v>139</v>
      </c>
      <c r="E193" s="144" t="s">
        <v>461</v>
      </c>
      <c r="F193" s="145" t="s">
        <v>462</v>
      </c>
      <c r="G193" s="146" t="s">
        <v>190</v>
      </c>
      <c r="H193" s="147">
        <v>30</v>
      </c>
      <c r="I193" s="148"/>
      <c r="J193" s="148">
        <f>ROUND(I193*H193,2)</f>
        <v>0</v>
      </c>
      <c r="K193" s="149"/>
      <c r="L193" s="31"/>
      <c r="M193" s="150" t="s">
        <v>1</v>
      </c>
      <c r="N193" s="151" t="s">
        <v>38</v>
      </c>
      <c r="O193" s="152">
        <v>0.24199999999999999</v>
      </c>
      <c r="P193" s="152">
        <f>O193*H193</f>
        <v>7.26</v>
      </c>
      <c r="Q193" s="152">
        <v>3.0000000000000001E-5</v>
      </c>
      <c r="R193" s="152">
        <f>Q193*H193</f>
        <v>8.9999999999999998E-4</v>
      </c>
      <c r="S193" s="152">
        <v>0</v>
      </c>
      <c r="T193" s="153">
        <f>S193*H193</f>
        <v>0</v>
      </c>
      <c r="U193" s="30"/>
      <c r="V193" s="30"/>
      <c r="W193" s="30"/>
      <c r="X193" s="30"/>
      <c r="Y193" s="30"/>
      <c r="Z193" s="30"/>
      <c r="AA193" s="30"/>
      <c r="AB193" s="30"/>
      <c r="AC193" s="30"/>
      <c r="AD193" s="30"/>
      <c r="AE193" s="30"/>
      <c r="AR193" s="154" t="s">
        <v>223</v>
      </c>
      <c r="AT193" s="154" t="s">
        <v>139</v>
      </c>
      <c r="AU193" s="154" t="s">
        <v>83</v>
      </c>
      <c r="AY193" s="18" t="s">
        <v>137</v>
      </c>
      <c r="BE193" s="155">
        <f>IF(N193="základní",J193,0)</f>
        <v>0</v>
      </c>
      <c r="BF193" s="155">
        <f>IF(N193="snížená",J193,0)</f>
        <v>0</v>
      </c>
      <c r="BG193" s="155">
        <f>IF(N193="zákl. přenesená",J193,0)</f>
        <v>0</v>
      </c>
      <c r="BH193" s="155">
        <f>IF(N193="sníž. přenesená",J193,0)</f>
        <v>0</v>
      </c>
      <c r="BI193" s="155">
        <f>IF(N193="nulová",J193,0)</f>
        <v>0</v>
      </c>
      <c r="BJ193" s="18" t="s">
        <v>81</v>
      </c>
      <c r="BK193" s="155">
        <f>ROUND(I193*H193,2)</f>
        <v>0</v>
      </c>
      <c r="BL193" s="18" t="s">
        <v>223</v>
      </c>
      <c r="BM193" s="154" t="s">
        <v>463</v>
      </c>
    </row>
    <row r="194" spans="1:65" s="13" customFormat="1">
      <c r="B194" s="156"/>
      <c r="D194" s="157" t="s">
        <v>145</v>
      </c>
      <c r="E194" s="158" t="s">
        <v>1</v>
      </c>
      <c r="F194" s="159" t="s">
        <v>464</v>
      </c>
      <c r="H194" s="160">
        <v>30</v>
      </c>
      <c r="L194" s="156"/>
      <c r="M194" s="161"/>
      <c r="N194" s="162"/>
      <c r="O194" s="162"/>
      <c r="P194" s="162"/>
      <c r="Q194" s="162"/>
      <c r="R194" s="162"/>
      <c r="S194" s="162"/>
      <c r="T194" s="163"/>
      <c r="AT194" s="158" t="s">
        <v>145</v>
      </c>
      <c r="AU194" s="158" t="s">
        <v>83</v>
      </c>
      <c r="AV194" s="13" t="s">
        <v>83</v>
      </c>
      <c r="AW194" s="13" t="s">
        <v>29</v>
      </c>
      <c r="AX194" s="13" t="s">
        <v>81</v>
      </c>
      <c r="AY194" s="158" t="s">
        <v>137</v>
      </c>
    </row>
    <row r="195" spans="1:65" s="2" customFormat="1" ht="24.15" customHeight="1">
      <c r="A195" s="30"/>
      <c r="B195" s="142"/>
      <c r="C195" s="143" t="s">
        <v>193</v>
      </c>
      <c r="D195" s="143" t="s">
        <v>139</v>
      </c>
      <c r="E195" s="144" t="s">
        <v>465</v>
      </c>
      <c r="F195" s="145" t="s">
        <v>466</v>
      </c>
      <c r="G195" s="146" t="s">
        <v>190</v>
      </c>
      <c r="H195" s="147">
        <v>30</v>
      </c>
      <c r="I195" s="148"/>
      <c r="J195" s="148">
        <f>ROUND(I195*H195,2)</f>
        <v>0</v>
      </c>
      <c r="K195" s="149"/>
      <c r="L195" s="31"/>
      <c r="M195" s="150" t="s">
        <v>1</v>
      </c>
      <c r="N195" s="151" t="s">
        <v>38</v>
      </c>
      <c r="O195" s="152">
        <v>0.189</v>
      </c>
      <c r="P195" s="152">
        <f>O195*H195</f>
        <v>5.67</v>
      </c>
      <c r="Q195" s="152">
        <v>0</v>
      </c>
      <c r="R195" s="152">
        <f>Q195*H195</f>
        <v>0</v>
      </c>
      <c r="S195" s="152">
        <v>0</v>
      </c>
      <c r="T195" s="153">
        <f>S195*H195</f>
        <v>0</v>
      </c>
      <c r="U195" s="30"/>
      <c r="V195" s="30"/>
      <c r="W195" s="30"/>
      <c r="X195" s="30"/>
      <c r="Y195" s="30"/>
      <c r="Z195" s="30"/>
      <c r="AA195" s="30"/>
      <c r="AB195" s="30"/>
      <c r="AC195" s="30"/>
      <c r="AD195" s="30"/>
      <c r="AE195" s="30"/>
      <c r="AR195" s="154" t="s">
        <v>143</v>
      </c>
      <c r="AT195" s="154" t="s">
        <v>139</v>
      </c>
      <c r="AU195" s="154" t="s">
        <v>83</v>
      </c>
      <c r="AY195" s="18" t="s">
        <v>137</v>
      </c>
      <c r="BE195" s="155">
        <f>IF(N195="základní",J195,0)</f>
        <v>0</v>
      </c>
      <c r="BF195" s="155">
        <f>IF(N195="snížená",J195,0)</f>
        <v>0</v>
      </c>
      <c r="BG195" s="155">
        <f>IF(N195="zákl. přenesená",J195,0)</f>
        <v>0</v>
      </c>
      <c r="BH195" s="155">
        <f>IF(N195="sníž. přenesená",J195,0)</f>
        <v>0</v>
      </c>
      <c r="BI195" s="155">
        <f>IF(N195="nulová",J195,0)</f>
        <v>0</v>
      </c>
      <c r="BJ195" s="18" t="s">
        <v>81</v>
      </c>
      <c r="BK195" s="155">
        <f>ROUND(I195*H195,2)</f>
        <v>0</v>
      </c>
      <c r="BL195" s="18" t="s">
        <v>143</v>
      </c>
      <c r="BM195" s="154" t="s">
        <v>467</v>
      </c>
    </row>
    <row r="196" spans="1:65" s="13" customFormat="1">
      <c r="B196" s="156"/>
      <c r="D196" s="157" t="s">
        <v>145</v>
      </c>
      <c r="E196" s="158" t="s">
        <v>1</v>
      </c>
      <c r="F196" s="159" t="s">
        <v>464</v>
      </c>
      <c r="H196" s="160">
        <v>30</v>
      </c>
      <c r="L196" s="156"/>
      <c r="M196" s="161"/>
      <c r="N196" s="162"/>
      <c r="O196" s="162"/>
      <c r="P196" s="162"/>
      <c r="Q196" s="162"/>
      <c r="R196" s="162"/>
      <c r="S196" s="162"/>
      <c r="T196" s="163"/>
      <c r="AT196" s="158" t="s">
        <v>145</v>
      </c>
      <c r="AU196" s="158" t="s">
        <v>83</v>
      </c>
      <c r="AV196" s="13" t="s">
        <v>83</v>
      </c>
      <c r="AW196" s="13" t="s">
        <v>29</v>
      </c>
      <c r="AX196" s="13" t="s">
        <v>81</v>
      </c>
      <c r="AY196" s="158" t="s">
        <v>137</v>
      </c>
    </row>
    <row r="197" spans="1:65" s="2" customFormat="1" ht="16.5" customHeight="1">
      <c r="A197" s="30"/>
      <c r="B197" s="142"/>
      <c r="C197" s="177" t="s">
        <v>198</v>
      </c>
      <c r="D197" s="177" t="s">
        <v>214</v>
      </c>
      <c r="E197" s="178" t="s">
        <v>468</v>
      </c>
      <c r="F197" s="179" t="s">
        <v>469</v>
      </c>
      <c r="G197" s="180" t="s">
        <v>149</v>
      </c>
      <c r="H197" s="181">
        <v>2.194</v>
      </c>
      <c r="I197" s="182"/>
      <c r="J197" s="182">
        <f>ROUND(I197*H197,2)</f>
        <v>0</v>
      </c>
      <c r="K197" s="183"/>
      <c r="L197" s="184"/>
      <c r="M197" s="185" t="s">
        <v>1</v>
      </c>
      <c r="N197" s="186" t="s">
        <v>38</v>
      </c>
      <c r="O197" s="152">
        <v>0</v>
      </c>
      <c r="P197" s="152">
        <f>O197*H197</f>
        <v>0</v>
      </c>
      <c r="Q197" s="152">
        <v>2.4289999999999998</v>
      </c>
      <c r="R197" s="152">
        <f>Q197*H197</f>
        <v>5.3292259999999994</v>
      </c>
      <c r="S197" s="152">
        <v>0</v>
      </c>
      <c r="T197" s="153">
        <f>S197*H197</f>
        <v>0</v>
      </c>
      <c r="U197" s="30"/>
      <c r="V197" s="30"/>
      <c r="W197" s="30"/>
      <c r="X197" s="30"/>
      <c r="Y197" s="30"/>
      <c r="Z197" s="30"/>
      <c r="AA197" s="30"/>
      <c r="AB197" s="30"/>
      <c r="AC197" s="30"/>
      <c r="AD197" s="30"/>
      <c r="AE197" s="30"/>
      <c r="AR197" s="154" t="s">
        <v>177</v>
      </c>
      <c r="AT197" s="154" t="s">
        <v>214</v>
      </c>
      <c r="AU197" s="154" t="s">
        <v>83</v>
      </c>
      <c r="AY197" s="18" t="s">
        <v>137</v>
      </c>
      <c r="BE197" s="155">
        <f>IF(N197="základní",J197,0)</f>
        <v>0</v>
      </c>
      <c r="BF197" s="155">
        <f>IF(N197="snížená",J197,0)</f>
        <v>0</v>
      </c>
      <c r="BG197" s="155">
        <f>IF(N197="zákl. přenesená",J197,0)</f>
        <v>0</v>
      </c>
      <c r="BH197" s="155">
        <f>IF(N197="sníž. přenesená",J197,0)</f>
        <v>0</v>
      </c>
      <c r="BI197" s="155">
        <f>IF(N197="nulová",J197,0)</f>
        <v>0</v>
      </c>
      <c r="BJ197" s="18" t="s">
        <v>81</v>
      </c>
      <c r="BK197" s="155">
        <f>ROUND(I197*H197,2)</f>
        <v>0</v>
      </c>
      <c r="BL197" s="18" t="s">
        <v>143</v>
      </c>
      <c r="BM197" s="154" t="s">
        <v>470</v>
      </c>
    </row>
    <row r="198" spans="1:65" s="13" customFormat="1">
      <c r="B198" s="156"/>
      <c r="D198" s="157" t="s">
        <v>145</v>
      </c>
      <c r="E198" s="158" t="s">
        <v>1</v>
      </c>
      <c r="F198" s="159" t="s">
        <v>471</v>
      </c>
      <c r="H198" s="160">
        <v>2.194</v>
      </c>
      <c r="L198" s="156"/>
      <c r="M198" s="161"/>
      <c r="N198" s="162"/>
      <c r="O198" s="162"/>
      <c r="P198" s="162"/>
      <c r="Q198" s="162"/>
      <c r="R198" s="162"/>
      <c r="S198" s="162"/>
      <c r="T198" s="163"/>
      <c r="AT198" s="158" t="s">
        <v>145</v>
      </c>
      <c r="AU198" s="158" t="s">
        <v>83</v>
      </c>
      <c r="AV198" s="13" t="s">
        <v>83</v>
      </c>
      <c r="AW198" s="13" t="s">
        <v>29</v>
      </c>
      <c r="AX198" s="13" t="s">
        <v>81</v>
      </c>
      <c r="AY198" s="158" t="s">
        <v>137</v>
      </c>
    </row>
    <row r="199" spans="1:65" s="2" customFormat="1" ht="24.15" customHeight="1">
      <c r="A199" s="30"/>
      <c r="B199" s="142"/>
      <c r="C199" s="143" t="s">
        <v>204</v>
      </c>
      <c r="D199" s="143" t="s">
        <v>139</v>
      </c>
      <c r="E199" s="144" t="s">
        <v>472</v>
      </c>
      <c r="F199" s="145" t="s">
        <v>473</v>
      </c>
      <c r="G199" s="146" t="s">
        <v>217</v>
      </c>
      <c r="H199" s="147">
        <v>0.185</v>
      </c>
      <c r="I199" s="148"/>
      <c r="J199" s="148">
        <f>ROUND(I199*H199,2)</f>
        <v>0</v>
      </c>
      <c r="K199" s="149"/>
      <c r="L199" s="31"/>
      <c r="M199" s="150" t="s">
        <v>1</v>
      </c>
      <c r="N199" s="151" t="s">
        <v>38</v>
      </c>
      <c r="O199" s="152">
        <v>17.539000000000001</v>
      </c>
      <c r="P199" s="152">
        <f>O199*H199</f>
        <v>3.2447150000000002</v>
      </c>
      <c r="Q199" s="152">
        <v>1.11381</v>
      </c>
      <c r="R199" s="152">
        <f>Q199*H199</f>
        <v>0.20605484999999998</v>
      </c>
      <c r="S199" s="152">
        <v>0</v>
      </c>
      <c r="T199" s="153">
        <f>S199*H199</f>
        <v>0</v>
      </c>
      <c r="U199" s="30"/>
      <c r="V199" s="30"/>
      <c r="W199" s="30"/>
      <c r="X199" s="30"/>
      <c r="Y199" s="30"/>
      <c r="Z199" s="30"/>
      <c r="AA199" s="30"/>
      <c r="AB199" s="30"/>
      <c r="AC199" s="30"/>
      <c r="AD199" s="30"/>
      <c r="AE199" s="30"/>
      <c r="AR199" s="154" t="s">
        <v>143</v>
      </c>
      <c r="AT199" s="154" t="s">
        <v>139</v>
      </c>
      <c r="AU199" s="154" t="s">
        <v>83</v>
      </c>
      <c r="AY199" s="18" t="s">
        <v>137</v>
      </c>
      <c r="BE199" s="155">
        <f>IF(N199="základní",J199,0)</f>
        <v>0</v>
      </c>
      <c r="BF199" s="155">
        <f>IF(N199="snížená",J199,0)</f>
        <v>0</v>
      </c>
      <c r="BG199" s="155">
        <f>IF(N199="zákl. přenesená",J199,0)</f>
        <v>0</v>
      </c>
      <c r="BH199" s="155">
        <f>IF(N199="sníž. přenesená",J199,0)</f>
        <v>0</v>
      </c>
      <c r="BI199" s="155">
        <f>IF(N199="nulová",J199,0)</f>
        <v>0</v>
      </c>
      <c r="BJ199" s="18" t="s">
        <v>81</v>
      </c>
      <c r="BK199" s="155">
        <f>ROUND(I199*H199,2)</f>
        <v>0</v>
      </c>
      <c r="BL199" s="18" t="s">
        <v>143</v>
      </c>
      <c r="BM199" s="154" t="s">
        <v>474</v>
      </c>
    </row>
    <row r="200" spans="1:65" s="13" customFormat="1">
      <c r="B200" s="156"/>
      <c r="D200" s="157" t="s">
        <v>145</v>
      </c>
      <c r="E200" s="158" t="s">
        <v>1</v>
      </c>
      <c r="F200" s="159" t="s">
        <v>475</v>
      </c>
      <c r="H200" s="160">
        <v>0.185</v>
      </c>
      <c r="L200" s="156"/>
      <c r="M200" s="161"/>
      <c r="N200" s="162"/>
      <c r="O200" s="162"/>
      <c r="P200" s="162"/>
      <c r="Q200" s="162"/>
      <c r="R200" s="162"/>
      <c r="S200" s="162"/>
      <c r="T200" s="163"/>
      <c r="AT200" s="158" t="s">
        <v>145</v>
      </c>
      <c r="AU200" s="158" t="s">
        <v>83</v>
      </c>
      <c r="AV200" s="13" t="s">
        <v>83</v>
      </c>
      <c r="AW200" s="13" t="s">
        <v>29</v>
      </c>
      <c r="AX200" s="13" t="s">
        <v>81</v>
      </c>
      <c r="AY200" s="158" t="s">
        <v>137</v>
      </c>
    </row>
    <row r="201" spans="1:65" s="2" customFormat="1" ht="24.15" customHeight="1">
      <c r="A201" s="30"/>
      <c r="B201" s="142"/>
      <c r="C201" s="143" t="s">
        <v>213</v>
      </c>
      <c r="D201" s="143" t="s">
        <v>139</v>
      </c>
      <c r="E201" s="144" t="s">
        <v>476</v>
      </c>
      <c r="F201" s="145" t="s">
        <v>477</v>
      </c>
      <c r="G201" s="146" t="s">
        <v>149</v>
      </c>
      <c r="H201" s="147">
        <v>8.8650000000000002</v>
      </c>
      <c r="I201" s="148"/>
      <c r="J201" s="148">
        <f>ROUND(I201*H201,2)</f>
        <v>0</v>
      </c>
      <c r="K201" s="149"/>
      <c r="L201" s="31"/>
      <c r="M201" s="150" t="s">
        <v>1</v>
      </c>
      <c r="N201" s="151" t="s">
        <v>38</v>
      </c>
      <c r="O201" s="152">
        <v>0.629</v>
      </c>
      <c r="P201" s="152">
        <f>O201*H201</f>
        <v>5.576085</v>
      </c>
      <c r="Q201" s="152">
        <v>2.45329</v>
      </c>
      <c r="R201" s="152">
        <f>Q201*H201</f>
        <v>21.748415850000001</v>
      </c>
      <c r="S201" s="152">
        <v>0</v>
      </c>
      <c r="T201" s="153">
        <f>S201*H201</f>
        <v>0</v>
      </c>
      <c r="U201" s="30"/>
      <c r="V201" s="30"/>
      <c r="W201" s="30"/>
      <c r="X201" s="30"/>
      <c r="Y201" s="30"/>
      <c r="Z201" s="30"/>
      <c r="AA201" s="30"/>
      <c r="AB201" s="30"/>
      <c r="AC201" s="30"/>
      <c r="AD201" s="30"/>
      <c r="AE201" s="30"/>
      <c r="AR201" s="154" t="s">
        <v>143</v>
      </c>
      <c r="AT201" s="154" t="s">
        <v>139</v>
      </c>
      <c r="AU201" s="154" t="s">
        <v>83</v>
      </c>
      <c r="AY201" s="18" t="s">
        <v>137</v>
      </c>
      <c r="BE201" s="155">
        <f>IF(N201="základní",J201,0)</f>
        <v>0</v>
      </c>
      <c r="BF201" s="155">
        <f>IF(N201="snížená",J201,0)</f>
        <v>0</v>
      </c>
      <c r="BG201" s="155">
        <f>IF(N201="zákl. přenesená",J201,0)</f>
        <v>0</v>
      </c>
      <c r="BH201" s="155">
        <f>IF(N201="sníž. přenesená",J201,0)</f>
        <v>0</v>
      </c>
      <c r="BI201" s="155">
        <f>IF(N201="nulová",J201,0)</f>
        <v>0</v>
      </c>
      <c r="BJ201" s="18" t="s">
        <v>81</v>
      </c>
      <c r="BK201" s="155">
        <f>ROUND(I201*H201,2)</f>
        <v>0</v>
      </c>
      <c r="BL201" s="18" t="s">
        <v>143</v>
      </c>
      <c r="BM201" s="154" t="s">
        <v>478</v>
      </c>
    </row>
    <row r="202" spans="1:65" s="15" customFormat="1">
      <c r="B202" s="171"/>
      <c r="D202" s="157" t="s">
        <v>145</v>
      </c>
      <c r="E202" s="172" t="s">
        <v>1</v>
      </c>
      <c r="F202" s="173" t="s">
        <v>479</v>
      </c>
      <c r="H202" s="172" t="s">
        <v>1</v>
      </c>
      <c r="L202" s="171"/>
      <c r="M202" s="174"/>
      <c r="N202" s="175"/>
      <c r="O202" s="175"/>
      <c r="P202" s="175"/>
      <c r="Q202" s="175"/>
      <c r="R202" s="175"/>
      <c r="S202" s="175"/>
      <c r="T202" s="176"/>
      <c r="AT202" s="172" t="s">
        <v>145</v>
      </c>
      <c r="AU202" s="172" t="s">
        <v>83</v>
      </c>
      <c r="AV202" s="15" t="s">
        <v>81</v>
      </c>
      <c r="AW202" s="15" t="s">
        <v>29</v>
      </c>
      <c r="AX202" s="15" t="s">
        <v>73</v>
      </c>
      <c r="AY202" s="172" t="s">
        <v>137</v>
      </c>
    </row>
    <row r="203" spans="1:65" s="13" customFormat="1">
      <c r="B203" s="156"/>
      <c r="D203" s="157" t="s">
        <v>145</v>
      </c>
      <c r="E203" s="158" t="s">
        <v>1</v>
      </c>
      <c r="F203" s="159" t="s">
        <v>480</v>
      </c>
      <c r="H203" s="160">
        <v>5.2869999999999999</v>
      </c>
      <c r="L203" s="156"/>
      <c r="M203" s="161"/>
      <c r="N203" s="162"/>
      <c r="O203" s="162"/>
      <c r="P203" s="162"/>
      <c r="Q203" s="162"/>
      <c r="R203" s="162"/>
      <c r="S203" s="162"/>
      <c r="T203" s="163"/>
      <c r="AT203" s="158" t="s">
        <v>145</v>
      </c>
      <c r="AU203" s="158" t="s">
        <v>83</v>
      </c>
      <c r="AV203" s="13" t="s">
        <v>83</v>
      </c>
      <c r="AW203" s="13" t="s">
        <v>29</v>
      </c>
      <c r="AX203" s="13" t="s">
        <v>73</v>
      </c>
      <c r="AY203" s="158" t="s">
        <v>137</v>
      </c>
    </row>
    <row r="204" spans="1:65" s="15" customFormat="1">
      <c r="B204" s="171"/>
      <c r="D204" s="157" t="s">
        <v>145</v>
      </c>
      <c r="E204" s="172" t="s">
        <v>1</v>
      </c>
      <c r="F204" s="173" t="s">
        <v>481</v>
      </c>
      <c r="H204" s="172" t="s">
        <v>1</v>
      </c>
      <c r="L204" s="171"/>
      <c r="M204" s="174"/>
      <c r="N204" s="175"/>
      <c r="O204" s="175"/>
      <c r="P204" s="175"/>
      <c r="Q204" s="175"/>
      <c r="R204" s="175"/>
      <c r="S204" s="175"/>
      <c r="T204" s="176"/>
      <c r="AT204" s="172" t="s">
        <v>145</v>
      </c>
      <c r="AU204" s="172" t="s">
        <v>83</v>
      </c>
      <c r="AV204" s="15" t="s">
        <v>81</v>
      </c>
      <c r="AW204" s="15" t="s">
        <v>29</v>
      </c>
      <c r="AX204" s="15" t="s">
        <v>73</v>
      </c>
      <c r="AY204" s="172" t="s">
        <v>137</v>
      </c>
    </row>
    <row r="205" spans="1:65" s="13" customFormat="1">
      <c r="B205" s="156"/>
      <c r="D205" s="157" t="s">
        <v>145</v>
      </c>
      <c r="E205" s="158" t="s">
        <v>1</v>
      </c>
      <c r="F205" s="159" t="s">
        <v>482</v>
      </c>
      <c r="H205" s="160">
        <v>0.58499999999999996</v>
      </c>
      <c r="L205" s="156"/>
      <c r="M205" s="161"/>
      <c r="N205" s="162"/>
      <c r="O205" s="162"/>
      <c r="P205" s="162"/>
      <c r="Q205" s="162"/>
      <c r="R205" s="162"/>
      <c r="S205" s="162"/>
      <c r="T205" s="163"/>
      <c r="AT205" s="158" t="s">
        <v>145</v>
      </c>
      <c r="AU205" s="158" t="s">
        <v>83</v>
      </c>
      <c r="AV205" s="13" t="s">
        <v>83</v>
      </c>
      <c r="AW205" s="13" t="s">
        <v>29</v>
      </c>
      <c r="AX205" s="13" t="s">
        <v>73</v>
      </c>
      <c r="AY205" s="158" t="s">
        <v>137</v>
      </c>
    </row>
    <row r="206" spans="1:65" s="15" customFormat="1">
      <c r="B206" s="171"/>
      <c r="D206" s="157" t="s">
        <v>145</v>
      </c>
      <c r="E206" s="172" t="s">
        <v>1</v>
      </c>
      <c r="F206" s="173" t="s">
        <v>483</v>
      </c>
      <c r="H206" s="172" t="s">
        <v>1</v>
      </c>
      <c r="L206" s="171"/>
      <c r="M206" s="174"/>
      <c r="N206" s="175"/>
      <c r="O206" s="175"/>
      <c r="P206" s="175"/>
      <c r="Q206" s="175"/>
      <c r="R206" s="175"/>
      <c r="S206" s="175"/>
      <c r="T206" s="176"/>
      <c r="AT206" s="172" t="s">
        <v>145</v>
      </c>
      <c r="AU206" s="172" t="s">
        <v>83</v>
      </c>
      <c r="AV206" s="15" t="s">
        <v>81</v>
      </c>
      <c r="AW206" s="15" t="s">
        <v>29</v>
      </c>
      <c r="AX206" s="15" t="s">
        <v>73</v>
      </c>
      <c r="AY206" s="172" t="s">
        <v>137</v>
      </c>
    </row>
    <row r="207" spans="1:65" s="13" customFormat="1">
      <c r="B207" s="156"/>
      <c r="D207" s="157" t="s">
        <v>145</v>
      </c>
      <c r="E207" s="158" t="s">
        <v>1</v>
      </c>
      <c r="F207" s="159" t="s">
        <v>484</v>
      </c>
      <c r="H207" s="160">
        <v>2.9929999999999999</v>
      </c>
      <c r="L207" s="156"/>
      <c r="M207" s="161"/>
      <c r="N207" s="162"/>
      <c r="O207" s="162"/>
      <c r="P207" s="162"/>
      <c r="Q207" s="162"/>
      <c r="R207" s="162"/>
      <c r="S207" s="162"/>
      <c r="T207" s="163"/>
      <c r="AT207" s="158" t="s">
        <v>145</v>
      </c>
      <c r="AU207" s="158" t="s">
        <v>83</v>
      </c>
      <c r="AV207" s="13" t="s">
        <v>83</v>
      </c>
      <c r="AW207" s="13" t="s">
        <v>29</v>
      </c>
      <c r="AX207" s="13" t="s">
        <v>73</v>
      </c>
      <c r="AY207" s="158" t="s">
        <v>137</v>
      </c>
    </row>
    <row r="208" spans="1:65" s="14" customFormat="1">
      <c r="B208" s="164"/>
      <c r="D208" s="157" t="s">
        <v>145</v>
      </c>
      <c r="E208" s="165" t="s">
        <v>1</v>
      </c>
      <c r="F208" s="166" t="s">
        <v>176</v>
      </c>
      <c r="H208" s="167">
        <v>8.8650000000000002</v>
      </c>
      <c r="L208" s="164"/>
      <c r="M208" s="168"/>
      <c r="N208" s="169"/>
      <c r="O208" s="169"/>
      <c r="P208" s="169"/>
      <c r="Q208" s="169"/>
      <c r="R208" s="169"/>
      <c r="S208" s="169"/>
      <c r="T208" s="170"/>
      <c r="AT208" s="165" t="s">
        <v>145</v>
      </c>
      <c r="AU208" s="165" t="s">
        <v>83</v>
      </c>
      <c r="AV208" s="14" t="s">
        <v>143</v>
      </c>
      <c r="AW208" s="14" t="s">
        <v>29</v>
      </c>
      <c r="AX208" s="14" t="s">
        <v>81</v>
      </c>
      <c r="AY208" s="165" t="s">
        <v>137</v>
      </c>
    </row>
    <row r="209" spans="1:65" s="2" customFormat="1" ht="16.5" customHeight="1">
      <c r="A209" s="30"/>
      <c r="B209" s="142"/>
      <c r="C209" s="143" t="s">
        <v>8</v>
      </c>
      <c r="D209" s="143" t="s">
        <v>139</v>
      </c>
      <c r="E209" s="144" t="s">
        <v>485</v>
      </c>
      <c r="F209" s="145" t="s">
        <v>486</v>
      </c>
      <c r="G209" s="146" t="s">
        <v>142</v>
      </c>
      <c r="H209" s="147">
        <v>11.1</v>
      </c>
      <c r="I209" s="148"/>
      <c r="J209" s="148">
        <f>ROUND(I209*H209,2)</f>
        <v>0</v>
      </c>
      <c r="K209" s="149"/>
      <c r="L209" s="31"/>
      <c r="M209" s="150" t="s">
        <v>1</v>
      </c>
      <c r="N209" s="151" t="s">
        <v>38</v>
      </c>
      <c r="O209" s="152">
        <v>0.3</v>
      </c>
      <c r="P209" s="152">
        <f>O209*H209</f>
        <v>3.3299999999999996</v>
      </c>
      <c r="Q209" s="152">
        <v>2.47E-3</v>
      </c>
      <c r="R209" s="152">
        <f>Q209*H209</f>
        <v>2.7417E-2</v>
      </c>
      <c r="S209" s="152">
        <v>0</v>
      </c>
      <c r="T209" s="153">
        <f>S209*H209</f>
        <v>0</v>
      </c>
      <c r="U209" s="30"/>
      <c r="V209" s="30"/>
      <c r="W209" s="30"/>
      <c r="X209" s="30"/>
      <c r="Y209" s="30"/>
      <c r="Z209" s="30"/>
      <c r="AA209" s="30"/>
      <c r="AB209" s="30"/>
      <c r="AC209" s="30"/>
      <c r="AD209" s="30"/>
      <c r="AE209" s="30"/>
      <c r="AR209" s="154" t="s">
        <v>143</v>
      </c>
      <c r="AT209" s="154" t="s">
        <v>139</v>
      </c>
      <c r="AU209" s="154" t="s">
        <v>83</v>
      </c>
      <c r="AY209" s="18" t="s">
        <v>137</v>
      </c>
      <c r="BE209" s="155">
        <f>IF(N209="základní",J209,0)</f>
        <v>0</v>
      </c>
      <c r="BF209" s="155">
        <f>IF(N209="snížená",J209,0)</f>
        <v>0</v>
      </c>
      <c r="BG209" s="155">
        <f>IF(N209="zákl. přenesená",J209,0)</f>
        <v>0</v>
      </c>
      <c r="BH209" s="155">
        <f>IF(N209="sníž. přenesená",J209,0)</f>
        <v>0</v>
      </c>
      <c r="BI209" s="155">
        <f>IF(N209="nulová",J209,0)</f>
        <v>0</v>
      </c>
      <c r="BJ209" s="18" t="s">
        <v>81</v>
      </c>
      <c r="BK209" s="155">
        <f>ROUND(I209*H209,2)</f>
        <v>0</v>
      </c>
      <c r="BL209" s="18" t="s">
        <v>143</v>
      </c>
      <c r="BM209" s="154" t="s">
        <v>487</v>
      </c>
    </row>
    <row r="210" spans="1:65" s="15" customFormat="1">
      <c r="B210" s="171"/>
      <c r="D210" s="157" t="s">
        <v>145</v>
      </c>
      <c r="E210" s="172" t="s">
        <v>1</v>
      </c>
      <c r="F210" s="173" t="s">
        <v>479</v>
      </c>
      <c r="H210" s="172" t="s">
        <v>1</v>
      </c>
      <c r="L210" s="171"/>
      <c r="M210" s="174"/>
      <c r="N210" s="175"/>
      <c r="O210" s="175"/>
      <c r="P210" s="175"/>
      <c r="Q210" s="175"/>
      <c r="R210" s="175"/>
      <c r="S210" s="175"/>
      <c r="T210" s="176"/>
      <c r="AT210" s="172" t="s">
        <v>145</v>
      </c>
      <c r="AU210" s="172" t="s">
        <v>83</v>
      </c>
      <c r="AV210" s="15" t="s">
        <v>81</v>
      </c>
      <c r="AW210" s="15" t="s">
        <v>29</v>
      </c>
      <c r="AX210" s="15" t="s">
        <v>73</v>
      </c>
      <c r="AY210" s="172" t="s">
        <v>137</v>
      </c>
    </row>
    <row r="211" spans="1:65" s="13" customFormat="1">
      <c r="B211" s="156"/>
      <c r="D211" s="157" t="s">
        <v>145</v>
      </c>
      <c r="E211" s="158" t="s">
        <v>1</v>
      </c>
      <c r="F211" s="159" t="s">
        <v>488</v>
      </c>
      <c r="H211" s="160">
        <v>5.3250000000000002</v>
      </c>
      <c r="L211" s="156"/>
      <c r="M211" s="161"/>
      <c r="N211" s="162"/>
      <c r="O211" s="162"/>
      <c r="P211" s="162"/>
      <c r="Q211" s="162"/>
      <c r="R211" s="162"/>
      <c r="S211" s="162"/>
      <c r="T211" s="163"/>
      <c r="AT211" s="158" t="s">
        <v>145</v>
      </c>
      <c r="AU211" s="158" t="s">
        <v>83</v>
      </c>
      <c r="AV211" s="13" t="s">
        <v>83</v>
      </c>
      <c r="AW211" s="13" t="s">
        <v>29</v>
      </c>
      <c r="AX211" s="13" t="s">
        <v>73</v>
      </c>
      <c r="AY211" s="158" t="s">
        <v>137</v>
      </c>
    </row>
    <row r="212" spans="1:65" s="15" customFormat="1">
      <c r="B212" s="171"/>
      <c r="D212" s="157" t="s">
        <v>145</v>
      </c>
      <c r="E212" s="172" t="s">
        <v>1</v>
      </c>
      <c r="F212" s="173" t="s">
        <v>481</v>
      </c>
      <c r="H212" s="172" t="s">
        <v>1</v>
      </c>
      <c r="L212" s="171"/>
      <c r="M212" s="174"/>
      <c r="N212" s="175"/>
      <c r="O212" s="175"/>
      <c r="P212" s="175"/>
      <c r="Q212" s="175"/>
      <c r="R212" s="175"/>
      <c r="S212" s="175"/>
      <c r="T212" s="176"/>
      <c r="AT212" s="172" t="s">
        <v>145</v>
      </c>
      <c r="AU212" s="172" t="s">
        <v>83</v>
      </c>
      <c r="AV212" s="15" t="s">
        <v>81</v>
      </c>
      <c r="AW212" s="15" t="s">
        <v>29</v>
      </c>
      <c r="AX212" s="15" t="s">
        <v>73</v>
      </c>
      <c r="AY212" s="172" t="s">
        <v>137</v>
      </c>
    </row>
    <row r="213" spans="1:65" s="13" customFormat="1">
      <c r="B213" s="156"/>
      <c r="D213" s="157" t="s">
        <v>145</v>
      </c>
      <c r="E213" s="158" t="s">
        <v>1</v>
      </c>
      <c r="F213" s="159" t="s">
        <v>489</v>
      </c>
      <c r="H213" s="160">
        <v>1.68</v>
      </c>
      <c r="L213" s="156"/>
      <c r="M213" s="161"/>
      <c r="N213" s="162"/>
      <c r="O213" s="162"/>
      <c r="P213" s="162"/>
      <c r="Q213" s="162"/>
      <c r="R213" s="162"/>
      <c r="S213" s="162"/>
      <c r="T213" s="163"/>
      <c r="AT213" s="158" t="s">
        <v>145</v>
      </c>
      <c r="AU213" s="158" t="s">
        <v>83</v>
      </c>
      <c r="AV213" s="13" t="s">
        <v>83</v>
      </c>
      <c r="AW213" s="13" t="s">
        <v>29</v>
      </c>
      <c r="AX213" s="13" t="s">
        <v>73</v>
      </c>
      <c r="AY213" s="158" t="s">
        <v>137</v>
      </c>
    </row>
    <row r="214" spans="1:65" s="15" customFormat="1">
      <c r="B214" s="171"/>
      <c r="D214" s="157" t="s">
        <v>145</v>
      </c>
      <c r="E214" s="172" t="s">
        <v>1</v>
      </c>
      <c r="F214" s="173" t="s">
        <v>483</v>
      </c>
      <c r="H214" s="172" t="s">
        <v>1</v>
      </c>
      <c r="L214" s="171"/>
      <c r="M214" s="174"/>
      <c r="N214" s="175"/>
      <c r="O214" s="175"/>
      <c r="P214" s="175"/>
      <c r="Q214" s="175"/>
      <c r="R214" s="175"/>
      <c r="S214" s="175"/>
      <c r="T214" s="176"/>
      <c r="AT214" s="172" t="s">
        <v>145</v>
      </c>
      <c r="AU214" s="172" t="s">
        <v>83</v>
      </c>
      <c r="AV214" s="15" t="s">
        <v>81</v>
      </c>
      <c r="AW214" s="15" t="s">
        <v>29</v>
      </c>
      <c r="AX214" s="15" t="s">
        <v>73</v>
      </c>
      <c r="AY214" s="172" t="s">
        <v>137</v>
      </c>
    </row>
    <row r="215" spans="1:65" s="13" customFormat="1">
      <c r="B215" s="156"/>
      <c r="D215" s="157" t="s">
        <v>145</v>
      </c>
      <c r="E215" s="158" t="s">
        <v>1</v>
      </c>
      <c r="F215" s="159" t="s">
        <v>490</v>
      </c>
      <c r="H215" s="160">
        <v>4.0949999999999998</v>
      </c>
      <c r="L215" s="156"/>
      <c r="M215" s="161"/>
      <c r="N215" s="162"/>
      <c r="O215" s="162"/>
      <c r="P215" s="162"/>
      <c r="Q215" s="162"/>
      <c r="R215" s="162"/>
      <c r="S215" s="162"/>
      <c r="T215" s="163"/>
      <c r="AT215" s="158" t="s">
        <v>145</v>
      </c>
      <c r="AU215" s="158" t="s">
        <v>83</v>
      </c>
      <c r="AV215" s="13" t="s">
        <v>83</v>
      </c>
      <c r="AW215" s="13" t="s">
        <v>29</v>
      </c>
      <c r="AX215" s="13" t="s">
        <v>73</v>
      </c>
      <c r="AY215" s="158" t="s">
        <v>137</v>
      </c>
    </row>
    <row r="216" spans="1:65" s="14" customFormat="1">
      <c r="B216" s="164"/>
      <c r="D216" s="157" t="s">
        <v>145</v>
      </c>
      <c r="E216" s="165" t="s">
        <v>1</v>
      </c>
      <c r="F216" s="166" t="s">
        <v>176</v>
      </c>
      <c r="H216" s="167">
        <v>11.1</v>
      </c>
      <c r="L216" s="164"/>
      <c r="M216" s="168"/>
      <c r="N216" s="169"/>
      <c r="O216" s="169"/>
      <c r="P216" s="169"/>
      <c r="Q216" s="169"/>
      <c r="R216" s="169"/>
      <c r="S216" s="169"/>
      <c r="T216" s="170"/>
      <c r="AT216" s="165" t="s">
        <v>145</v>
      </c>
      <c r="AU216" s="165" t="s">
        <v>83</v>
      </c>
      <c r="AV216" s="14" t="s">
        <v>143</v>
      </c>
      <c r="AW216" s="14" t="s">
        <v>29</v>
      </c>
      <c r="AX216" s="14" t="s">
        <v>81</v>
      </c>
      <c r="AY216" s="165" t="s">
        <v>137</v>
      </c>
    </row>
    <row r="217" spans="1:65" s="2" customFormat="1" ht="16.5" customHeight="1">
      <c r="A217" s="30"/>
      <c r="B217" s="142"/>
      <c r="C217" s="143" t="s">
        <v>223</v>
      </c>
      <c r="D217" s="143" t="s">
        <v>139</v>
      </c>
      <c r="E217" s="144" t="s">
        <v>491</v>
      </c>
      <c r="F217" s="145" t="s">
        <v>492</v>
      </c>
      <c r="G217" s="146" t="s">
        <v>142</v>
      </c>
      <c r="H217" s="147">
        <v>11.1</v>
      </c>
      <c r="I217" s="148"/>
      <c r="J217" s="148">
        <f>ROUND(I217*H217,2)</f>
        <v>0</v>
      </c>
      <c r="K217" s="149"/>
      <c r="L217" s="31"/>
      <c r="M217" s="150" t="s">
        <v>1</v>
      </c>
      <c r="N217" s="151" t="s">
        <v>38</v>
      </c>
      <c r="O217" s="152">
        <v>0.152</v>
      </c>
      <c r="P217" s="152">
        <f>O217*H217</f>
        <v>1.6871999999999998</v>
      </c>
      <c r="Q217" s="152">
        <v>0</v>
      </c>
      <c r="R217" s="152">
        <f>Q217*H217</f>
        <v>0</v>
      </c>
      <c r="S217" s="152">
        <v>0</v>
      </c>
      <c r="T217" s="153">
        <f>S217*H217</f>
        <v>0</v>
      </c>
      <c r="U217" s="30"/>
      <c r="V217" s="30"/>
      <c r="W217" s="30"/>
      <c r="X217" s="30"/>
      <c r="Y217" s="30"/>
      <c r="Z217" s="30"/>
      <c r="AA217" s="30"/>
      <c r="AB217" s="30"/>
      <c r="AC217" s="30"/>
      <c r="AD217" s="30"/>
      <c r="AE217" s="30"/>
      <c r="AR217" s="154" t="s">
        <v>143</v>
      </c>
      <c r="AT217" s="154" t="s">
        <v>139</v>
      </c>
      <c r="AU217" s="154" t="s">
        <v>83</v>
      </c>
      <c r="AY217" s="18" t="s">
        <v>137</v>
      </c>
      <c r="BE217" s="155">
        <f>IF(N217="základní",J217,0)</f>
        <v>0</v>
      </c>
      <c r="BF217" s="155">
        <f>IF(N217="snížená",J217,0)</f>
        <v>0</v>
      </c>
      <c r="BG217" s="155">
        <f>IF(N217="zákl. přenesená",J217,0)</f>
        <v>0</v>
      </c>
      <c r="BH217" s="155">
        <f>IF(N217="sníž. přenesená",J217,0)</f>
        <v>0</v>
      </c>
      <c r="BI217" s="155">
        <f>IF(N217="nulová",J217,0)</f>
        <v>0</v>
      </c>
      <c r="BJ217" s="18" t="s">
        <v>81</v>
      </c>
      <c r="BK217" s="155">
        <f>ROUND(I217*H217,2)</f>
        <v>0</v>
      </c>
      <c r="BL217" s="18" t="s">
        <v>143</v>
      </c>
      <c r="BM217" s="154" t="s">
        <v>493</v>
      </c>
    </row>
    <row r="218" spans="1:65" s="15" customFormat="1">
      <c r="B218" s="171"/>
      <c r="D218" s="157" t="s">
        <v>145</v>
      </c>
      <c r="E218" s="172" t="s">
        <v>1</v>
      </c>
      <c r="F218" s="173" t="s">
        <v>479</v>
      </c>
      <c r="H218" s="172" t="s">
        <v>1</v>
      </c>
      <c r="L218" s="171"/>
      <c r="M218" s="174"/>
      <c r="N218" s="175"/>
      <c r="O218" s="175"/>
      <c r="P218" s="175"/>
      <c r="Q218" s="175"/>
      <c r="R218" s="175"/>
      <c r="S218" s="175"/>
      <c r="T218" s="176"/>
      <c r="AT218" s="172" t="s">
        <v>145</v>
      </c>
      <c r="AU218" s="172" t="s">
        <v>83</v>
      </c>
      <c r="AV218" s="15" t="s">
        <v>81</v>
      </c>
      <c r="AW218" s="15" t="s">
        <v>29</v>
      </c>
      <c r="AX218" s="15" t="s">
        <v>73</v>
      </c>
      <c r="AY218" s="172" t="s">
        <v>137</v>
      </c>
    </row>
    <row r="219" spans="1:65" s="13" customFormat="1">
      <c r="B219" s="156"/>
      <c r="D219" s="157" t="s">
        <v>145</v>
      </c>
      <c r="E219" s="158" t="s">
        <v>1</v>
      </c>
      <c r="F219" s="159" t="s">
        <v>488</v>
      </c>
      <c r="H219" s="160">
        <v>5.3250000000000002</v>
      </c>
      <c r="L219" s="156"/>
      <c r="M219" s="161"/>
      <c r="N219" s="162"/>
      <c r="O219" s="162"/>
      <c r="P219" s="162"/>
      <c r="Q219" s="162"/>
      <c r="R219" s="162"/>
      <c r="S219" s="162"/>
      <c r="T219" s="163"/>
      <c r="AT219" s="158" t="s">
        <v>145</v>
      </c>
      <c r="AU219" s="158" t="s">
        <v>83</v>
      </c>
      <c r="AV219" s="13" t="s">
        <v>83</v>
      </c>
      <c r="AW219" s="13" t="s">
        <v>29</v>
      </c>
      <c r="AX219" s="13" t="s">
        <v>73</v>
      </c>
      <c r="AY219" s="158" t="s">
        <v>137</v>
      </c>
    </row>
    <row r="220" spans="1:65" s="15" customFormat="1">
      <c r="B220" s="171"/>
      <c r="D220" s="157" t="s">
        <v>145</v>
      </c>
      <c r="E220" s="172" t="s">
        <v>1</v>
      </c>
      <c r="F220" s="173" t="s">
        <v>481</v>
      </c>
      <c r="H220" s="172" t="s">
        <v>1</v>
      </c>
      <c r="L220" s="171"/>
      <c r="M220" s="174"/>
      <c r="N220" s="175"/>
      <c r="O220" s="175"/>
      <c r="P220" s="175"/>
      <c r="Q220" s="175"/>
      <c r="R220" s="175"/>
      <c r="S220" s="175"/>
      <c r="T220" s="176"/>
      <c r="AT220" s="172" t="s">
        <v>145</v>
      </c>
      <c r="AU220" s="172" t="s">
        <v>83</v>
      </c>
      <c r="AV220" s="15" t="s">
        <v>81</v>
      </c>
      <c r="AW220" s="15" t="s">
        <v>29</v>
      </c>
      <c r="AX220" s="15" t="s">
        <v>73</v>
      </c>
      <c r="AY220" s="172" t="s">
        <v>137</v>
      </c>
    </row>
    <row r="221" spans="1:65" s="13" customFormat="1">
      <c r="B221" s="156"/>
      <c r="D221" s="157" t="s">
        <v>145</v>
      </c>
      <c r="E221" s="158" t="s">
        <v>1</v>
      </c>
      <c r="F221" s="159" t="s">
        <v>489</v>
      </c>
      <c r="H221" s="160">
        <v>1.68</v>
      </c>
      <c r="L221" s="156"/>
      <c r="M221" s="161"/>
      <c r="N221" s="162"/>
      <c r="O221" s="162"/>
      <c r="P221" s="162"/>
      <c r="Q221" s="162"/>
      <c r="R221" s="162"/>
      <c r="S221" s="162"/>
      <c r="T221" s="163"/>
      <c r="AT221" s="158" t="s">
        <v>145</v>
      </c>
      <c r="AU221" s="158" t="s">
        <v>83</v>
      </c>
      <c r="AV221" s="13" t="s">
        <v>83</v>
      </c>
      <c r="AW221" s="13" t="s">
        <v>29</v>
      </c>
      <c r="AX221" s="13" t="s">
        <v>73</v>
      </c>
      <c r="AY221" s="158" t="s">
        <v>137</v>
      </c>
    </row>
    <row r="222" spans="1:65" s="15" customFormat="1">
      <c r="B222" s="171"/>
      <c r="D222" s="157" t="s">
        <v>145</v>
      </c>
      <c r="E222" s="172" t="s">
        <v>1</v>
      </c>
      <c r="F222" s="173" t="s">
        <v>483</v>
      </c>
      <c r="H222" s="172" t="s">
        <v>1</v>
      </c>
      <c r="L222" s="171"/>
      <c r="M222" s="174"/>
      <c r="N222" s="175"/>
      <c r="O222" s="175"/>
      <c r="P222" s="175"/>
      <c r="Q222" s="175"/>
      <c r="R222" s="175"/>
      <c r="S222" s="175"/>
      <c r="T222" s="176"/>
      <c r="AT222" s="172" t="s">
        <v>145</v>
      </c>
      <c r="AU222" s="172" t="s">
        <v>83</v>
      </c>
      <c r="AV222" s="15" t="s">
        <v>81</v>
      </c>
      <c r="AW222" s="15" t="s">
        <v>29</v>
      </c>
      <c r="AX222" s="15" t="s">
        <v>73</v>
      </c>
      <c r="AY222" s="172" t="s">
        <v>137</v>
      </c>
    </row>
    <row r="223" spans="1:65" s="13" customFormat="1">
      <c r="B223" s="156"/>
      <c r="D223" s="157" t="s">
        <v>145</v>
      </c>
      <c r="E223" s="158" t="s">
        <v>1</v>
      </c>
      <c r="F223" s="159" t="s">
        <v>490</v>
      </c>
      <c r="H223" s="160">
        <v>4.0949999999999998</v>
      </c>
      <c r="L223" s="156"/>
      <c r="M223" s="161"/>
      <c r="N223" s="162"/>
      <c r="O223" s="162"/>
      <c r="P223" s="162"/>
      <c r="Q223" s="162"/>
      <c r="R223" s="162"/>
      <c r="S223" s="162"/>
      <c r="T223" s="163"/>
      <c r="AT223" s="158" t="s">
        <v>145</v>
      </c>
      <c r="AU223" s="158" t="s">
        <v>83</v>
      </c>
      <c r="AV223" s="13" t="s">
        <v>83</v>
      </c>
      <c r="AW223" s="13" t="s">
        <v>29</v>
      </c>
      <c r="AX223" s="13" t="s">
        <v>73</v>
      </c>
      <c r="AY223" s="158" t="s">
        <v>137</v>
      </c>
    </row>
    <row r="224" spans="1:65" s="14" customFormat="1">
      <c r="B224" s="164"/>
      <c r="D224" s="157" t="s">
        <v>145</v>
      </c>
      <c r="E224" s="165" t="s">
        <v>1</v>
      </c>
      <c r="F224" s="166" t="s">
        <v>176</v>
      </c>
      <c r="H224" s="167">
        <v>11.1</v>
      </c>
      <c r="L224" s="164"/>
      <c r="M224" s="168"/>
      <c r="N224" s="169"/>
      <c r="O224" s="169"/>
      <c r="P224" s="169"/>
      <c r="Q224" s="169"/>
      <c r="R224" s="169"/>
      <c r="S224" s="169"/>
      <c r="T224" s="170"/>
      <c r="AT224" s="165" t="s">
        <v>145</v>
      </c>
      <c r="AU224" s="165" t="s">
        <v>83</v>
      </c>
      <c r="AV224" s="14" t="s">
        <v>143</v>
      </c>
      <c r="AW224" s="14" t="s">
        <v>29</v>
      </c>
      <c r="AX224" s="14" t="s">
        <v>81</v>
      </c>
      <c r="AY224" s="165" t="s">
        <v>137</v>
      </c>
    </row>
    <row r="225" spans="1:65" s="2" customFormat="1" ht="21.75" customHeight="1">
      <c r="A225" s="30"/>
      <c r="B225" s="142"/>
      <c r="C225" s="143" t="s">
        <v>232</v>
      </c>
      <c r="D225" s="143" t="s">
        <v>139</v>
      </c>
      <c r="E225" s="144" t="s">
        <v>494</v>
      </c>
      <c r="F225" s="145" t="s">
        <v>495</v>
      </c>
      <c r="G225" s="146" t="s">
        <v>217</v>
      </c>
      <c r="H225" s="147">
        <v>0.44900000000000001</v>
      </c>
      <c r="I225" s="148"/>
      <c r="J225" s="148">
        <f>ROUND(I225*H225,2)</f>
        <v>0</v>
      </c>
      <c r="K225" s="149"/>
      <c r="L225" s="31"/>
      <c r="M225" s="150" t="s">
        <v>1</v>
      </c>
      <c r="N225" s="151" t="s">
        <v>38</v>
      </c>
      <c r="O225" s="152">
        <v>23.968</v>
      </c>
      <c r="P225" s="152">
        <f>O225*H225</f>
        <v>10.761632000000001</v>
      </c>
      <c r="Q225" s="152">
        <v>1.0606199999999999</v>
      </c>
      <c r="R225" s="152">
        <f>Q225*H225</f>
        <v>0.47621837999999994</v>
      </c>
      <c r="S225" s="152">
        <v>0</v>
      </c>
      <c r="T225" s="153">
        <f>S225*H225</f>
        <v>0</v>
      </c>
      <c r="U225" s="30"/>
      <c r="V225" s="30"/>
      <c r="W225" s="30"/>
      <c r="X225" s="30"/>
      <c r="Y225" s="30"/>
      <c r="Z225" s="30"/>
      <c r="AA225" s="30"/>
      <c r="AB225" s="30"/>
      <c r="AC225" s="30"/>
      <c r="AD225" s="30"/>
      <c r="AE225" s="30"/>
      <c r="AR225" s="154" t="s">
        <v>143</v>
      </c>
      <c r="AT225" s="154" t="s">
        <v>139</v>
      </c>
      <c r="AU225" s="154" t="s">
        <v>83</v>
      </c>
      <c r="AY225" s="18" t="s">
        <v>137</v>
      </c>
      <c r="BE225" s="155">
        <f>IF(N225="základní",J225,0)</f>
        <v>0</v>
      </c>
      <c r="BF225" s="155">
        <f>IF(N225="snížená",J225,0)</f>
        <v>0</v>
      </c>
      <c r="BG225" s="155">
        <f>IF(N225="zákl. přenesená",J225,0)</f>
        <v>0</v>
      </c>
      <c r="BH225" s="155">
        <f>IF(N225="sníž. přenesená",J225,0)</f>
        <v>0</v>
      </c>
      <c r="BI225" s="155">
        <f>IF(N225="nulová",J225,0)</f>
        <v>0</v>
      </c>
      <c r="BJ225" s="18" t="s">
        <v>81</v>
      </c>
      <c r="BK225" s="155">
        <f>ROUND(I225*H225,2)</f>
        <v>0</v>
      </c>
      <c r="BL225" s="18" t="s">
        <v>143</v>
      </c>
      <c r="BM225" s="154" t="s">
        <v>496</v>
      </c>
    </row>
    <row r="226" spans="1:65" s="13" customFormat="1">
      <c r="B226" s="156"/>
      <c r="D226" s="157" t="s">
        <v>145</v>
      </c>
      <c r="E226" s="158" t="s">
        <v>1</v>
      </c>
      <c r="F226" s="159" t="s">
        <v>497</v>
      </c>
      <c r="H226" s="160">
        <v>0.14000000000000001</v>
      </c>
      <c r="L226" s="156"/>
      <c r="M226" s="161"/>
      <c r="N226" s="162"/>
      <c r="O226" s="162"/>
      <c r="P226" s="162"/>
      <c r="Q226" s="162"/>
      <c r="R226" s="162"/>
      <c r="S226" s="162"/>
      <c r="T226" s="163"/>
      <c r="AT226" s="158" t="s">
        <v>145</v>
      </c>
      <c r="AU226" s="158" t="s">
        <v>83</v>
      </c>
      <c r="AV226" s="13" t="s">
        <v>83</v>
      </c>
      <c r="AW226" s="13" t="s">
        <v>29</v>
      </c>
      <c r="AX226" s="13" t="s">
        <v>73</v>
      </c>
      <c r="AY226" s="158" t="s">
        <v>137</v>
      </c>
    </row>
    <row r="227" spans="1:65" s="13" customFormat="1">
      <c r="B227" s="156"/>
      <c r="D227" s="157" t="s">
        <v>145</v>
      </c>
      <c r="E227" s="158" t="s">
        <v>1</v>
      </c>
      <c r="F227" s="159" t="s">
        <v>498</v>
      </c>
      <c r="H227" s="160">
        <v>0.25</v>
      </c>
      <c r="L227" s="156"/>
      <c r="M227" s="161"/>
      <c r="N227" s="162"/>
      <c r="O227" s="162"/>
      <c r="P227" s="162"/>
      <c r="Q227" s="162"/>
      <c r="R227" s="162"/>
      <c r="S227" s="162"/>
      <c r="T227" s="163"/>
      <c r="AT227" s="158" t="s">
        <v>145</v>
      </c>
      <c r="AU227" s="158" t="s">
        <v>83</v>
      </c>
      <c r="AV227" s="13" t="s">
        <v>83</v>
      </c>
      <c r="AW227" s="13" t="s">
        <v>29</v>
      </c>
      <c r="AX227" s="13" t="s">
        <v>73</v>
      </c>
      <c r="AY227" s="158" t="s">
        <v>137</v>
      </c>
    </row>
    <row r="228" spans="1:65" s="13" customFormat="1">
      <c r="B228" s="156"/>
      <c r="D228" s="157" t="s">
        <v>145</v>
      </c>
      <c r="E228" s="158" t="s">
        <v>1</v>
      </c>
      <c r="F228" s="159" t="s">
        <v>499</v>
      </c>
      <c r="H228" s="160">
        <v>5.8999999999999997E-2</v>
      </c>
      <c r="L228" s="156"/>
      <c r="M228" s="161"/>
      <c r="N228" s="162"/>
      <c r="O228" s="162"/>
      <c r="P228" s="162"/>
      <c r="Q228" s="162"/>
      <c r="R228" s="162"/>
      <c r="S228" s="162"/>
      <c r="T228" s="163"/>
      <c r="AT228" s="158" t="s">
        <v>145</v>
      </c>
      <c r="AU228" s="158" t="s">
        <v>83</v>
      </c>
      <c r="AV228" s="13" t="s">
        <v>83</v>
      </c>
      <c r="AW228" s="13" t="s">
        <v>29</v>
      </c>
      <c r="AX228" s="13" t="s">
        <v>73</v>
      </c>
      <c r="AY228" s="158" t="s">
        <v>137</v>
      </c>
    </row>
    <row r="229" spans="1:65" s="14" customFormat="1">
      <c r="B229" s="164"/>
      <c r="D229" s="157" t="s">
        <v>145</v>
      </c>
      <c r="E229" s="165" t="s">
        <v>1</v>
      </c>
      <c r="F229" s="166" t="s">
        <v>176</v>
      </c>
      <c r="H229" s="167">
        <v>0.44900000000000001</v>
      </c>
      <c r="L229" s="164"/>
      <c r="M229" s="168"/>
      <c r="N229" s="169"/>
      <c r="O229" s="169"/>
      <c r="P229" s="169"/>
      <c r="Q229" s="169"/>
      <c r="R229" s="169"/>
      <c r="S229" s="169"/>
      <c r="T229" s="170"/>
      <c r="AT229" s="165" t="s">
        <v>145</v>
      </c>
      <c r="AU229" s="165" t="s">
        <v>83</v>
      </c>
      <c r="AV229" s="14" t="s">
        <v>143</v>
      </c>
      <c r="AW229" s="14" t="s">
        <v>29</v>
      </c>
      <c r="AX229" s="14" t="s">
        <v>81</v>
      </c>
      <c r="AY229" s="165" t="s">
        <v>137</v>
      </c>
    </row>
    <row r="230" spans="1:65" s="2" customFormat="1" ht="16.5" customHeight="1">
      <c r="A230" s="30"/>
      <c r="B230" s="142"/>
      <c r="C230" s="143" t="s">
        <v>236</v>
      </c>
      <c r="D230" s="143" t="s">
        <v>139</v>
      </c>
      <c r="E230" s="144" t="s">
        <v>500</v>
      </c>
      <c r="F230" s="145" t="s">
        <v>501</v>
      </c>
      <c r="G230" s="146" t="s">
        <v>217</v>
      </c>
      <c r="H230" s="147">
        <v>0.32</v>
      </c>
      <c r="I230" s="148"/>
      <c r="J230" s="148">
        <f>ROUND(I230*H230,2)</f>
        <v>0</v>
      </c>
      <c r="K230" s="149"/>
      <c r="L230" s="31"/>
      <c r="M230" s="150" t="s">
        <v>1</v>
      </c>
      <c r="N230" s="151" t="s">
        <v>38</v>
      </c>
      <c r="O230" s="152">
        <v>15.231</v>
      </c>
      <c r="P230" s="152">
        <f>O230*H230</f>
        <v>4.87392</v>
      </c>
      <c r="Q230" s="152">
        <v>1.06277</v>
      </c>
      <c r="R230" s="152">
        <f>Q230*H230</f>
        <v>0.34008640000000001</v>
      </c>
      <c r="S230" s="152">
        <v>0</v>
      </c>
      <c r="T230" s="153">
        <f>S230*H230</f>
        <v>0</v>
      </c>
      <c r="U230" s="30"/>
      <c r="V230" s="30"/>
      <c r="W230" s="30"/>
      <c r="X230" s="30"/>
      <c r="Y230" s="30"/>
      <c r="Z230" s="30"/>
      <c r="AA230" s="30"/>
      <c r="AB230" s="30"/>
      <c r="AC230" s="30"/>
      <c r="AD230" s="30"/>
      <c r="AE230" s="30"/>
      <c r="AR230" s="154" t="s">
        <v>143</v>
      </c>
      <c r="AT230" s="154" t="s">
        <v>139</v>
      </c>
      <c r="AU230" s="154" t="s">
        <v>83</v>
      </c>
      <c r="AY230" s="18" t="s">
        <v>137</v>
      </c>
      <c r="BE230" s="155">
        <f>IF(N230="základní",J230,0)</f>
        <v>0</v>
      </c>
      <c r="BF230" s="155">
        <f>IF(N230="snížená",J230,0)</f>
        <v>0</v>
      </c>
      <c r="BG230" s="155">
        <f>IF(N230="zákl. přenesená",J230,0)</f>
        <v>0</v>
      </c>
      <c r="BH230" s="155">
        <f>IF(N230="sníž. přenesená",J230,0)</f>
        <v>0</v>
      </c>
      <c r="BI230" s="155">
        <f>IF(N230="nulová",J230,0)</f>
        <v>0</v>
      </c>
      <c r="BJ230" s="18" t="s">
        <v>81</v>
      </c>
      <c r="BK230" s="155">
        <f>ROUND(I230*H230,2)</f>
        <v>0</v>
      </c>
      <c r="BL230" s="18" t="s">
        <v>143</v>
      </c>
      <c r="BM230" s="154" t="s">
        <v>502</v>
      </c>
    </row>
    <row r="231" spans="1:65" s="13" customFormat="1">
      <c r="B231" s="156"/>
      <c r="D231" s="157" t="s">
        <v>145</v>
      </c>
      <c r="E231" s="158" t="s">
        <v>1</v>
      </c>
      <c r="F231" s="159" t="s">
        <v>503</v>
      </c>
      <c r="H231" s="160">
        <v>0.32</v>
      </c>
      <c r="L231" s="156"/>
      <c r="M231" s="161"/>
      <c r="N231" s="162"/>
      <c r="O231" s="162"/>
      <c r="P231" s="162"/>
      <c r="Q231" s="162"/>
      <c r="R231" s="162"/>
      <c r="S231" s="162"/>
      <c r="T231" s="163"/>
      <c r="AT231" s="158" t="s">
        <v>145</v>
      </c>
      <c r="AU231" s="158" t="s">
        <v>83</v>
      </c>
      <c r="AV231" s="13" t="s">
        <v>83</v>
      </c>
      <c r="AW231" s="13" t="s">
        <v>29</v>
      </c>
      <c r="AX231" s="13" t="s">
        <v>81</v>
      </c>
      <c r="AY231" s="158" t="s">
        <v>137</v>
      </c>
    </row>
    <row r="232" spans="1:65" s="2" customFormat="1" ht="16.5" customHeight="1">
      <c r="A232" s="30"/>
      <c r="B232" s="142"/>
      <c r="C232" s="143" t="s">
        <v>240</v>
      </c>
      <c r="D232" s="143" t="s">
        <v>139</v>
      </c>
      <c r="E232" s="144" t="s">
        <v>504</v>
      </c>
      <c r="F232" s="145" t="s">
        <v>505</v>
      </c>
      <c r="G232" s="146" t="s">
        <v>149</v>
      </c>
      <c r="H232" s="147">
        <v>3.661</v>
      </c>
      <c r="I232" s="148"/>
      <c r="J232" s="148">
        <f>ROUND(I232*H232,2)</f>
        <v>0</v>
      </c>
      <c r="K232" s="149"/>
      <c r="L232" s="31"/>
      <c r="M232" s="150" t="s">
        <v>1</v>
      </c>
      <c r="N232" s="151" t="s">
        <v>38</v>
      </c>
      <c r="O232" s="152">
        <v>0.58399999999999996</v>
      </c>
      <c r="P232" s="152">
        <f>O232*H232</f>
        <v>2.1380239999999997</v>
      </c>
      <c r="Q232" s="152">
        <v>2.45329</v>
      </c>
      <c r="R232" s="152">
        <f>Q232*H232</f>
        <v>8.9814946899999999</v>
      </c>
      <c r="S232" s="152">
        <v>0</v>
      </c>
      <c r="T232" s="153">
        <f>S232*H232</f>
        <v>0</v>
      </c>
      <c r="U232" s="30"/>
      <c r="V232" s="30"/>
      <c r="W232" s="30"/>
      <c r="X232" s="30"/>
      <c r="Y232" s="30"/>
      <c r="Z232" s="30"/>
      <c r="AA232" s="30"/>
      <c r="AB232" s="30"/>
      <c r="AC232" s="30"/>
      <c r="AD232" s="30"/>
      <c r="AE232" s="30"/>
      <c r="AR232" s="154" t="s">
        <v>143</v>
      </c>
      <c r="AT232" s="154" t="s">
        <v>139</v>
      </c>
      <c r="AU232" s="154" t="s">
        <v>83</v>
      </c>
      <c r="AY232" s="18" t="s">
        <v>137</v>
      </c>
      <c r="BE232" s="155">
        <f>IF(N232="základní",J232,0)</f>
        <v>0</v>
      </c>
      <c r="BF232" s="155">
        <f>IF(N232="snížená",J232,0)</f>
        <v>0</v>
      </c>
      <c r="BG232" s="155">
        <f>IF(N232="zákl. přenesená",J232,0)</f>
        <v>0</v>
      </c>
      <c r="BH232" s="155">
        <f>IF(N232="sníž. přenesená",J232,0)</f>
        <v>0</v>
      </c>
      <c r="BI232" s="155">
        <f>IF(N232="nulová",J232,0)</f>
        <v>0</v>
      </c>
      <c r="BJ232" s="18" t="s">
        <v>81</v>
      </c>
      <c r="BK232" s="155">
        <f>ROUND(I232*H232,2)</f>
        <v>0</v>
      </c>
      <c r="BL232" s="18" t="s">
        <v>143</v>
      </c>
      <c r="BM232" s="154" t="s">
        <v>506</v>
      </c>
    </row>
    <row r="233" spans="1:65" s="15" customFormat="1">
      <c r="B233" s="171"/>
      <c r="D233" s="157" t="s">
        <v>145</v>
      </c>
      <c r="E233" s="172" t="s">
        <v>1</v>
      </c>
      <c r="F233" s="173" t="s">
        <v>507</v>
      </c>
      <c r="H233" s="172" t="s">
        <v>1</v>
      </c>
      <c r="L233" s="171"/>
      <c r="M233" s="174"/>
      <c r="N233" s="175"/>
      <c r="O233" s="175"/>
      <c r="P233" s="175"/>
      <c r="Q233" s="175"/>
      <c r="R233" s="175"/>
      <c r="S233" s="175"/>
      <c r="T233" s="176"/>
      <c r="AT233" s="172" t="s">
        <v>145</v>
      </c>
      <c r="AU233" s="172" t="s">
        <v>83</v>
      </c>
      <c r="AV233" s="15" t="s">
        <v>81</v>
      </c>
      <c r="AW233" s="15" t="s">
        <v>29</v>
      </c>
      <c r="AX233" s="15" t="s">
        <v>73</v>
      </c>
      <c r="AY233" s="172" t="s">
        <v>137</v>
      </c>
    </row>
    <row r="234" spans="1:65" s="13" customFormat="1">
      <c r="B234" s="156"/>
      <c r="D234" s="157" t="s">
        <v>145</v>
      </c>
      <c r="E234" s="158" t="s">
        <v>1</v>
      </c>
      <c r="F234" s="159" t="s">
        <v>508</v>
      </c>
      <c r="H234" s="160">
        <v>1.032</v>
      </c>
      <c r="L234" s="156"/>
      <c r="M234" s="161"/>
      <c r="N234" s="162"/>
      <c r="O234" s="162"/>
      <c r="P234" s="162"/>
      <c r="Q234" s="162"/>
      <c r="R234" s="162"/>
      <c r="S234" s="162"/>
      <c r="T234" s="163"/>
      <c r="AT234" s="158" t="s">
        <v>145</v>
      </c>
      <c r="AU234" s="158" t="s">
        <v>83</v>
      </c>
      <c r="AV234" s="13" t="s">
        <v>83</v>
      </c>
      <c r="AW234" s="13" t="s">
        <v>29</v>
      </c>
      <c r="AX234" s="13" t="s">
        <v>73</v>
      </c>
      <c r="AY234" s="158" t="s">
        <v>137</v>
      </c>
    </row>
    <row r="235" spans="1:65" s="13" customFormat="1">
      <c r="B235" s="156"/>
      <c r="D235" s="157" t="s">
        <v>145</v>
      </c>
      <c r="E235" s="158" t="s">
        <v>1</v>
      </c>
      <c r="F235" s="159" t="s">
        <v>509</v>
      </c>
      <c r="H235" s="160">
        <v>1.2869999999999999</v>
      </c>
      <c r="L235" s="156"/>
      <c r="M235" s="161"/>
      <c r="N235" s="162"/>
      <c r="O235" s="162"/>
      <c r="P235" s="162"/>
      <c r="Q235" s="162"/>
      <c r="R235" s="162"/>
      <c r="S235" s="162"/>
      <c r="T235" s="163"/>
      <c r="AT235" s="158" t="s">
        <v>145</v>
      </c>
      <c r="AU235" s="158" t="s">
        <v>83</v>
      </c>
      <c r="AV235" s="13" t="s">
        <v>83</v>
      </c>
      <c r="AW235" s="13" t="s">
        <v>29</v>
      </c>
      <c r="AX235" s="13" t="s">
        <v>73</v>
      </c>
      <c r="AY235" s="158" t="s">
        <v>137</v>
      </c>
    </row>
    <row r="236" spans="1:65" s="15" customFormat="1">
      <c r="B236" s="171"/>
      <c r="D236" s="157" t="s">
        <v>145</v>
      </c>
      <c r="E236" s="172" t="s">
        <v>1</v>
      </c>
      <c r="F236" s="173" t="s">
        <v>510</v>
      </c>
      <c r="H236" s="172" t="s">
        <v>1</v>
      </c>
      <c r="L236" s="171"/>
      <c r="M236" s="174"/>
      <c r="N236" s="175"/>
      <c r="O236" s="175"/>
      <c r="P236" s="175"/>
      <c r="Q236" s="175"/>
      <c r="R236" s="175"/>
      <c r="S236" s="175"/>
      <c r="T236" s="176"/>
      <c r="AT236" s="172" t="s">
        <v>145</v>
      </c>
      <c r="AU236" s="172" t="s">
        <v>83</v>
      </c>
      <c r="AV236" s="15" t="s">
        <v>81</v>
      </c>
      <c r="AW236" s="15" t="s">
        <v>29</v>
      </c>
      <c r="AX236" s="15" t="s">
        <v>73</v>
      </c>
      <c r="AY236" s="172" t="s">
        <v>137</v>
      </c>
    </row>
    <row r="237" spans="1:65" s="13" customFormat="1">
      <c r="B237" s="156"/>
      <c r="D237" s="157" t="s">
        <v>145</v>
      </c>
      <c r="E237" s="158" t="s">
        <v>1</v>
      </c>
      <c r="F237" s="159" t="s">
        <v>511</v>
      </c>
      <c r="H237" s="160">
        <v>1.3420000000000001</v>
      </c>
      <c r="L237" s="156"/>
      <c r="M237" s="161"/>
      <c r="N237" s="162"/>
      <c r="O237" s="162"/>
      <c r="P237" s="162"/>
      <c r="Q237" s="162"/>
      <c r="R237" s="162"/>
      <c r="S237" s="162"/>
      <c r="T237" s="163"/>
      <c r="AT237" s="158" t="s">
        <v>145</v>
      </c>
      <c r="AU237" s="158" t="s">
        <v>83</v>
      </c>
      <c r="AV237" s="13" t="s">
        <v>83</v>
      </c>
      <c r="AW237" s="13" t="s">
        <v>29</v>
      </c>
      <c r="AX237" s="13" t="s">
        <v>73</v>
      </c>
      <c r="AY237" s="158" t="s">
        <v>137</v>
      </c>
    </row>
    <row r="238" spans="1:65" s="14" customFormat="1">
      <c r="B238" s="164"/>
      <c r="D238" s="157" t="s">
        <v>145</v>
      </c>
      <c r="E238" s="165" t="s">
        <v>1</v>
      </c>
      <c r="F238" s="166" t="s">
        <v>176</v>
      </c>
      <c r="H238" s="167">
        <v>3.661</v>
      </c>
      <c r="L238" s="164"/>
      <c r="M238" s="168"/>
      <c r="N238" s="169"/>
      <c r="O238" s="169"/>
      <c r="P238" s="169"/>
      <c r="Q238" s="169"/>
      <c r="R238" s="169"/>
      <c r="S238" s="169"/>
      <c r="T238" s="170"/>
      <c r="AT238" s="165" t="s">
        <v>145</v>
      </c>
      <c r="AU238" s="165" t="s">
        <v>83</v>
      </c>
      <c r="AV238" s="14" t="s">
        <v>143</v>
      </c>
      <c r="AW238" s="14" t="s">
        <v>29</v>
      </c>
      <c r="AX238" s="14" t="s">
        <v>81</v>
      </c>
      <c r="AY238" s="165" t="s">
        <v>137</v>
      </c>
    </row>
    <row r="239" spans="1:65" s="2" customFormat="1" ht="16.5" customHeight="1">
      <c r="A239" s="30"/>
      <c r="B239" s="142"/>
      <c r="C239" s="143" t="s">
        <v>245</v>
      </c>
      <c r="D239" s="143" t="s">
        <v>139</v>
      </c>
      <c r="E239" s="144" t="s">
        <v>512</v>
      </c>
      <c r="F239" s="145" t="s">
        <v>513</v>
      </c>
      <c r="G239" s="146" t="s">
        <v>142</v>
      </c>
      <c r="H239" s="147">
        <v>16.058</v>
      </c>
      <c r="I239" s="148"/>
      <c r="J239" s="148">
        <f>ROUND(I239*H239,2)</f>
        <v>0</v>
      </c>
      <c r="K239" s="149"/>
      <c r="L239" s="31"/>
      <c r="M239" s="150" t="s">
        <v>1</v>
      </c>
      <c r="N239" s="151" t="s">
        <v>38</v>
      </c>
      <c r="O239" s="152">
        <v>0.247</v>
      </c>
      <c r="P239" s="152">
        <f>O239*H239</f>
        <v>3.966326</v>
      </c>
      <c r="Q239" s="152">
        <v>2.6900000000000001E-3</v>
      </c>
      <c r="R239" s="152">
        <f>Q239*H239</f>
        <v>4.3196020000000002E-2</v>
      </c>
      <c r="S239" s="152">
        <v>0</v>
      </c>
      <c r="T239" s="153">
        <f>S239*H239</f>
        <v>0</v>
      </c>
      <c r="U239" s="30"/>
      <c r="V239" s="30"/>
      <c r="W239" s="30"/>
      <c r="X239" s="30"/>
      <c r="Y239" s="30"/>
      <c r="Z239" s="30"/>
      <c r="AA239" s="30"/>
      <c r="AB239" s="30"/>
      <c r="AC239" s="30"/>
      <c r="AD239" s="30"/>
      <c r="AE239" s="30"/>
      <c r="AR239" s="154" t="s">
        <v>143</v>
      </c>
      <c r="AT239" s="154" t="s">
        <v>139</v>
      </c>
      <c r="AU239" s="154" t="s">
        <v>83</v>
      </c>
      <c r="AY239" s="18" t="s">
        <v>137</v>
      </c>
      <c r="BE239" s="155">
        <f>IF(N239="základní",J239,0)</f>
        <v>0</v>
      </c>
      <c r="BF239" s="155">
        <f>IF(N239="snížená",J239,0)</f>
        <v>0</v>
      </c>
      <c r="BG239" s="155">
        <f>IF(N239="zákl. přenesená",J239,0)</f>
        <v>0</v>
      </c>
      <c r="BH239" s="155">
        <f>IF(N239="sníž. přenesená",J239,0)</f>
        <v>0</v>
      </c>
      <c r="BI239" s="155">
        <f>IF(N239="nulová",J239,0)</f>
        <v>0</v>
      </c>
      <c r="BJ239" s="18" t="s">
        <v>81</v>
      </c>
      <c r="BK239" s="155">
        <f>ROUND(I239*H239,2)</f>
        <v>0</v>
      </c>
      <c r="BL239" s="18" t="s">
        <v>143</v>
      </c>
      <c r="BM239" s="154" t="s">
        <v>514</v>
      </c>
    </row>
    <row r="240" spans="1:65" s="13" customFormat="1">
      <c r="B240" s="156"/>
      <c r="D240" s="157" t="s">
        <v>145</v>
      </c>
      <c r="E240" s="158" t="s">
        <v>1</v>
      </c>
      <c r="F240" s="159" t="s">
        <v>515</v>
      </c>
      <c r="H240" s="160">
        <v>10.744999999999999</v>
      </c>
      <c r="L240" s="156"/>
      <c r="M240" s="161"/>
      <c r="N240" s="162"/>
      <c r="O240" s="162"/>
      <c r="P240" s="162"/>
      <c r="Q240" s="162"/>
      <c r="R240" s="162"/>
      <c r="S240" s="162"/>
      <c r="T240" s="163"/>
      <c r="AT240" s="158" t="s">
        <v>145</v>
      </c>
      <c r="AU240" s="158" t="s">
        <v>83</v>
      </c>
      <c r="AV240" s="13" t="s">
        <v>83</v>
      </c>
      <c r="AW240" s="13" t="s">
        <v>29</v>
      </c>
      <c r="AX240" s="13" t="s">
        <v>73</v>
      </c>
      <c r="AY240" s="158" t="s">
        <v>137</v>
      </c>
    </row>
    <row r="241" spans="1:65" s="13" customFormat="1">
      <c r="B241" s="156"/>
      <c r="D241" s="157" t="s">
        <v>145</v>
      </c>
      <c r="E241" s="158" t="s">
        <v>1</v>
      </c>
      <c r="F241" s="159" t="s">
        <v>516</v>
      </c>
      <c r="H241" s="160">
        <v>5.3129999999999997</v>
      </c>
      <c r="L241" s="156"/>
      <c r="M241" s="161"/>
      <c r="N241" s="162"/>
      <c r="O241" s="162"/>
      <c r="P241" s="162"/>
      <c r="Q241" s="162"/>
      <c r="R241" s="162"/>
      <c r="S241" s="162"/>
      <c r="T241" s="163"/>
      <c r="AT241" s="158" t="s">
        <v>145</v>
      </c>
      <c r="AU241" s="158" t="s">
        <v>83</v>
      </c>
      <c r="AV241" s="13" t="s">
        <v>83</v>
      </c>
      <c r="AW241" s="13" t="s">
        <v>29</v>
      </c>
      <c r="AX241" s="13" t="s">
        <v>73</v>
      </c>
      <c r="AY241" s="158" t="s">
        <v>137</v>
      </c>
    </row>
    <row r="242" spans="1:65" s="14" customFormat="1">
      <c r="B242" s="164"/>
      <c r="D242" s="157" t="s">
        <v>145</v>
      </c>
      <c r="E242" s="165" t="s">
        <v>1</v>
      </c>
      <c r="F242" s="166" t="s">
        <v>176</v>
      </c>
      <c r="H242" s="167">
        <v>16.058</v>
      </c>
      <c r="L242" s="164"/>
      <c r="M242" s="168"/>
      <c r="N242" s="169"/>
      <c r="O242" s="169"/>
      <c r="P242" s="169"/>
      <c r="Q242" s="169"/>
      <c r="R242" s="169"/>
      <c r="S242" s="169"/>
      <c r="T242" s="170"/>
      <c r="AT242" s="165" t="s">
        <v>145</v>
      </c>
      <c r="AU242" s="165" t="s">
        <v>83</v>
      </c>
      <c r="AV242" s="14" t="s">
        <v>143</v>
      </c>
      <c r="AW242" s="14" t="s">
        <v>29</v>
      </c>
      <c r="AX242" s="14" t="s">
        <v>81</v>
      </c>
      <c r="AY242" s="165" t="s">
        <v>137</v>
      </c>
    </row>
    <row r="243" spans="1:65" s="2" customFormat="1" ht="16.5" customHeight="1">
      <c r="A243" s="30"/>
      <c r="B243" s="142"/>
      <c r="C243" s="143" t="s">
        <v>7</v>
      </c>
      <c r="D243" s="143" t="s">
        <v>139</v>
      </c>
      <c r="E243" s="144" t="s">
        <v>517</v>
      </c>
      <c r="F243" s="145" t="s">
        <v>518</v>
      </c>
      <c r="G243" s="146" t="s">
        <v>142</v>
      </c>
      <c r="H243" s="147">
        <v>16.058</v>
      </c>
      <c r="I243" s="148"/>
      <c r="J243" s="148">
        <f>ROUND(I243*H243,2)</f>
        <v>0</v>
      </c>
      <c r="K243" s="149"/>
      <c r="L243" s="31"/>
      <c r="M243" s="150" t="s">
        <v>1</v>
      </c>
      <c r="N243" s="151" t="s">
        <v>38</v>
      </c>
      <c r="O243" s="152">
        <v>8.3000000000000004E-2</v>
      </c>
      <c r="P243" s="152">
        <f>O243*H243</f>
        <v>1.3328140000000002</v>
      </c>
      <c r="Q243" s="152">
        <v>0</v>
      </c>
      <c r="R243" s="152">
        <f>Q243*H243</f>
        <v>0</v>
      </c>
      <c r="S243" s="152">
        <v>0</v>
      </c>
      <c r="T243" s="153">
        <f>S243*H243</f>
        <v>0</v>
      </c>
      <c r="U243" s="30"/>
      <c r="V243" s="30"/>
      <c r="W243" s="30"/>
      <c r="X243" s="30"/>
      <c r="Y243" s="30"/>
      <c r="Z243" s="30"/>
      <c r="AA243" s="30"/>
      <c r="AB243" s="30"/>
      <c r="AC243" s="30"/>
      <c r="AD243" s="30"/>
      <c r="AE243" s="30"/>
      <c r="AR243" s="154" t="s">
        <v>143</v>
      </c>
      <c r="AT243" s="154" t="s">
        <v>139</v>
      </c>
      <c r="AU243" s="154" t="s">
        <v>83</v>
      </c>
      <c r="AY243" s="18" t="s">
        <v>137</v>
      </c>
      <c r="BE243" s="155">
        <f>IF(N243="základní",J243,0)</f>
        <v>0</v>
      </c>
      <c r="BF243" s="155">
        <f>IF(N243="snížená",J243,0)</f>
        <v>0</v>
      </c>
      <c r="BG243" s="155">
        <f>IF(N243="zákl. přenesená",J243,0)</f>
        <v>0</v>
      </c>
      <c r="BH243" s="155">
        <f>IF(N243="sníž. přenesená",J243,0)</f>
        <v>0</v>
      </c>
      <c r="BI243" s="155">
        <f>IF(N243="nulová",J243,0)</f>
        <v>0</v>
      </c>
      <c r="BJ243" s="18" t="s">
        <v>81</v>
      </c>
      <c r="BK243" s="155">
        <f>ROUND(I243*H243,2)</f>
        <v>0</v>
      </c>
      <c r="BL243" s="18" t="s">
        <v>143</v>
      </c>
      <c r="BM243" s="154" t="s">
        <v>519</v>
      </c>
    </row>
    <row r="244" spans="1:65" s="2" customFormat="1" ht="16.5" customHeight="1">
      <c r="A244" s="30"/>
      <c r="B244" s="142"/>
      <c r="C244" s="143" t="s">
        <v>255</v>
      </c>
      <c r="D244" s="143" t="s">
        <v>139</v>
      </c>
      <c r="E244" s="144" t="s">
        <v>520</v>
      </c>
      <c r="F244" s="145" t="s">
        <v>521</v>
      </c>
      <c r="G244" s="146" t="s">
        <v>149</v>
      </c>
      <c r="H244" s="147">
        <v>0.26400000000000001</v>
      </c>
      <c r="I244" s="148"/>
      <c r="J244" s="148">
        <f>ROUND(I244*H244,2)</f>
        <v>0</v>
      </c>
      <c r="K244" s="149"/>
      <c r="L244" s="31"/>
      <c r="M244" s="150" t="s">
        <v>1</v>
      </c>
      <c r="N244" s="151" t="s">
        <v>38</v>
      </c>
      <c r="O244" s="152">
        <v>0.58399999999999996</v>
      </c>
      <c r="P244" s="152">
        <f>O244*H244</f>
        <v>0.15417600000000001</v>
      </c>
      <c r="Q244" s="152">
        <v>2.45329</v>
      </c>
      <c r="R244" s="152">
        <f>Q244*H244</f>
        <v>0.64766856000000006</v>
      </c>
      <c r="S244" s="152">
        <v>0</v>
      </c>
      <c r="T244" s="153">
        <f>S244*H244</f>
        <v>0</v>
      </c>
      <c r="U244" s="30"/>
      <c r="V244" s="30"/>
      <c r="W244" s="30"/>
      <c r="X244" s="30"/>
      <c r="Y244" s="30"/>
      <c r="Z244" s="30"/>
      <c r="AA244" s="30"/>
      <c r="AB244" s="30"/>
      <c r="AC244" s="30"/>
      <c r="AD244" s="30"/>
      <c r="AE244" s="30"/>
      <c r="AR244" s="154" t="s">
        <v>143</v>
      </c>
      <c r="AT244" s="154" t="s">
        <v>139</v>
      </c>
      <c r="AU244" s="154" t="s">
        <v>83</v>
      </c>
      <c r="AY244" s="18" t="s">
        <v>137</v>
      </c>
      <c r="BE244" s="155">
        <f>IF(N244="základní",J244,0)</f>
        <v>0</v>
      </c>
      <c r="BF244" s="155">
        <f>IF(N244="snížená",J244,0)</f>
        <v>0</v>
      </c>
      <c r="BG244" s="155">
        <f>IF(N244="zákl. přenesená",J244,0)</f>
        <v>0</v>
      </c>
      <c r="BH244" s="155">
        <f>IF(N244="sníž. přenesená",J244,0)</f>
        <v>0</v>
      </c>
      <c r="BI244" s="155">
        <f>IF(N244="nulová",J244,0)</f>
        <v>0</v>
      </c>
      <c r="BJ244" s="18" t="s">
        <v>81</v>
      </c>
      <c r="BK244" s="155">
        <f>ROUND(I244*H244,2)</f>
        <v>0</v>
      </c>
      <c r="BL244" s="18" t="s">
        <v>143</v>
      </c>
      <c r="BM244" s="154" t="s">
        <v>522</v>
      </c>
    </row>
    <row r="245" spans="1:65" s="15" customFormat="1">
      <c r="B245" s="171"/>
      <c r="D245" s="157" t="s">
        <v>145</v>
      </c>
      <c r="E245" s="172" t="s">
        <v>1</v>
      </c>
      <c r="F245" s="173" t="s">
        <v>523</v>
      </c>
      <c r="H245" s="172" t="s">
        <v>1</v>
      </c>
      <c r="L245" s="171"/>
      <c r="M245" s="174"/>
      <c r="N245" s="175"/>
      <c r="O245" s="175"/>
      <c r="P245" s="175"/>
      <c r="Q245" s="175"/>
      <c r="R245" s="175"/>
      <c r="S245" s="175"/>
      <c r="T245" s="176"/>
      <c r="AT245" s="172" t="s">
        <v>145</v>
      </c>
      <c r="AU245" s="172" t="s">
        <v>83</v>
      </c>
      <c r="AV245" s="15" t="s">
        <v>81</v>
      </c>
      <c r="AW245" s="15" t="s">
        <v>29</v>
      </c>
      <c r="AX245" s="15" t="s">
        <v>73</v>
      </c>
      <c r="AY245" s="172" t="s">
        <v>137</v>
      </c>
    </row>
    <row r="246" spans="1:65" s="13" customFormat="1">
      <c r="B246" s="156"/>
      <c r="D246" s="157" t="s">
        <v>145</v>
      </c>
      <c r="E246" s="158" t="s">
        <v>1</v>
      </c>
      <c r="F246" s="159" t="s">
        <v>524</v>
      </c>
      <c r="H246" s="160">
        <v>0.26400000000000001</v>
      </c>
      <c r="L246" s="156"/>
      <c r="M246" s="161"/>
      <c r="N246" s="162"/>
      <c r="O246" s="162"/>
      <c r="P246" s="162"/>
      <c r="Q246" s="162"/>
      <c r="R246" s="162"/>
      <c r="S246" s="162"/>
      <c r="T246" s="163"/>
      <c r="AT246" s="158" t="s">
        <v>145</v>
      </c>
      <c r="AU246" s="158" t="s">
        <v>83</v>
      </c>
      <c r="AV246" s="13" t="s">
        <v>83</v>
      </c>
      <c r="AW246" s="13" t="s">
        <v>29</v>
      </c>
      <c r="AX246" s="13" t="s">
        <v>81</v>
      </c>
      <c r="AY246" s="158" t="s">
        <v>137</v>
      </c>
    </row>
    <row r="247" spans="1:65" s="2" customFormat="1" ht="24.15" customHeight="1">
      <c r="A247" s="30"/>
      <c r="B247" s="142"/>
      <c r="C247" s="143" t="s">
        <v>259</v>
      </c>
      <c r="D247" s="143" t="s">
        <v>139</v>
      </c>
      <c r="E247" s="144" t="s">
        <v>525</v>
      </c>
      <c r="F247" s="145" t="s">
        <v>526</v>
      </c>
      <c r="G247" s="146" t="s">
        <v>149</v>
      </c>
      <c r="H247" s="147">
        <v>0.69599999999999995</v>
      </c>
      <c r="I247" s="148"/>
      <c r="J247" s="148">
        <f>ROUND(I247*H247,2)</f>
        <v>0</v>
      </c>
      <c r="K247" s="149"/>
      <c r="L247" s="31"/>
      <c r="M247" s="150" t="s">
        <v>1</v>
      </c>
      <c r="N247" s="151" t="s">
        <v>38</v>
      </c>
      <c r="O247" s="152">
        <v>0.629</v>
      </c>
      <c r="P247" s="152">
        <f>O247*H247</f>
        <v>0.43778399999999995</v>
      </c>
      <c r="Q247" s="152">
        <v>2.45329</v>
      </c>
      <c r="R247" s="152">
        <f>Q247*H247</f>
        <v>1.7074898399999998</v>
      </c>
      <c r="S247" s="152">
        <v>0</v>
      </c>
      <c r="T247" s="153">
        <f>S247*H247</f>
        <v>0</v>
      </c>
      <c r="U247" s="30"/>
      <c r="V247" s="30"/>
      <c r="W247" s="30"/>
      <c r="X247" s="30"/>
      <c r="Y247" s="30"/>
      <c r="Z247" s="30"/>
      <c r="AA247" s="30"/>
      <c r="AB247" s="30"/>
      <c r="AC247" s="30"/>
      <c r="AD247" s="30"/>
      <c r="AE247" s="30"/>
      <c r="AR247" s="154" t="s">
        <v>143</v>
      </c>
      <c r="AT247" s="154" t="s">
        <v>139</v>
      </c>
      <c r="AU247" s="154" t="s">
        <v>83</v>
      </c>
      <c r="AY247" s="18" t="s">
        <v>137</v>
      </c>
      <c r="BE247" s="155">
        <f>IF(N247="základní",J247,0)</f>
        <v>0</v>
      </c>
      <c r="BF247" s="155">
        <f>IF(N247="snížená",J247,0)</f>
        <v>0</v>
      </c>
      <c r="BG247" s="155">
        <f>IF(N247="zákl. přenesená",J247,0)</f>
        <v>0</v>
      </c>
      <c r="BH247" s="155">
        <f>IF(N247="sníž. přenesená",J247,0)</f>
        <v>0</v>
      </c>
      <c r="BI247" s="155">
        <f>IF(N247="nulová",J247,0)</f>
        <v>0</v>
      </c>
      <c r="BJ247" s="18" t="s">
        <v>81</v>
      </c>
      <c r="BK247" s="155">
        <f>ROUND(I247*H247,2)</f>
        <v>0</v>
      </c>
      <c r="BL247" s="18" t="s">
        <v>143</v>
      </c>
      <c r="BM247" s="154" t="s">
        <v>527</v>
      </c>
    </row>
    <row r="248" spans="1:65" s="15" customFormat="1">
      <c r="B248" s="171"/>
      <c r="D248" s="157" t="s">
        <v>145</v>
      </c>
      <c r="E248" s="172" t="s">
        <v>1</v>
      </c>
      <c r="F248" s="173" t="s">
        <v>528</v>
      </c>
      <c r="H248" s="172" t="s">
        <v>1</v>
      </c>
      <c r="L248" s="171"/>
      <c r="M248" s="174"/>
      <c r="N248" s="175"/>
      <c r="O248" s="175"/>
      <c r="P248" s="175"/>
      <c r="Q248" s="175"/>
      <c r="R248" s="175"/>
      <c r="S248" s="175"/>
      <c r="T248" s="176"/>
      <c r="AT248" s="172" t="s">
        <v>145</v>
      </c>
      <c r="AU248" s="172" t="s">
        <v>83</v>
      </c>
      <c r="AV248" s="15" t="s">
        <v>81</v>
      </c>
      <c r="AW248" s="15" t="s">
        <v>29</v>
      </c>
      <c r="AX248" s="15" t="s">
        <v>73</v>
      </c>
      <c r="AY248" s="172" t="s">
        <v>137</v>
      </c>
    </row>
    <row r="249" spans="1:65" s="13" customFormat="1">
      <c r="B249" s="156"/>
      <c r="D249" s="157" t="s">
        <v>145</v>
      </c>
      <c r="E249" s="158" t="s">
        <v>1</v>
      </c>
      <c r="F249" s="159" t="s">
        <v>529</v>
      </c>
      <c r="H249" s="160">
        <v>0.80600000000000005</v>
      </c>
      <c r="L249" s="156"/>
      <c r="M249" s="161"/>
      <c r="N249" s="162"/>
      <c r="O249" s="162"/>
      <c r="P249" s="162"/>
      <c r="Q249" s="162"/>
      <c r="R249" s="162"/>
      <c r="S249" s="162"/>
      <c r="T249" s="163"/>
      <c r="AT249" s="158" t="s">
        <v>145</v>
      </c>
      <c r="AU249" s="158" t="s">
        <v>83</v>
      </c>
      <c r="AV249" s="13" t="s">
        <v>83</v>
      </c>
      <c r="AW249" s="13" t="s">
        <v>29</v>
      </c>
      <c r="AX249" s="13" t="s">
        <v>73</v>
      </c>
      <c r="AY249" s="158" t="s">
        <v>137</v>
      </c>
    </row>
    <row r="250" spans="1:65" s="13" customFormat="1">
      <c r="B250" s="156"/>
      <c r="D250" s="157" t="s">
        <v>145</v>
      </c>
      <c r="E250" s="158" t="s">
        <v>1</v>
      </c>
      <c r="F250" s="159" t="s">
        <v>530</v>
      </c>
      <c r="H250" s="160">
        <v>-0.11</v>
      </c>
      <c r="L250" s="156"/>
      <c r="M250" s="161"/>
      <c r="N250" s="162"/>
      <c r="O250" s="162"/>
      <c r="P250" s="162"/>
      <c r="Q250" s="162"/>
      <c r="R250" s="162"/>
      <c r="S250" s="162"/>
      <c r="T250" s="163"/>
      <c r="AT250" s="158" t="s">
        <v>145</v>
      </c>
      <c r="AU250" s="158" t="s">
        <v>83</v>
      </c>
      <c r="AV250" s="13" t="s">
        <v>83</v>
      </c>
      <c r="AW250" s="13" t="s">
        <v>29</v>
      </c>
      <c r="AX250" s="13" t="s">
        <v>73</v>
      </c>
      <c r="AY250" s="158" t="s">
        <v>137</v>
      </c>
    </row>
    <row r="251" spans="1:65" s="14" customFormat="1">
      <c r="B251" s="164"/>
      <c r="D251" s="157" t="s">
        <v>145</v>
      </c>
      <c r="E251" s="165" t="s">
        <v>1</v>
      </c>
      <c r="F251" s="166" t="s">
        <v>176</v>
      </c>
      <c r="H251" s="167">
        <v>0.69599999999999995</v>
      </c>
      <c r="L251" s="164"/>
      <c r="M251" s="168"/>
      <c r="N251" s="169"/>
      <c r="O251" s="169"/>
      <c r="P251" s="169"/>
      <c r="Q251" s="169"/>
      <c r="R251" s="169"/>
      <c r="S251" s="169"/>
      <c r="T251" s="170"/>
      <c r="AT251" s="165" t="s">
        <v>145</v>
      </c>
      <c r="AU251" s="165" t="s">
        <v>83</v>
      </c>
      <c r="AV251" s="14" t="s">
        <v>143</v>
      </c>
      <c r="AW251" s="14" t="s">
        <v>29</v>
      </c>
      <c r="AX251" s="14" t="s">
        <v>81</v>
      </c>
      <c r="AY251" s="165" t="s">
        <v>137</v>
      </c>
    </row>
    <row r="252" spans="1:65" s="2" customFormat="1" ht="16.5" customHeight="1">
      <c r="A252" s="30"/>
      <c r="B252" s="142"/>
      <c r="C252" s="143" t="s">
        <v>264</v>
      </c>
      <c r="D252" s="143" t="s">
        <v>139</v>
      </c>
      <c r="E252" s="144" t="s">
        <v>531</v>
      </c>
      <c r="F252" s="145" t="s">
        <v>532</v>
      </c>
      <c r="G252" s="146" t="s">
        <v>142</v>
      </c>
      <c r="H252" s="147">
        <v>5.3760000000000003</v>
      </c>
      <c r="I252" s="148"/>
      <c r="J252" s="148">
        <f>ROUND(I252*H252,2)</f>
        <v>0</v>
      </c>
      <c r="K252" s="149"/>
      <c r="L252" s="31"/>
      <c r="M252" s="150" t="s">
        <v>1</v>
      </c>
      <c r="N252" s="151" t="s">
        <v>38</v>
      </c>
      <c r="O252" s="152">
        <v>0.27400000000000002</v>
      </c>
      <c r="P252" s="152">
        <f>O252*H252</f>
        <v>1.4730240000000001</v>
      </c>
      <c r="Q252" s="152">
        <v>2.64E-3</v>
      </c>
      <c r="R252" s="152">
        <f>Q252*H252</f>
        <v>1.4192640000000001E-2</v>
      </c>
      <c r="S252" s="152">
        <v>0</v>
      </c>
      <c r="T252" s="153">
        <f>S252*H252</f>
        <v>0</v>
      </c>
      <c r="U252" s="30"/>
      <c r="V252" s="30"/>
      <c r="W252" s="30"/>
      <c r="X252" s="30"/>
      <c r="Y252" s="30"/>
      <c r="Z252" s="30"/>
      <c r="AA252" s="30"/>
      <c r="AB252" s="30"/>
      <c r="AC252" s="30"/>
      <c r="AD252" s="30"/>
      <c r="AE252" s="30"/>
      <c r="AR252" s="154" t="s">
        <v>143</v>
      </c>
      <c r="AT252" s="154" t="s">
        <v>139</v>
      </c>
      <c r="AU252" s="154" t="s">
        <v>83</v>
      </c>
      <c r="AY252" s="18" t="s">
        <v>137</v>
      </c>
      <c r="BE252" s="155">
        <f>IF(N252="základní",J252,0)</f>
        <v>0</v>
      </c>
      <c r="BF252" s="155">
        <f>IF(N252="snížená",J252,0)</f>
        <v>0</v>
      </c>
      <c r="BG252" s="155">
        <f>IF(N252="zákl. přenesená",J252,0)</f>
        <v>0</v>
      </c>
      <c r="BH252" s="155">
        <f>IF(N252="sníž. přenesená",J252,0)</f>
        <v>0</v>
      </c>
      <c r="BI252" s="155">
        <f>IF(N252="nulová",J252,0)</f>
        <v>0</v>
      </c>
      <c r="BJ252" s="18" t="s">
        <v>81</v>
      </c>
      <c r="BK252" s="155">
        <f>ROUND(I252*H252,2)</f>
        <v>0</v>
      </c>
      <c r="BL252" s="18" t="s">
        <v>143</v>
      </c>
      <c r="BM252" s="154" t="s">
        <v>533</v>
      </c>
    </row>
    <row r="253" spans="1:65" s="15" customFormat="1">
      <c r="B253" s="171"/>
      <c r="D253" s="157" t="s">
        <v>145</v>
      </c>
      <c r="E253" s="172" t="s">
        <v>1</v>
      </c>
      <c r="F253" s="173" t="s">
        <v>528</v>
      </c>
      <c r="H253" s="172" t="s">
        <v>1</v>
      </c>
      <c r="L253" s="171"/>
      <c r="M253" s="174"/>
      <c r="N253" s="175"/>
      <c r="O253" s="175"/>
      <c r="P253" s="175"/>
      <c r="Q253" s="175"/>
      <c r="R253" s="175"/>
      <c r="S253" s="175"/>
      <c r="T253" s="176"/>
      <c r="AT253" s="172" t="s">
        <v>145</v>
      </c>
      <c r="AU253" s="172" t="s">
        <v>83</v>
      </c>
      <c r="AV253" s="15" t="s">
        <v>81</v>
      </c>
      <c r="AW253" s="15" t="s">
        <v>29</v>
      </c>
      <c r="AX253" s="15" t="s">
        <v>73</v>
      </c>
      <c r="AY253" s="172" t="s">
        <v>137</v>
      </c>
    </row>
    <row r="254" spans="1:65" s="13" customFormat="1">
      <c r="B254" s="156"/>
      <c r="D254" s="157" t="s">
        <v>145</v>
      </c>
      <c r="E254" s="158" t="s">
        <v>1</v>
      </c>
      <c r="F254" s="159" t="s">
        <v>534</v>
      </c>
      <c r="H254" s="160">
        <v>5.3760000000000003</v>
      </c>
      <c r="L254" s="156"/>
      <c r="M254" s="161"/>
      <c r="N254" s="162"/>
      <c r="O254" s="162"/>
      <c r="P254" s="162"/>
      <c r="Q254" s="162"/>
      <c r="R254" s="162"/>
      <c r="S254" s="162"/>
      <c r="T254" s="163"/>
      <c r="AT254" s="158" t="s">
        <v>145</v>
      </c>
      <c r="AU254" s="158" t="s">
        <v>83</v>
      </c>
      <c r="AV254" s="13" t="s">
        <v>83</v>
      </c>
      <c r="AW254" s="13" t="s">
        <v>29</v>
      </c>
      <c r="AX254" s="13" t="s">
        <v>81</v>
      </c>
      <c r="AY254" s="158" t="s">
        <v>137</v>
      </c>
    </row>
    <row r="255" spans="1:65" s="2" customFormat="1" ht="16.5" customHeight="1">
      <c r="A255" s="30"/>
      <c r="B255" s="142"/>
      <c r="C255" s="143" t="s">
        <v>270</v>
      </c>
      <c r="D255" s="143" t="s">
        <v>139</v>
      </c>
      <c r="E255" s="144" t="s">
        <v>535</v>
      </c>
      <c r="F255" s="145" t="s">
        <v>536</v>
      </c>
      <c r="G255" s="146" t="s">
        <v>142</v>
      </c>
      <c r="H255" s="147">
        <v>5.3760000000000003</v>
      </c>
      <c r="I255" s="148"/>
      <c r="J255" s="148">
        <f>ROUND(I255*H255,2)</f>
        <v>0</v>
      </c>
      <c r="K255" s="149"/>
      <c r="L255" s="31"/>
      <c r="M255" s="150" t="s">
        <v>1</v>
      </c>
      <c r="N255" s="151" t="s">
        <v>38</v>
      </c>
      <c r="O255" s="152">
        <v>9.1999999999999998E-2</v>
      </c>
      <c r="P255" s="152">
        <f>O255*H255</f>
        <v>0.49459200000000003</v>
      </c>
      <c r="Q255" s="152">
        <v>0</v>
      </c>
      <c r="R255" s="152">
        <f>Q255*H255</f>
        <v>0</v>
      </c>
      <c r="S255" s="152">
        <v>0</v>
      </c>
      <c r="T255" s="153">
        <f>S255*H255</f>
        <v>0</v>
      </c>
      <c r="U255" s="30"/>
      <c r="V255" s="30"/>
      <c r="W255" s="30"/>
      <c r="X255" s="30"/>
      <c r="Y255" s="30"/>
      <c r="Z255" s="30"/>
      <c r="AA255" s="30"/>
      <c r="AB255" s="30"/>
      <c r="AC255" s="30"/>
      <c r="AD255" s="30"/>
      <c r="AE255" s="30"/>
      <c r="AR255" s="154" t="s">
        <v>143</v>
      </c>
      <c r="AT255" s="154" t="s">
        <v>139</v>
      </c>
      <c r="AU255" s="154" t="s">
        <v>83</v>
      </c>
      <c r="AY255" s="18" t="s">
        <v>137</v>
      </c>
      <c r="BE255" s="155">
        <f>IF(N255="základní",J255,0)</f>
        <v>0</v>
      </c>
      <c r="BF255" s="155">
        <f>IF(N255="snížená",J255,0)</f>
        <v>0</v>
      </c>
      <c r="BG255" s="155">
        <f>IF(N255="zákl. přenesená",J255,0)</f>
        <v>0</v>
      </c>
      <c r="BH255" s="155">
        <f>IF(N255="sníž. přenesená",J255,0)</f>
        <v>0</v>
      </c>
      <c r="BI255" s="155">
        <f>IF(N255="nulová",J255,0)</f>
        <v>0</v>
      </c>
      <c r="BJ255" s="18" t="s">
        <v>81</v>
      </c>
      <c r="BK255" s="155">
        <f>ROUND(I255*H255,2)</f>
        <v>0</v>
      </c>
      <c r="BL255" s="18" t="s">
        <v>143</v>
      </c>
      <c r="BM255" s="154" t="s">
        <v>537</v>
      </c>
    </row>
    <row r="256" spans="1:65" s="15" customFormat="1">
      <c r="B256" s="171"/>
      <c r="D256" s="157" t="s">
        <v>145</v>
      </c>
      <c r="E256" s="172" t="s">
        <v>1</v>
      </c>
      <c r="F256" s="173" t="s">
        <v>528</v>
      </c>
      <c r="H256" s="172" t="s">
        <v>1</v>
      </c>
      <c r="L256" s="171"/>
      <c r="M256" s="174"/>
      <c r="N256" s="175"/>
      <c r="O256" s="175"/>
      <c r="P256" s="175"/>
      <c r="Q256" s="175"/>
      <c r="R256" s="175"/>
      <c r="S256" s="175"/>
      <c r="T256" s="176"/>
      <c r="AT256" s="172" t="s">
        <v>145</v>
      </c>
      <c r="AU256" s="172" t="s">
        <v>83</v>
      </c>
      <c r="AV256" s="15" t="s">
        <v>81</v>
      </c>
      <c r="AW256" s="15" t="s">
        <v>29</v>
      </c>
      <c r="AX256" s="15" t="s">
        <v>73</v>
      </c>
      <c r="AY256" s="172" t="s">
        <v>137</v>
      </c>
    </row>
    <row r="257" spans="1:65" s="13" customFormat="1">
      <c r="B257" s="156"/>
      <c r="D257" s="157" t="s">
        <v>145</v>
      </c>
      <c r="E257" s="158" t="s">
        <v>1</v>
      </c>
      <c r="F257" s="159" t="s">
        <v>534</v>
      </c>
      <c r="H257" s="160">
        <v>5.3760000000000003</v>
      </c>
      <c r="L257" s="156"/>
      <c r="M257" s="161"/>
      <c r="N257" s="162"/>
      <c r="O257" s="162"/>
      <c r="P257" s="162"/>
      <c r="Q257" s="162"/>
      <c r="R257" s="162"/>
      <c r="S257" s="162"/>
      <c r="T257" s="163"/>
      <c r="AT257" s="158" t="s">
        <v>145</v>
      </c>
      <c r="AU257" s="158" t="s">
        <v>83</v>
      </c>
      <c r="AV257" s="13" t="s">
        <v>83</v>
      </c>
      <c r="AW257" s="13" t="s">
        <v>29</v>
      </c>
      <c r="AX257" s="13" t="s">
        <v>81</v>
      </c>
      <c r="AY257" s="158" t="s">
        <v>137</v>
      </c>
    </row>
    <row r="258" spans="1:65" s="2" customFormat="1" ht="24.15" customHeight="1">
      <c r="A258" s="30"/>
      <c r="B258" s="142"/>
      <c r="C258" s="143" t="s">
        <v>275</v>
      </c>
      <c r="D258" s="143" t="s">
        <v>139</v>
      </c>
      <c r="E258" s="144" t="s">
        <v>538</v>
      </c>
      <c r="F258" s="145" t="s">
        <v>539</v>
      </c>
      <c r="G258" s="146" t="s">
        <v>149</v>
      </c>
      <c r="H258" s="147">
        <v>1.75</v>
      </c>
      <c r="I258" s="148"/>
      <c r="J258" s="148">
        <f>ROUND(I258*H258,2)</f>
        <v>0</v>
      </c>
      <c r="K258" s="149"/>
      <c r="L258" s="31"/>
      <c r="M258" s="150" t="s">
        <v>1</v>
      </c>
      <c r="N258" s="151" t="s">
        <v>38</v>
      </c>
      <c r="O258" s="152">
        <v>0.73499999999999999</v>
      </c>
      <c r="P258" s="152">
        <f>O258*H258</f>
        <v>1.2862499999999999</v>
      </c>
      <c r="Q258" s="152">
        <v>2.45329</v>
      </c>
      <c r="R258" s="152">
        <f>Q258*H258</f>
        <v>4.2932575000000002</v>
      </c>
      <c r="S258" s="152">
        <v>0</v>
      </c>
      <c r="T258" s="153">
        <f>S258*H258</f>
        <v>0</v>
      </c>
      <c r="U258" s="30"/>
      <c r="V258" s="30"/>
      <c r="W258" s="30"/>
      <c r="X258" s="30"/>
      <c r="Y258" s="30"/>
      <c r="Z258" s="30"/>
      <c r="AA258" s="30"/>
      <c r="AB258" s="30"/>
      <c r="AC258" s="30"/>
      <c r="AD258" s="30"/>
      <c r="AE258" s="30"/>
      <c r="AR258" s="154" t="s">
        <v>143</v>
      </c>
      <c r="AT258" s="154" t="s">
        <v>139</v>
      </c>
      <c r="AU258" s="154" t="s">
        <v>83</v>
      </c>
      <c r="AY258" s="18" t="s">
        <v>137</v>
      </c>
      <c r="BE258" s="155">
        <f>IF(N258="základní",J258,0)</f>
        <v>0</v>
      </c>
      <c r="BF258" s="155">
        <f>IF(N258="snížená",J258,0)</f>
        <v>0</v>
      </c>
      <c r="BG258" s="155">
        <f>IF(N258="zákl. přenesená",J258,0)</f>
        <v>0</v>
      </c>
      <c r="BH258" s="155">
        <f>IF(N258="sníž. přenesená",J258,0)</f>
        <v>0</v>
      </c>
      <c r="BI258" s="155">
        <f>IF(N258="nulová",J258,0)</f>
        <v>0</v>
      </c>
      <c r="BJ258" s="18" t="s">
        <v>81</v>
      </c>
      <c r="BK258" s="155">
        <f>ROUND(I258*H258,2)</f>
        <v>0</v>
      </c>
      <c r="BL258" s="18" t="s">
        <v>143</v>
      </c>
      <c r="BM258" s="154" t="s">
        <v>540</v>
      </c>
    </row>
    <row r="259" spans="1:65" s="13" customFormat="1">
      <c r="B259" s="156"/>
      <c r="D259" s="157" t="s">
        <v>145</v>
      </c>
      <c r="E259" s="158" t="s">
        <v>1</v>
      </c>
      <c r="F259" s="159" t="s">
        <v>541</v>
      </c>
      <c r="H259" s="160">
        <v>1.75</v>
      </c>
      <c r="L259" s="156"/>
      <c r="M259" s="161"/>
      <c r="N259" s="162"/>
      <c r="O259" s="162"/>
      <c r="P259" s="162"/>
      <c r="Q259" s="162"/>
      <c r="R259" s="162"/>
      <c r="S259" s="162"/>
      <c r="T259" s="163"/>
      <c r="AT259" s="158" t="s">
        <v>145</v>
      </c>
      <c r="AU259" s="158" t="s">
        <v>83</v>
      </c>
      <c r="AV259" s="13" t="s">
        <v>83</v>
      </c>
      <c r="AW259" s="13" t="s">
        <v>29</v>
      </c>
      <c r="AX259" s="13" t="s">
        <v>81</v>
      </c>
      <c r="AY259" s="158" t="s">
        <v>137</v>
      </c>
    </row>
    <row r="260" spans="1:65" s="2" customFormat="1" ht="16.5" customHeight="1">
      <c r="A260" s="30"/>
      <c r="B260" s="142"/>
      <c r="C260" s="143" t="s">
        <v>280</v>
      </c>
      <c r="D260" s="143" t="s">
        <v>139</v>
      </c>
      <c r="E260" s="144" t="s">
        <v>542</v>
      </c>
      <c r="F260" s="145" t="s">
        <v>543</v>
      </c>
      <c r="G260" s="146" t="s">
        <v>142</v>
      </c>
      <c r="H260" s="147">
        <v>11.664</v>
      </c>
      <c r="I260" s="148"/>
      <c r="J260" s="148">
        <f>ROUND(I260*H260,2)</f>
        <v>0</v>
      </c>
      <c r="K260" s="149"/>
      <c r="L260" s="31"/>
      <c r="M260" s="150" t="s">
        <v>1</v>
      </c>
      <c r="N260" s="151" t="s">
        <v>38</v>
      </c>
      <c r="O260" s="152">
        <v>0.51800000000000002</v>
      </c>
      <c r="P260" s="152">
        <f>O260*H260</f>
        <v>6.0419520000000002</v>
      </c>
      <c r="Q260" s="152">
        <v>2.7499999999999998E-3</v>
      </c>
      <c r="R260" s="152">
        <f>Q260*H260</f>
        <v>3.2076E-2</v>
      </c>
      <c r="S260" s="152">
        <v>0</v>
      </c>
      <c r="T260" s="153">
        <f>S260*H260</f>
        <v>0</v>
      </c>
      <c r="U260" s="30"/>
      <c r="V260" s="30"/>
      <c r="W260" s="30"/>
      <c r="X260" s="30"/>
      <c r="Y260" s="30"/>
      <c r="Z260" s="30"/>
      <c r="AA260" s="30"/>
      <c r="AB260" s="30"/>
      <c r="AC260" s="30"/>
      <c r="AD260" s="30"/>
      <c r="AE260" s="30"/>
      <c r="AR260" s="154" t="s">
        <v>143</v>
      </c>
      <c r="AT260" s="154" t="s">
        <v>139</v>
      </c>
      <c r="AU260" s="154" t="s">
        <v>83</v>
      </c>
      <c r="AY260" s="18" t="s">
        <v>137</v>
      </c>
      <c r="BE260" s="155">
        <f>IF(N260="základní",J260,0)</f>
        <v>0</v>
      </c>
      <c r="BF260" s="155">
        <f>IF(N260="snížená",J260,0)</f>
        <v>0</v>
      </c>
      <c r="BG260" s="155">
        <f>IF(N260="zákl. přenesená",J260,0)</f>
        <v>0</v>
      </c>
      <c r="BH260" s="155">
        <f>IF(N260="sníž. přenesená",J260,0)</f>
        <v>0</v>
      </c>
      <c r="BI260" s="155">
        <f>IF(N260="nulová",J260,0)</f>
        <v>0</v>
      </c>
      <c r="BJ260" s="18" t="s">
        <v>81</v>
      </c>
      <c r="BK260" s="155">
        <f>ROUND(I260*H260,2)</f>
        <v>0</v>
      </c>
      <c r="BL260" s="18" t="s">
        <v>143</v>
      </c>
      <c r="BM260" s="154" t="s">
        <v>544</v>
      </c>
    </row>
    <row r="261" spans="1:65" s="13" customFormat="1">
      <c r="B261" s="156"/>
      <c r="D261" s="157" t="s">
        <v>145</v>
      </c>
      <c r="E261" s="158" t="s">
        <v>1</v>
      </c>
      <c r="F261" s="159" t="s">
        <v>545</v>
      </c>
      <c r="H261" s="160">
        <v>11.664</v>
      </c>
      <c r="L261" s="156"/>
      <c r="M261" s="161"/>
      <c r="N261" s="162"/>
      <c r="O261" s="162"/>
      <c r="P261" s="162"/>
      <c r="Q261" s="162"/>
      <c r="R261" s="162"/>
      <c r="S261" s="162"/>
      <c r="T261" s="163"/>
      <c r="AT261" s="158" t="s">
        <v>145</v>
      </c>
      <c r="AU261" s="158" t="s">
        <v>83</v>
      </c>
      <c r="AV261" s="13" t="s">
        <v>83</v>
      </c>
      <c r="AW261" s="13" t="s">
        <v>29</v>
      </c>
      <c r="AX261" s="13" t="s">
        <v>81</v>
      </c>
      <c r="AY261" s="158" t="s">
        <v>137</v>
      </c>
    </row>
    <row r="262" spans="1:65" s="2" customFormat="1" ht="21.75" customHeight="1">
      <c r="A262" s="30"/>
      <c r="B262" s="142"/>
      <c r="C262" s="143" t="s">
        <v>285</v>
      </c>
      <c r="D262" s="143" t="s">
        <v>139</v>
      </c>
      <c r="E262" s="144" t="s">
        <v>546</v>
      </c>
      <c r="F262" s="145" t="s">
        <v>547</v>
      </c>
      <c r="G262" s="146" t="s">
        <v>142</v>
      </c>
      <c r="H262" s="147">
        <v>11.664</v>
      </c>
      <c r="I262" s="148"/>
      <c r="J262" s="148">
        <f>ROUND(I262*H262,2)</f>
        <v>0</v>
      </c>
      <c r="K262" s="149"/>
      <c r="L262" s="31"/>
      <c r="M262" s="150" t="s">
        <v>1</v>
      </c>
      <c r="N262" s="151" t="s">
        <v>38</v>
      </c>
      <c r="O262" s="152">
        <v>0.17699999999999999</v>
      </c>
      <c r="P262" s="152">
        <f>O262*H262</f>
        <v>2.0645279999999997</v>
      </c>
      <c r="Q262" s="152">
        <v>0</v>
      </c>
      <c r="R262" s="152">
        <f>Q262*H262</f>
        <v>0</v>
      </c>
      <c r="S262" s="152">
        <v>0</v>
      </c>
      <c r="T262" s="153">
        <f>S262*H262</f>
        <v>0</v>
      </c>
      <c r="U262" s="30"/>
      <c r="V262" s="30"/>
      <c r="W262" s="30"/>
      <c r="X262" s="30"/>
      <c r="Y262" s="30"/>
      <c r="Z262" s="30"/>
      <c r="AA262" s="30"/>
      <c r="AB262" s="30"/>
      <c r="AC262" s="30"/>
      <c r="AD262" s="30"/>
      <c r="AE262" s="30"/>
      <c r="AR262" s="154" t="s">
        <v>143</v>
      </c>
      <c r="AT262" s="154" t="s">
        <v>139</v>
      </c>
      <c r="AU262" s="154" t="s">
        <v>83</v>
      </c>
      <c r="AY262" s="18" t="s">
        <v>137</v>
      </c>
      <c r="BE262" s="155">
        <f>IF(N262="základní",J262,0)</f>
        <v>0</v>
      </c>
      <c r="BF262" s="155">
        <f>IF(N262="snížená",J262,0)</f>
        <v>0</v>
      </c>
      <c r="BG262" s="155">
        <f>IF(N262="zákl. přenesená",J262,0)</f>
        <v>0</v>
      </c>
      <c r="BH262" s="155">
        <f>IF(N262="sníž. přenesená",J262,0)</f>
        <v>0</v>
      </c>
      <c r="BI262" s="155">
        <f>IF(N262="nulová",J262,0)</f>
        <v>0</v>
      </c>
      <c r="BJ262" s="18" t="s">
        <v>81</v>
      </c>
      <c r="BK262" s="155">
        <f>ROUND(I262*H262,2)</f>
        <v>0</v>
      </c>
      <c r="BL262" s="18" t="s">
        <v>143</v>
      </c>
      <c r="BM262" s="154" t="s">
        <v>548</v>
      </c>
    </row>
    <row r="263" spans="1:65" s="13" customFormat="1">
      <c r="B263" s="156"/>
      <c r="D263" s="157" t="s">
        <v>145</v>
      </c>
      <c r="E263" s="158" t="s">
        <v>1</v>
      </c>
      <c r="F263" s="159" t="s">
        <v>545</v>
      </c>
      <c r="H263" s="160">
        <v>11.664</v>
      </c>
      <c r="L263" s="156"/>
      <c r="M263" s="161"/>
      <c r="N263" s="162"/>
      <c r="O263" s="162"/>
      <c r="P263" s="162"/>
      <c r="Q263" s="162"/>
      <c r="R263" s="162"/>
      <c r="S263" s="162"/>
      <c r="T263" s="163"/>
      <c r="AT263" s="158" t="s">
        <v>145</v>
      </c>
      <c r="AU263" s="158" t="s">
        <v>83</v>
      </c>
      <c r="AV263" s="13" t="s">
        <v>83</v>
      </c>
      <c r="AW263" s="13" t="s">
        <v>29</v>
      </c>
      <c r="AX263" s="13" t="s">
        <v>81</v>
      </c>
      <c r="AY263" s="158" t="s">
        <v>137</v>
      </c>
    </row>
    <row r="264" spans="1:65" s="2" customFormat="1" ht="24.15" customHeight="1">
      <c r="A264" s="30"/>
      <c r="B264" s="142"/>
      <c r="C264" s="143" t="s">
        <v>290</v>
      </c>
      <c r="D264" s="143" t="s">
        <v>139</v>
      </c>
      <c r="E264" s="144" t="s">
        <v>549</v>
      </c>
      <c r="F264" s="145" t="s">
        <v>550</v>
      </c>
      <c r="G264" s="146" t="s">
        <v>217</v>
      </c>
      <c r="H264" s="147">
        <v>0.2</v>
      </c>
      <c r="I264" s="148"/>
      <c r="J264" s="148">
        <f>ROUND(I264*H264,2)</f>
        <v>0</v>
      </c>
      <c r="K264" s="149"/>
      <c r="L264" s="31"/>
      <c r="M264" s="150" t="s">
        <v>1</v>
      </c>
      <c r="N264" s="151" t="s">
        <v>38</v>
      </c>
      <c r="O264" s="152">
        <v>22.491</v>
      </c>
      <c r="P264" s="152">
        <f>O264*H264</f>
        <v>4.4981999999999998</v>
      </c>
      <c r="Q264" s="152">
        <v>1.0593999999999999</v>
      </c>
      <c r="R264" s="152">
        <f>Q264*H264</f>
        <v>0.21187999999999999</v>
      </c>
      <c r="S264" s="152">
        <v>0</v>
      </c>
      <c r="T264" s="153">
        <f>S264*H264</f>
        <v>0</v>
      </c>
      <c r="U264" s="30"/>
      <c r="V264" s="30"/>
      <c r="W264" s="30"/>
      <c r="X264" s="30"/>
      <c r="Y264" s="30"/>
      <c r="Z264" s="30"/>
      <c r="AA264" s="30"/>
      <c r="AB264" s="30"/>
      <c r="AC264" s="30"/>
      <c r="AD264" s="30"/>
      <c r="AE264" s="30"/>
      <c r="AR264" s="154" t="s">
        <v>143</v>
      </c>
      <c r="AT264" s="154" t="s">
        <v>139</v>
      </c>
      <c r="AU264" s="154" t="s">
        <v>83</v>
      </c>
      <c r="AY264" s="18" t="s">
        <v>137</v>
      </c>
      <c r="BE264" s="155">
        <f>IF(N264="základní",J264,0)</f>
        <v>0</v>
      </c>
      <c r="BF264" s="155">
        <f>IF(N264="snížená",J264,0)</f>
        <v>0</v>
      </c>
      <c r="BG264" s="155">
        <f>IF(N264="zákl. přenesená",J264,0)</f>
        <v>0</v>
      </c>
      <c r="BH264" s="155">
        <f>IF(N264="sníž. přenesená",J264,0)</f>
        <v>0</v>
      </c>
      <c r="BI264" s="155">
        <f>IF(N264="nulová",J264,0)</f>
        <v>0</v>
      </c>
      <c r="BJ264" s="18" t="s">
        <v>81</v>
      </c>
      <c r="BK264" s="155">
        <f>ROUND(I264*H264,2)</f>
        <v>0</v>
      </c>
      <c r="BL264" s="18" t="s">
        <v>143</v>
      </c>
      <c r="BM264" s="154" t="s">
        <v>551</v>
      </c>
    </row>
    <row r="265" spans="1:65" s="13" customFormat="1">
      <c r="B265" s="156"/>
      <c r="D265" s="157" t="s">
        <v>145</v>
      </c>
      <c r="E265" s="158" t="s">
        <v>1</v>
      </c>
      <c r="F265" s="159" t="s">
        <v>552</v>
      </c>
      <c r="H265" s="160">
        <v>0.2</v>
      </c>
      <c r="L265" s="156"/>
      <c r="M265" s="161"/>
      <c r="N265" s="162"/>
      <c r="O265" s="162"/>
      <c r="P265" s="162"/>
      <c r="Q265" s="162"/>
      <c r="R265" s="162"/>
      <c r="S265" s="162"/>
      <c r="T265" s="163"/>
      <c r="AT265" s="158" t="s">
        <v>145</v>
      </c>
      <c r="AU265" s="158" t="s">
        <v>83</v>
      </c>
      <c r="AV265" s="13" t="s">
        <v>83</v>
      </c>
      <c r="AW265" s="13" t="s">
        <v>29</v>
      </c>
      <c r="AX265" s="13" t="s">
        <v>81</v>
      </c>
      <c r="AY265" s="158" t="s">
        <v>137</v>
      </c>
    </row>
    <row r="266" spans="1:65" s="12" customFormat="1" ht="22.8" customHeight="1">
      <c r="B266" s="130"/>
      <c r="D266" s="131" t="s">
        <v>72</v>
      </c>
      <c r="E266" s="140" t="s">
        <v>152</v>
      </c>
      <c r="F266" s="140" t="s">
        <v>553</v>
      </c>
      <c r="J266" s="141">
        <f>BK266</f>
        <v>0</v>
      </c>
      <c r="L266" s="130"/>
      <c r="M266" s="134"/>
      <c r="N266" s="135"/>
      <c r="O266" s="135"/>
      <c r="P266" s="136">
        <f>SUM(P267:P427)</f>
        <v>760.10318599999994</v>
      </c>
      <c r="Q266" s="135"/>
      <c r="R266" s="136">
        <f>SUM(R267:R427)</f>
        <v>196.50081143</v>
      </c>
      <c r="S266" s="135"/>
      <c r="T266" s="137">
        <f>SUM(T267:T427)</f>
        <v>0</v>
      </c>
      <c r="AR266" s="131" t="s">
        <v>81</v>
      </c>
      <c r="AT266" s="138" t="s">
        <v>72</v>
      </c>
      <c r="AU266" s="138" t="s">
        <v>81</v>
      </c>
      <c r="AY266" s="131" t="s">
        <v>137</v>
      </c>
      <c r="BK266" s="139">
        <f>SUM(BK267:BK427)</f>
        <v>0</v>
      </c>
    </row>
    <row r="267" spans="1:65" s="2" customFormat="1" ht="37.799999999999997" customHeight="1">
      <c r="A267" s="30"/>
      <c r="B267" s="142"/>
      <c r="C267" s="143" t="s">
        <v>294</v>
      </c>
      <c r="D267" s="143" t="s">
        <v>139</v>
      </c>
      <c r="E267" s="144" t="s">
        <v>554</v>
      </c>
      <c r="F267" s="145" t="s">
        <v>555</v>
      </c>
      <c r="G267" s="146" t="s">
        <v>318</v>
      </c>
      <c r="H267" s="147">
        <v>1</v>
      </c>
      <c r="I267" s="148"/>
      <c r="J267" s="148">
        <f>ROUND(I267*H267,2)</f>
        <v>0</v>
      </c>
      <c r="K267" s="149"/>
      <c r="L267" s="31"/>
      <c r="M267" s="150" t="s">
        <v>1</v>
      </c>
      <c r="N267" s="151" t="s">
        <v>38</v>
      </c>
      <c r="O267" s="152">
        <v>0</v>
      </c>
      <c r="P267" s="152">
        <f>O267*H267</f>
        <v>0</v>
      </c>
      <c r="Q267" s="152">
        <v>0</v>
      </c>
      <c r="R267" s="152">
        <f>Q267*H267</f>
        <v>0</v>
      </c>
      <c r="S267" s="152">
        <v>0</v>
      </c>
      <c r="T267" s="153">
        <f>S267*H267</f>
        <v>0</v>
      </c>
      <c r="U267" s="30"/>
      <c r="V267" s="30"/>
      <c r="W267" s="30"/>
      <c r="X267" s="30"/>
      <c r="Y267" s="30"/>
      <c r="Z267" s="30"/>
      <c r="AA267" s="30"/>
      <c r="AB267" s="30"/>
      <c r="AC267" s="30"/>
      <c r="AD267" s="30"/>
      <c r="AE267" s="30"/>
      <c r="AR267" s="154" t="s">
        <v>143</v>
      </c>
      <c r="AT267" s="154" t="s">
        <v>139</v>
      </c>
      <c r="AU267" s="154" t="s">
        <v>83</v>
      </c>
      <c r="AY267" s="18" t="s">
        <v>137</v>
      </c>
      <c r="BE267" s="155">
        <f>IF(N267="základní",J267,0)</f>
        <v>0</v>
      </c>
      <c r="BF267" s="155">
        <f>IF(N267="snížená",J267,0)</f>
        <v>0</v>
      </c>
      <c r="BG267" s="155">
        <f>IF(N267="zákl. přenesená",J267,0)</f>
        <v>0</v>
      </c>
      <c r="BH267" s="155">
        <f>IF(N267="sníž. přenesená",J267,0)</f>
        <v>0</v>
      </c>
      <c r="BI267" s="155">
        <f>IF(N267="nulová",J267,0)</f>
        <v>0</v>
      </c>
      <c r="BJ267" s="18" t="s">
        <v>81</v>
      </c>
      <c r="BK267" s="155">
        <f>ROUND(I267*H267,2)</f>
        <v>0</v>
      </c>
      <c r="BL267" s="18" t="s">
        <v>143</v>
      </c>
      <c r="BM267" s="154" t="s">
        <v>556</v>
      </c>
    </row>
    <row r="268" spans="1:65" s="2" customFormat="1" ht="24.15" customHeight="1">
      <c r="A268" s="30"/>
      <c r="B268" s="142"/>
      <c r="C268" s="143" t="s">
        <v>300</v>
      </c>
      <c r="D268" s="143" t="s">
        <v>139</v>
      </c>
      <c r="E268" s="144" t="s">
        <v>557</v>
      </c>
      <c r="F268" s="145" t="s">
        <v>558</v>
      </c>
      <c r="G268" s="146" t="s">
        <v>190</v>
      </c>
      <c r="H268" s="147">
        <v>2.2400000000000002</v>
      </c>
      <c r="I268" s="148"/>
      <c r="J268" s="148">
        <f>ROUND(I268*H268,2)</f>
        <v>0</v>
      </c>
      <c r="K268" s="149"/>
      <c r="L268" s="31"/>
      <c r="M268" s="150" t="s">
        <v>1</v>
      </c>
      <c r="N268" s="151" t="s">
        <v>38</v>
      </c>
      <c r="O268" s="152">
        <v>0.315</v>
      </c>
      <c r="P268" s="152">
        <f>O268*H268</f>
        <v>0.70560000000000012</v>
      </c>
      <c r="Q268" s="152">
        <v>0</v>
      </c>
      <c r="R268" s="152">
        <f>Q268*H268</f>
        <v>0</v>
      </c>
      <c r="S268" s="152">
        <v>0</v>
      </c>
      <c r="T268" s="153">
        <f>S268*H268</f>
        <v>0</v>
      </c>
      <c r="U268" s="30"/>
      <c r="V268" s="30"/>
      <c r="W268" s="30"/>
      <c r="X268" s="30"/>
      <c r="Y268" s="30"/>
      <c r="Z268" s="30"/>
      <c r="AA268" s="30"/>
      <c r="AB268" s="30"/>
      <c r="AC268" s="30"/>
      <c r="AD268" s="30"/>
      <c r="AE268" s="30"/>
      <c r="AR268" s="154" t="s">
        <v>143</v>
      </c>
      <c r="AT268" s="154" t="s">
        <v>139</v>
      </c>
      <c r="AU268" s="154" t="s">
        <v>83</v>
      </c>
      <c r="AY268" s="18" t="s">
        <v>137</v>
      </c>
      <c r="BE268" s="155">
        <f>IF(N268="základní",J268,0)</f>
        <v>0</v>
      </c>
      <c r="BF268" s="155">
        <f>IF(N268="snížená",J268,0)</f>
        <v>0</v>
      </c>
      <c r="BG268" s="155">
        <f>IF(N268="zákl. přenesená",J268,0)</f>
        <v>0</v>
      </c>
      <c r="BH268" s="155">
        <f>IF(N268="sníž. přenesená",J268,0)</f>
        <v>0</v>
      </c>
      <c r="BI268" s="155">
        <f>IF(N268="nulová",J268,0)</f>
        <v>0</v>
      </c>
      <c r="BJ268" s="18" t="s">
        <v>81</v>
      </c>
      <c r="BK268" s="155">
        <f>ROUND(I268*H268,2)</f>
        <v>0</v>
      </c>
      <c r="BL268" s="18" t="s">
        <v>143</v>
      </c>
      <c r="BM268" s="154" t="s">
        <v>559</v>
      </c>
    </row>
    <row r="269" spans="1:65" s="15" customFormat="1">
      <c r="B269" s="171"/>
      <c r="D269" s="157" t="s">
        <v>145</v>
      </c>
      <c r="E269" s="172" t="s">
        <v>1</v>
      </c>
      <c r="F269" s="173" t="s">
        <v>528</v>
      </c>
      <c r="H269" s="172" t="s">
        <v>1</v>
      </c>
      <c r="L269" s="171"/>
      <c r="M269" s="174"/>
      <c r="N269" s="175"/>
      <c r="O269" s="175"/>
      <c r="P269" s="175"/>
      <c r="Q269" s="175"/>
      <c r="R269" s="175"/>
      <c r="S269" s="175"/>
      <c r="T269" s="176"/>
      <c r="AT269" s="172" t="s">
        <v>145</v>
      </c>
      <c r="AU269" s="172" t="s">
        <v>83</v>
      </c>
      <c r="AV269" s="15" t="s">
        <v>81</v>
      </c>
      <c r="AW269" s="15" t="s">
        <v>29</v>
      </c>
      <c r="AX269" s="15" t="s">
        <v>73</v>
      </c>
      <c r="AY269" s="172" t="s">
        <v>137</v>
      </c>
    </row>
    <row r="270" spans="1:65" s="13" customFormat="1">
      <c r="B270" s="156"/>
      <c r="D270" s="157" t="s">
        <v>145</v>
      </c>
      <c r="E270" s="158" t="s">
        <v>1</v>
      </c>
      <c r="F270" s="159" t="s">
        <v>560</v>
      </c>
      <c r="H270" s="160">
        <v>2.2400000000000002</v>
      </c>
      <c r="L270" s="156"/>
      <c r="M270" s="161"/>
      <c r="N270" s="162"/>
      <c r="O270" s="162"/>
      <c r="P270" s="162"/>
      <c r="Q270" s="162"/>
      <c r="R270" s="162"/>
      <c r="S270" s="162"/>
      <c r="T270" s="163"/>
      <c r="AT270" s="158" t="s">
        <v>145</v>
      </c>
      <c r="AU270" s="158" t="s">
        <v>83</v>
      </c>
      <c r="AV270" s="13" t="s">
        <v>83</v>
      </c>
      <c r="AW270" s="13" t="s">
        <v>29</v>
      </c>
      <c r="AX270" s="13" t="s">
        <v>81</v>
      </c>
      <c r="AY270" s="158" t="s">
        <v>137</v>
      </c>
    </row>
    <row r="271" spans="1:65" s="2" customFormat="1" ht="16.5" customHeight="1">
      <c r="A271" s="30"/>
      <c r="B271" s="142"/>
      <c r="C271" s="177" t="s">
        <v>304</v>
      </c>
      <c r="D271" s="177" t="s">
        <v>214</v>
      </c>
      <c r="E271" s="178" t="s">
        <v>561</v>
      </c>
      <c r="F271" s="179" t="s">
        <v>562</v>
      </c>
      <c r="G271" s="180" t="s">
        <v>190</v>
      </c>
      <c r="H271" s="181">
        <v>2.3519999999999999</v>
      </c>
      <c r="I271" s="182"/>
      <c r="J271" s="182">
        <f>ROUND(I271*H271,2)</f>
        <v>0</v>
      </c>
      <c r="K271" s="183"/>
      <c r="L271" s="184"/>
      <c r="M271" s="185" t="s">
        <v>1</v>
      </c>
      <c r="N271" s="186" t="s">
        <v>38</v>
      </c>
      <c r="O271" s="152">
        <v>0</v>
      </c>
      <c r="P271" s="152">
        <f>O271*H271</f>
        <v>0</v>
      </c>
      <c r="Q271" s="152">
        <v>1.052E-2</v>
      </c>
      <c r="R271" s="152">
        <f>Q271*H271</f>
        <v>2.4743039999999997E-2</v>
      </c>
      <c r="S271" s="152">
        <v>0</v>
      </c>
      <c r="T271" s="153">
        <f>S271*H271</f>
        <v>0</v>
      </c>
      <c r="U271" s="30"/>
      <c r="V271" s="30"/>
      <c r="W271" s="30"/>
      <c r="X271" s="30"/>
      <c r="Y271" s="30"/>
      <c r="Z271" s="30"/>
      <c r="AA271" s="30"/>
      <c r="AB271" s="30"/>
      <c r="AC271" s="30"/>
      <c r="AD271" s="30"/>
      <c r="AE271" s="30"/>
      <c r="AR271" s="154" t="s">
        <v>177</v>
      </c>
      <c r="AT271" s="154" t="s">
        <v>214</v>
      </c>
      <c r="AU271" s="154" t="s">
        <v>83</v>
      </c>
      <c r="AY271" s="18" t="s">
        <v>137</v>
      </c>
      <c r="BE271" s="155">
        <f>IF(N271="základní",J271,0)</f>
        <v>0</v>
      </c>
      <c r="BF271" s="155">
        <f>IF(N271="snížená",J271,0)</f>
        <v>0</v>
      </c>
      <c r="BG271" s="155">
        <f>IF(N271="zákl. přenesená",J271,0)</f>
        <v>0</v>
      </c>
      <c r="BH271" s="155">
        <f>IF(N271="sníž. přenesená",J271,0)</f>
        <v>0</v>
      </c>
      <c r="BI271" s="155">
        <f>IF(N271="nulová",J271,0)</f>
        <v>0</v>
      </c>
      <c r="BJ271" s="18" t="s">
        <v>81</v>
      </c>
      <c r="BK271" s="155">
        <f>ROUND(I271*H271,2)</f>
        <v>0</v>
      </c>
      <c r="BL271" s="18" t="s">
        <v>143</v>
      </c>
      <c r="BM271" s="154" t="s">
        <v>563</v>
      </c>
    </row>
    <row r="272" spans="1:65" s="15" customFormat="1">
      <c r="B272" s="171"/>
      <c r="D272" s="157" t="s">
        <v>145</v>
      </c>
      <c r="E272" s="172" t="s">
        <v>1</v>
      </c>
      <c r="F272" s="173" t="s">
        <v>528</v>
      </c>
      <c r="H272" s="172" t="s">
        <v>1</v>
      </c>
      <c r="L272" s="171"/>
      <c r="M272" s="174"/>
      <c r="N272" s="175"/>
      <c r="O272" s="175"/>
      <c r="P272" s="175"/>
      <c r="Q272" s="175"/>
      <c r="R272" s="175"/>
      <c r="S272" s="175"/>
      <c r="T272" s="176"/>
      <c r="AT272" s="172" t="s">
        <v>145</v>
      </c>
      <c r="AU272" s="172" t="s">
        <v>83</v>
      </c>
      <c r="AV272" s="15" t="s">
        <v>81</v>
      </c>
      <c r="AW272" s="15" t="s">
        <v>29</v>
      </c>
      <c r="AX272" s="15" t="s">
        <v>73</v>
      </c>
      <c r="AY272" s="172" t="s">
        <v>137</v>
      </c>
    </row>
    <row r="273" spans="1:65" s="13" customFormat="1">
      <c r="B273" s="156"/>
      <c r="D273" s="157" t="s">
        <v>145</v>
      </c>
      <c r="E273" s="158" t="s">
        <v>1</v>
      </c>
      <c r="F273" s="159" t="s">
        <v>564</v>
      </c>
      <c r="H273" s="160">
        <v>2.3519999999999999</v>
      </c>
      <c r="L273" s="156"/>
      <c r="M273" s="161"/>
      <c r="N273" s="162"/>
      <c r="O273" s="162"/>
      <c r="P273" s="162"/>
      <c r="Q273" s="162"/>
      <c r="R273" s="162"/>
      <c r="S273" s="162"/>
      <c r="T273" s="163"/>
      <c r="AT273" s="158" t="s">
        <v>145</v>
      </c>
      <c r="AU273" s="158" t="s">
        <v>83</v>
      </c>
      <c r="AV273" s="13" t="s">
        <v>83</v>
      </c>
      <c r="AW273" s="13" t="s">
        <v>29</v>
      </c>
      <c r="AX273" s="13" t="s">
        <v>81</v>
      </c>
      <c r="AY273" s="158" t="s">
        <v>137</v>
      </c>
    </row>
    <row r="274" spans="1:65" s="2" customFormat="1" ht="33" customHeight="1">
      <c r="A274" s="30"/>
      <c r="B274" s="142"/>
      <c r="C274" s="143" t="s">
        <v>309</v>
      </c>
      <c r="D274" s="143" t="s">
        <v>139</v>
      </c>
      <c r="E274" s="144" t="s">
        <v>565</v>
      </c>
      <c r="F274" s="145" t="s">
        <v>566</v>
      </c>
      <c r="G274" s="146" t="s">
        <v>142</v>
      </c>
      <c r="H274" s="147">
        <v>76.867000000000004</v>
      </c>
      <c r="I274" s="148"/>
      <c r="J274" s="148">
        <f>ROUND(I274*H274,2)</f>
        <v>0</v>
      </c>
      <c r="K274" s="149"/>
      <c r="L274" s="31"/>
      <c r="M274" s="150" t="s">
        <v>1</v>
      </c>
      <c r="N274" s="151" t="s">
        <v>38</v>
      </c>
      <c r="O274" s="152">
        <v>0.61699999999999999</v>
      </c>
      <c r="P274" s="152">
        <f>O274*H274</f>
        <v>47.426939000000004</v>
      </c>
      <c r="Q274" s="152">
        <v>0.36276999999999998</v>
      </c>
      <c r="R274" s="152">
        <f>Q274*H274</f>
        <v>27.88504159</v>
      </c>
      <c r="S274" s="152">
        <v>0</v>
      </c>
      <c r="T274" s="153">
        <f>S274*H274</f>
        <v>0</v>
      </c>
      <c r="U274" s="30"/>
      <c r="V274" s="30"/>
      <c r="W274" s="30"/>
      <c r="X274" s="30"/>
      <c r="Y274" s="30"/>
      <c r="Z274" s="30"/>
      <c r="AA274" s="30"/>
      <c r="AB274" s="30"/>
      <c r="AC274" s="30"/>
      <c r="AD274" s="30"/>
      <c r="AE274" s="30"/>
      <c r="AR274" s="154" t="s">
        <v>143</v>
      </c>
      <c r="AT274" s="154" t="s">
        <v>139</v>
      </c>
      <c r="AU274" s="154" t="s">
        <v>83</v>
      </c>
      <c r="AY274" s="18" t="s">
        <v>137</v>
      </c>
      <c r="BE274" s="155">
        <f>IF(N274="základní",J274,0)</f>
        <v>0</v>
      </c>
      <c r="BF274" s="155">
        <f>IF(N274="snížená",J274,0)</f>
        <v>0</v>
      </c>
      <c r="BG274" s="155">
        <f>IF(N274="zákl. přenesená",J274,0)</f>
        <v>0</v>
      </c>
      <c r="BH274" s="155">
        <f>IF(N274="sníž. přenesená",J274,0)</f>
        <v>0</v>
      </c>
      <c r="BI274" s="155">
        <f>IF(N274="nulová",J274,0)</f>
        <v>0</v>
      </c>
      <c r="BJ274" s="18" t="s">
        <v>81</v>
      </c>
      <c r="BK274" s="155">
        <f>ROUND(I274*H274,2)</f>
        <v>0</v>
      </c>
      <c r="BL274" s="18" t="s">
        <v>143</v>
      </c>
      <c r="BM274" s="154" t="s">
        <v>567</v>
      </c>
    </row>
    <row r="275" spans="1:65" s="15" customFormat="1">
      <c r="B275" s="171"/>
      <c r="D275" s="157" t="s">
        <v>145</v>
      </c>
      <c r="E275" s="172" t="s">
        <v>1</v>
      </c>
      <c r="F275" s="173" t="s">
        <v>481</v>
      </c>
      <c r="H275" s="172" t="s">
        <v>1</v>
      </c>
      <c r="L275" s="171"/>
      <c r="M275" s="174"/>
      <c r="N275" s="175"/>
      <c r="O275" s="175"/>
      <c r="P275" s="175"/>
      <c r="Q275" s="175"/>
      <c r="R275" s="175"/>
      <c r="S275" s="175"/>
      <c r="T275" s="176"/>
      <c r="AT275" s="172" t="s">
        <v>145</v>
      </c>
      <c r="AU275" s="172" t="s">
        <v>83</v>
      </c>
      <c r="AV275" s="15" t="s">
        <v>81</v>
      </c>
      <c r="AW275" s="15" t="s">
        <v>29</v>
      </c>
      <c r="AX275" s="15" t="s">
        <v>73</v>
      </c>
      <c r="AY275" s="172" t="s">
        <v>137</v>
      </c>
    </row>
    <row r="276" spans="1:65" s="13" customFormat="1">
      <c r="B276" s="156"/>
      <c r="D276" s="157" t="s">
        <v>145</v>
      </c>
      <c r="E276" s="158" t="s">
        <v>1</v>
      </c>
      <c r="F276" s="159" t="s">
        <v>568</v>
      </c>
      <c r="H276" s="160">
        <v>13.103999999999999</v>
      </c>
      <c r="L276" s="156"/>
      <c r="M276" s="161"/>
      <c r="N276" s="162"/>
      <c r="O276" s="162"/>
      <c r="P276" s="162"/>
      <c r="Q276" s="162"/>
      <c r="R276" s="162"/>
      <c r="S276" s="162"/>
      <c r="T276" s="163"/>
      <c r="AT276" s="158" t="s">
        <v>145</v>
      </c>
      <c r="AU276" s="158" t="s">
        <v>83</v>
      </c>
      <c r="AV276" s="13" t="s">
        <v>83</v>
      </c>
      <c r="AW276" s="13" t="s">
        <v>29</v>
      </c>
      <c r="AX276" s="13" t="s">
        <v>73</v>
      </c>
      <c r="AY276" s="158" t="s">
        <v>137</v>
      </c>
    </row>
    <row r="277" spans="1:65" s="15" customFormat="1">
      <c r="B277" s="171"/>
      <c r="D277" s="157" t="s">
        <v>145</v>
      </c>
      <c r="E277" s="172" t="s">
        <v>1</v>
      </c>
      <c r="F277" s="173" t="s">
        <v>569</v>
      </c>
      <c r="H277" s="172" t="s">
        <v>1</v>
      </c>
      <c r="L277" s="171"/>
      <c r="M277" s="174"/>
      <c r="N277" s="175"/>
      <c r="O277" s="175"/>
      <c r="P277" s="175"/>
      <c r="Q277" s="175"/>
      <c r="R277" s="175"/>
      <c r="S277" s="175"/>
      <c r="T277" s="176"/>
      <c r="AT277" s="172" t="s">
        <v>145</v>
      </c>
      <c r="AU277" s="172" t="s">
        <v>83</v>
      </c>
      <c r="AV277" s="15" t="s">
        <v>81</v>
      </c>
      <c r="AW277" s="15" t="s">
        <v>29</v>
      </c>
      <c r="AX277" s="15" t="s">
        <v>73</v>
      </c>
      <c r="AY277" s="172" t="s">
        <v>137</v>
      </c>
    </row>
    <row r="278" spans="1:65" s="13" customFormat="1">
      <c r="B278" s="156"/>
      <c r="D278" s="157" t="s">
        <v>145</v>
      </c>
      <c r="E278" s="158" t="s">
        <v>1</v>
      </c>
      <c r="F278" s="159" t="s">
        <v>570</v>
      </c>
      <c r="H278" s="160">
        <v>54.942999999999998</v>
      </c>
      <c r="L278" s="156"/>
      <c r="M278" s="161"/>
      <c r="N278" s="162"/>
      <c r="O278" s="162"/>
      <c r="P278" s="162"/>
      <c r="Q278" s="162"/>
      <c r="R278" s="162"/>
      <c r="S278" s="162"/>
      <c r="T278" s="163"/>
      <c r="AT278" s="158" t="s">
        <v>145</v>
      </c>
      <c r="AU278" s="158" t="s">
        <v>83</v>
      </c>
      <c r="AV278" s="13" t="s">
        <v>83</v>
      </c>
      <c r="AW278" s="13" t="s">
        <v>29</v>
      </c>
      <c r="AX278" s="13" t="s">
        <v>73</v>
      </c>
      <c r="AY278" s="158" t="s">
        <v>137</v>
      </c>
    </row>
    <row r="279" spans="1:65" s="15" customFormat="1">
      <c r="B279" s="171"/>
      <c r="D279" s="157" t="s">
        <v>145</v>
      </c>
      <c r="E279" s="172" t="s">
        <v>1</v>
      </c>
      <c r="F279" s="173" t="s">
        <v>571</v>
      </c>
      <c r="H279" s="172" t="s">
        <v>1</v>
      </c>
      <c r="L279" s="171"/>
      <c r="M279" s="174"/>
      <c r="N279" s="175"/>
      <c r="O279" s="175"/>
      <c r="P279" s="175"/>
      <c r="Q279" s="175"/>
      <c r="R279" s="175"/>
      <c r="S279" s="175"/>
      <c r="T279" s="176"/>
      <c r="AT279" s="172" t="s">
        <v>145</v>
      </c>
      <c r="AU279" s="172" t="s">
        <v>83</v>
      </c>
      <c r="AV279" s="15" t="s">
        <v>81</v>
      </c>
      <c r="AW279" s="15" t="s">
        <v>29</v>
      </c>
      <c r="AX279" s="15" t="s">
        <v>73</v>
      </c>
      <c r="AY279" s="172" t="s">
        <v>137</v>
      </c>
    </row>
    <row r="280" spans="1:65" s="13" customFormat="1">
      <c r="B280" s="156"/>
      <c r="D280" s="157" t="s">
        <v>145</v>
      </c>
      <c r="E280" s="158" t="s">
        <v>1</v>
      </c>
      <c r="F280" s="159" t="s">
        <v>572</v>
      </c>
      <c r="H280" s="160">
        <v>8.82</v>
      </c>
      <c r="L280" s="156"/>
      <c r="M280" s="161"/>
      <c r="N280" s="162"/>
      <c r="O280" s="162"/>
      <c r="P280" s="162"/>
      <c r="Q280" s="162"/>
      <c r="R280" s="162"/>
      <c r="S280" s="162"/>
      <c r="T280" s="163"/>
      <c r="AT280" s="158" t="s">
        <v>145</v>
      </c>
      <c r="AU280" s="158" t="s">
        <v>83</v>
      </c>
      <c r="AV280" s="13" t="s">
        <v>83</v>
      </c>
      <c r="AW280" s="13" t="s">
        <v>29</v>
      </c>
      <c r="AX280" s="13" t="s">
        <v>73</v>
      </c>
      <c r="AY280" s="158" t="s">
        <v>137</v>
      </c>
    </row>
    <row r="281" spans="1:65" s="14" customFormat="1">
      <c r="B281" s="164"/>
      <c r="D281" s="157" t="s">
        <v>145</v>
      </c>
      <c r="E281" s="165" t="s">
        <v>1</v>
      </c>
      <c r="F281" s="166" t="s">
        <v>176</v>
      </c>
      <c r="H281" s="167">
        <v>76.867000000000004</v>
      </c>
      <c r="L281" s="164"/>
      <c r="M281" s="168"/>
      <c r="N281" s="169"/>
      <c r="O281" s="169"/>
      <c r="P281" s="169"/>
      <c r="Q281" s="169"/>
      <c r="R281" s="169"/>
      <c r="S281" s="169"/>
      <c r="T281" s="170"/>
      <c r="AT281" s="165" t="s">
        <v>145</v>
      </c>
      <c r="AU281" s="165" t="s">
        <v>83</v>
      </c>
      <c r="AV281" s="14" t="s">
        <v>143</v>
      </c>
      <c r="AW281" s="14" t="s">
        <v>29</v>
      </c>
      <c r="AX281" s="14" t="s">
        <v>81</v>
      </c>
      <c r="AY281" s="165" t="s">
        <v>137</v>
      </c>
    </row>
    <row r="282" spans="1:65" s="2" customFormat="1" ht="24.15" customHeight="1">
      <c r="A282" s="30"/>
      <c r="B282" s="142"/>
      <c r="C282" s="143" t="s">
        <v>315</v>
      </c>
      <c r="D282" s="143" t="s">
        <v>139</v>
      </c>
      <c r="E282" s="144" t="s">
        <v>573</v>
      </c>
      <c r="F282" s="145" t="s">
        <v>574</v>
      </c>
      <c r="G282" s="146" t="s">
        <v>142</v>
      </c>
      <c r="H282" s="147">
        <v>79.16</v>
      </c>
      <c r="I282" s="148"/>
      <c r="J282" s="148">
        <f>ROUND(I282*H282,2)</f>
        <v>0</v>
      </c>
      <c r="K282" s="149"/>
      <c r="L282" s="31"/>
      <c r="M282" s="150" t="s">
        <v>1</v>
      </c>
      <c r="N282" s="151" t="s">
        <v>38</v>
      </c>
      <c r="O282" s="152">
        <v>0.73199999999999998</v>
      </c>
      <c r="P282" s="152">
        <f>O282*H282</f>
        <v>57.945119999999996</v>
      </c>
      <c r="Q282" s="152">
        <v>0.16119</v>
      </c>
      <c r="R282" s="152">
        <f>Q282*H282</f>
        <v>12.7598004</v>
      </c>
      <c r="S282" s="152">
        <v>0</v>
      </c>
      <c r="T282" s="153">
        <f>S282*H282</f>
        <v>0</v>
      </c>
      <c r="U282" s="30"/>
      <c r="V282" s="30"/>
      <c r="W282" s="30"/>
      <c r="X282" s="30"/>
      <c r="Y282" s="30"/>
      <c r="Z282" s="30"/>
      <c r="AA282" s="30"/>
      <c r="AB282" s="30"/>
      <c r="AC282" s="30"/>
      <c r="AD282" s="30"/>
      <c r="AE282" s="30"/>
      <c r="AR282" s="154" t="s">
        <v>143</v>
      </c>
      <c r="AT282" s="154" t="s">
        <v>139</v>
      </c>
      <c r="AU282" s="154" t="s">
        <v>83</v>
      </c>
      <c r="AY282" s="18" t="s">
        <v>137</v>
      </c>
      <c r="BE282" s="155">
        <f>IF(N282="základní",J282,0)</f>
        <v>0</v>
      </c>
      <c r="BF282" s="155">
        <f>IF(N282="snížená",J282,0)</f>
        <v>0</v>
      </c>
      <c r="BG282" s="155">
        <f>IF(N282="zákl. přenesená",J282,0)</f>
        <v>0</v>
      </c>
      <c r="BH282" s="155">
        <f>IF(N282="sníž. přenesená",J282,0)</f>
        <v>0</v>
      </c>
      <c r="BI282" s="155">
        <f>IF(N282="nulová",J282,0)</f>
        <v>0</v>
      </c>
      <c r="BJ282" s="18" t="s">
        <v>81</v>
      </c>
      <c r="BK282" s="155">
        <f>ROUND(I282*H282,2)</f>
        <v>0</v>
      </c>
      <c r="BL282" s="18" t="s">
        <v>143</v>
      </c>
      <c r="BM282" s="154" t="s">
        <v>575</v>
      </c>
    </row>
    <row r="283" spans="1:65" s="15" customFormat="1">
      <c r="B283" s="171"/>
      <c r="D283" s="157" t="s">
        <v>145</v>
      </c>
      <c r="E283" s="172" t="s">
        <v>1</v>
      </c>
      <c r="F283" s="173" t="s">
        <v>576</v>
      </c>
      <c r="H283" s="172" t="s">
        <v>1</v>
      </c>
      <c r="L283" s="171"/>
      <c r="M283" s="174"/>
      <c r="N283" s="175"/>
      <c r="O283" s="175"/>
      <c r="P283" s="175"/>
      <c r="Q283" s="175"/>
      <c r="R283" s="175"/>
      <c r="S283" s="175"/>
      <c r="T283" s="176"/>
      <c r="AT283" s="172" t="s">
        <v>145</v>
      </c>
      <c r="AU283" s="172" t="s">
        <v>83</v>
      </c>
      <c r="AV283" s="15" t="s">
        <v>81</v>
      </c>
      <c r="AW283" s="15" t="s">
        <v>29</v>
      </c>
      <c r="AX283" s="15" t="s">
        <v>73</v>
      </c>
      <c r="AY283" s="172" t="s">
        <v>137</v>
      </c>
    </row>
    <row r="284" spans="1:65" s="13" customFormat="1">
      <c r="B284" s="156"/>
      <c r="D284" s="157" t="s">
        <v>145</v>
      </c>
      <c r="E284" s="158" t="s">
        <v>1</v>
      </c>
      <c r="F284" s="159" t="s">
        <v>577</v>
      </c>
      <c r="H284" s="160">
        <v>18.48</v>
      </c>
      <c r="L284" s="156"/>
      <c r="M284" s="161"/>
      <c r="N284" s="162"/>
      <c r="O284" s="162"/>
      <c r="P284" s="162"/>
      <c r="Q284" s="162"/>
      <c r="R284" s="162"/>
      <c r="S284" s="162"/>
      <c r="T284" s="163"/>
      <c r="AT284" s="158" t="s">
        <v>145</v>
      </c>
      <c r="AU284" s="158" t="s">
        <v>83</v>
      </c>
      <c r="AV284" s="13" t="s">
        <v>83</v>
      </c>
      <c r="AW284" s="13" t="s">
        <v>29</v>
      </c>
      <c r="AX284" s="13" t="s">
        <v>73</v>
      </c>
      <c r="AY284" s="158" t="s">
        <v>137</v>
      </c>
    </row>
    <row r="285" spans="1:65" s="13" customFormat="1">
      <c r="B285" s="156"/>
      <c r="D285" s="157" t="s">
        <v>145</v>
      </c>
      <c r="E285" s="158" t="s">
        <v>1</v>
      </c>
      <c r="F285" s="159" t="s">
        <v>578</v>
      </c>
      <c r="H285" s="160">
        <v>-3.6</v>
      </c>
      <c r="L285" s="156"/>
      <c r="M285" s="161"/>
      <c r="N285" s="162"/>
      <c r="O285" s="162"/>
      <c r="P285" s="162"/>
      <c r="Q285" s="162"/>
      <c r="R285" s="162"/>
      <c r="S285" s="162"/>
      <c r="T285" s="163"/>
      <c r="AT285" s="158" t="s">
        <v>145</v>
      </c>
      <c r="AU285" s="158" t="s">
        <v>83</v>
      </c>
      <c r="AV285" s="13" t="s">
        <v>83</v>
      </c>
      <c r="AW285" s="13" t="s">
        <v>29</v>
      </c>
      <c r="AX285" s="13" t="s">
        <v>73</v>
      </c>
      <c r="AY285" s="158" t="s">
        <v>137</v>
      </c>
    </row>
    <row r="286" spans="1:65" s="13" customFormat="1">
      <c r="B286" s="156"/>
      <c r="D286" s="157" t="s">
        <v>145</v>
      </c>
      <c r="E286" s="158" t="s">
        <v>1</v>
      </c>
      <c r="F286" s="159" t="s">
        <v>579</v>
      </c>
      <c r="H286" s="160">
        <v>13.608000000000001</v>
      </c>
      <c r="L286" s="156"/>
      <c r="M286" s="161"/>
      <c r="N286" s="162"/>
      <c r="O286" s="162"/>
      <c r="P286" s="162"/>
      <c r="Q286" s="162"/>
      <c r="R286" s="162"/>
      <c r="S286" s="162"/>
      <c r="T286" s="163"/>
      <c r="AT286" s="158" t="s">
        <v>145</v>
      </c>
      <c r="AU286" s="158" t="s">
        <v>83</v>
      </c>
      <c r="AV286" s="13" t="s">
        <v>83</v>
      </c>
      <c r="AW286" s="13" t="s">
        <v>29</v>
      </c>
      <c r="AX286" s="13" t="s">
        <v>73</v>
      </c>
      <c r="AY286" s="158" t="s">
        <v>137</v>
      </c>
    </row>
    <row r="287" spans="1:65" s="13" customFormat="1">
      <c r="B287" s="156"/>
      <c r="D287" s="157" t="s">
        <v>145</v>
      </c>
      <c r="E287" s="158" t="s">
        <v>1</v>
      </c>
      <c r="F287" s="159" t="s">
        <v>580</v>
      </c>
      <c r="H287" s="160">
        <v>10.592000000000001</v>
      </c>
      <c r="L287" s="156"/>
      <c r="M287" s="161"/>
      <c r="N287" s="162"/>
      <c r="O287" s="162"/>
      <c r="P287" s="162"/>
      <c r="Q287" s="162"/>
      <c r="R287" s="162"/>
      <c r="S287" s="162"/>
      <c r="T287" s="163"/>
      <c r="AT287" s="158" t="s">
        <v>145</v>
      </c>
      <c r="AU287" s="158" t="s">
        <v>83</v>
      </c>
      <c r="AV287" s="13" t="s">
        <v>83</v>
      </c>
      <c r="AW287" s="13" t="s">
        <v>29</v>
      </c>
      <c r="AX287" s="13" t="s">
        <v>73</v>
      </c>
      <c r="AY287" s="158" t="s">
        <v>137</v>
      </c>
    </row>
    <row r="288" spans="1:65" s="13" customFormat="1">
      <c r="B288" s="156"/>
      <c r="D288" s="157" t="s">
        <v>145</v>
      </c>
      <c r="E288" s="158" t="s">
        <v>1</v>
      </c>
      <c r="F288" s="159" t="s">
        <v>581</v>
      </c>
      <c r="H288" s="160">
        <v>10.752000000000001</v>
      </c>
      <c r="L288" s="156"/>
      <c r="M288" s="161"/>
      <c r="N288" s="162"/>
      <c r="O288" s="162"/>
      <c r="P288" s="162"/>
      <c r="Q288" s="162"/>
      <c r="R288" s="162"/>
      <c r="S288" s="162"/>
      <c r="T288" s="163"/>
      <c r="AT288" s="158" t="s">
        <v>145</v>
      </c>
      <c r="AU288" s="158" t="s">
        <v>83</v>
      </c>
      <c r="AV288" s="13" t="s">
        <v>83</v>
      </c>
      <c r="AW288" s="13" t="s">
        <v>29</v>
      </c>
      <c r="AX288" s="13" t="s">
        <v>73</v>
      </c>
      <c r="AY288" s="158" t="s">
        <v>137</v>
      </c>
    </row>
    <row r="289" spans="1:65" s="16" customFormat="1">
      <c r="B289" s="191"/>
      <c r="D289" s="157" t="s">
        <v>145</v>
      </c>
      <c r="E289" s="192" t="s">
        <v>1</v>
      </c>
      <c r="F289" s="193" t="s">
        <v>582</v>
      </c>
      <c r="H289" s="194">
        <v>49.832000000000001</v>
      </c>
      <c r="L289" s="191"/>
      <c r="M289" s="195"/>
      <c r="N289" s="196"/>
      <c r="O289" s="196"/>
      <c r="P289" s="196"/>
      <c r="Q289" s="196"/>
      <c r="R289" s="196"/>
      <c r="S289" s="196"/>
      <c r="T289" s="197"/>
      <c r="AT289" s="192" t="s">
        <v>145</v>
      </c>
      <c r="AU289" s="192" t="s">
        <v>83</v>
      </c>
      <c r="AV289" s="16" t="s">
        <v>152</v>
      </c>
      <c r="AW289" s="16" t="s">
        <v>29</v>
      </c>
      <c r="AX289" s="16" t="s">
        <v>73</v>
      </c>
      <c r="AY289" s="192" t="s">
        <v>137</v>
      </c>
    </row>
    <row r="290" spans="1:65" s="15" customFormat="1">
      <c r="B290" s="171"/>
      <c r="D290" s="157" t="s">
        <v>145</v>
      </c>
      <c r="E290" s="172" t="s">
        <v>1</v>
      </c>
      <c r="F290" s="173" t="s">
        <v>583</v>
      </c>
      <c r="H290" s="172" t="s">
        <v>1</v>
      </c>
      <c r="L290" s="171"/>
      <c r="M290" s="174"/>
      <c r="N290" s="175"/>
      <c r="O290" s="175"/>
      <c r="P290" s="175"/>
      <c r="Q290" s="175"/>
      <c r="R290" s="175"/>
      <c r="S290" s="175"/>
      <c r="T290" s="176"/>
      <c r="AT290" s="172" t="s">
        <v>145</v>
      </c>
      <c r="AU290" s="172" t="s">
        <v>83</v>
      </c>
      <c r="AV290" s="15" t="s">
        <v>81</v>
      </c>
      <c r="AW290" s="15" t="s">
        <v>29</v>
      </c>
      <c r="AX290" s="15" t="s">
        <v>73</v>
      </c>
      <c r="AY290" s="172" t="s">
        <v>137</v>
      </c>
    </row>
    <row r="291" spans="1:65" s="13" customFormat="1">
      <c r="B291" s="156"/>
      <c r="D291" s="157" t="s">
        <v>145</v>
      </c>
      <c r="E291" s="158" t="s">
        <v>1</v>
      </c>
      <c r="F291" s="159" t="s">
        <v>584</v>
      </c>
      <c r="H291" s="160">
        <v>7.04</v>
      </c>
      <c r="L291" s="156"/>
      <c r="M291" s="161"/>
      <c r="N291" s="162"/>
      <c r="O291" s="162"/>
      <c r="P291" s="162"/>
      <c r="Q291" s="162"/>
      <c r="R291" s="162"/>
      <c r="S291" s="162"/>
      <c r="T291" s="163"/>
      <c r="AT291" s="158" t="s">
        <v>145</v>
      </c>
      <c r="AU291" s="158" t="s">
        <v>83</v>
      </c>
      <c r="AV291" s="13" t="s">
        <v>83</v>
      </c>
      <c r="AW291" s="13" t="s">
        <v>29</v>
      </c>
      <c r="AX291" s="13" t="s">
        <v>73</v>
      </c>
      <c r="AY291" s="158" t="s">
        <v>137</v>
      </c>
    </row>
    <row r="292" spans="1:65" s="13" customFormat="1">
      <c r="B292" s="156"/>
      <c r="D292" s="157" t="s">
        <v>145</v>
      </c>
      <c r="E292" s="158" t="s">
        <v>1</v>
      </c>
      <c r="F292" s="159" t="s">
        <v>585</v>
      </c>
      <c r="H292" s="160">
        <v>12.848000000000001</v>
      </c>
      <c r="L292" s="156"/>
      <c r="M292" s="161"/>
      <c r="N292" s="162"/>
      <c r="O292" s="162"/>
      <c r="P292" s="162"/>
      <c r="Q292" s="162"/>
      <c r="R292" s="162"/>
      <c r="S292" s="162"/>
      <c r="T292" s="163"/>
      <c r="AT292" s="158" t="s">
        <v>145</v>
      </c>
      <c r="AU292" s="158" t="s">
        <v>83</v>
      </c>
      <c r="AV292" s="13" t="s">
        <v>83</v>
      </c>
      <c r="AW292" s="13" t="s">
        <v>29</v>
      </c>
      <c r="AX292" s="13" t="s">
        <v>73</v>
      </c>
      <c r="AY292" s="158" t="s">
        <v>137</v>
      </c>
    </row>
    <row r="293" spans="1:65" s="13" customFormat="1">
      <c r="B293" s="156"/>
      <c r="D293" s="157" t="s">
        <v>145</v>
      </c>
      <c r="E293" s="158" t="s">
        <v>1</v>
      </c>
      <c r="F293" s="159" t="s">
        <v>586</v>
      </c>
      <c r="H293" s="160">
        <v>9.44</v>
      </c>
      <c r="L293" s="156"/>
      <c r="M293" s="161"/>
      <c r="N293" s="162"/>
      <c r="O293" s="162"/>
      <c r="P293" s="162"/>
      <c r="Q293" s="162"/>
      <c r="R293" s="162"/>
      <c r="S293" s="162"/>
      <c r="T293" s="163"/>
      <c r="AT293" s="158" t="s">
        <v>145</v>
      </c>
      <c r="AU293" s="158" t="s">
        <v>83</v>
      </c>
      <c r="AV293" s="13" t="s">
        <v>83</v>
      </c>
      <c r="AW293" s="13" t="s">
        <v>29</v>
      </c>
      <c r="AX293" s="13" t="s">
        <v>73</v>
      </c>
      <c r="AY293" s="158" t="s">
        <v>137</v>
      </c>
    </row>
    <row r="294" spans="1:65" s="16" customFormat="1">
      <c r="B294" s="191"/>
      <c r="D294" s="157" t="s">
        <v>145</v>
      </c>
      <c r="E294" s="192" t="s">
        <v>1</v>
      </c>
      <c r="F294" s="193" t="s">
        <v>582</v>
      </c>
      <c r="H294" s="194">
        <v>29.327999999999999</v>
      </c>
      <c r="L294" s="191"/>
      <c r="M294" s="195"/>
      <c r="N294" s="196"/>
      <c r="O294" s="196"/>
      <c r="P294" s="196"/>
      <c r="Q294" s="196"/>
      <c r="R294" s="196"/>
      <c r="S294" s="196"/>
      <c r="T294" s="197"/>
      <c r="AT294" s="192" t="s">
        <v>145</v>
      </c>
      <c r="AU294" s="192" t="s">
        <v>83</v>
      </c>
      <c r="AV294" s="16" t="s">
        <v>152</v>
      </c>
      <c r="AW294" s="16" t="s">
        <v>29</v>
      </c>
      <c r="AX294" s="16" t="s">
        <v>73</v>
      </c>
      <c r="AY294" s="192" t="s">
        <v>137</v>
      </c>
    </row>
    <row r="295" spans="1:65" s="14" customFormat="1">
      <c r="B295" s="164"/>
      <c r="D295" s="157" t="s">
        <v>145</v>
      </c>
      <c r="E295" s="165" t="s">
        <v>1</v>
      </c>
      <c r="F295" s="166" t="s">
        <v>176</v>
      </c>
      <c r="H295" s="167">
        <v>79.16</v>
      </c>
      <c r="L295" s="164"/>
      <c r="M295" s="168"/>
      <c r="N295" s="169"/>
      <c r="O295" s="169"/>
      <c r="P295" s="169"/>
      <c r="Q295" s="169"/>
      <c r="R295" s="169"/>
      <c r="S295" s="169"/>
      <c r="T295" s="170"/>
      <c r="AT295" s="165" t="s">
        <v>145</v>
      </c>
      <c r="AU295" s="165" t="s">
        <v>83</v>
      </c>
      <c r="AV295" s="14" t="s">
        <v>143</v>
      </c>
      <c r="AW295" s="14" t="s">
        <v>29</v>
      </c>
      <c r="AX295" s="14" t="s">
        <v>81</v>
      </c>
      <c r="AY295" s="165" t="s">
        <v>137</v>
      </c>
    </row>
    <row r="296" spans="1:65" s="2" customFormat="1" ht="16.5" customHeight="1">
      <c r="A296" s="30"/>
      <c r="B296" s="142"/>
      <c r="C296" s="143" t="s">
        <v>320</v>
      </c>
      <c r="D296" s="143" t="s">
        <v>139</v>
      </c>
      <c r="E296" s="144" t="s">
        <v>587</v>
      </c>
      <c r="F296" s="145" t="s">
        <v>588</v>
      </c>
      <c r="G296" s="146" t="s">
        <v>217</v>
      </c>
      <c r="H296" s="147">
        <v>0.46100000000000002</v>
      </c>
      <c r="I296" s="148"/>
      <c r="J296" s="148">
        <f>ROUND(I296*H296,2)</f>
        <v>0</v>
      </c>
      <c r="K296" s="149"/>
      <c r="L296" s="31"/>
      <c r="M296" s="150" t="s">
        <v>1</v>
      </c>
      <c r="N296" s="151" t="s">
        <v>38</v>
      </c>
      <c r="O296" s="152">
        <v>26.431000000000001</v>
      </c>
      <c r="P296" s="152">
        <f>O296*H296</f>
        <v>12.184691000000001</v>
      </c>
      <c r="Q296" s="152">
        <v>1.04922</v>
      </c>
      <c r="R296" s="152">
        <f>Q296*H296</f>
        <v>0.48369042000000007</v>
      </c>
      <c r="S296" s="152">
        <v>0</v>
      </c>
      <c r="T296" s="153">
        <f>S296*H296</f>
        <v>0</v>
      </c>
      <c r="U296" s="30"/>
      <c r="V296" s="30"/>
      <c r="W296" s="30"/>
      <c r="X296" s="30"/>
      <c r="Y296" s="30"/>
      <c r="Z296" s="30"/>
      <c r="AA296" s="30"/>
      <c r="AB296" s="30"/>
      <c r="AC296" s="30"/>
      <c r="AD296" s="30"/>
      <c r="AE296" s="30"/>
      <c r="AR296" s="154" t="s">
        <v>143</v>
      </c>
      <c r="AT296" s="154" t="s">
        <v>139</v>
      </c>
      <c r="AU296" s="154" t="s">
        <v>83</v>
      </c>
      <c r="AY296" s="18" t="s">
        <v>137</v>
      </c>
      <c r="BE296" s="155">
        <f>IF(N296="základní",J296,0)</f>
        <v>0</v>
      </c>
      <c r="BF296" s="155">
        <f>IF(N296="snížená",J296,0)</f>
        <v>0</v>
      </c>
      <c r="BG296" s="155">
        <f>IF(N296="zákl. přenesená",J296,0)</f>
        <v>0</v>
      </c>
      <c r="BH296" s="155">
        <f>IF(N296="sníž. přenesená",J296,0)</f>
        <v>0</v>
      </c>
      <c r="BI296" s="155">
        <f>IF(N296="nulová",J296,0)</f>
        <v>0</v>
      </c>
      <c r="BJ296" s="18" t="s">
        <v>81</v>
      </c>
      <c r="BK296" s="155">
        <f>ROUND(I296*H296,2)</f>
        <v>0</v>
      </c>
      <c r="BL296" s="18" t="s">
        <v>143</v>
      </c>
      <c r="BM296" s="154" t="s">
        <v>589</v>
      </c>
    </row>
    <row r="297" spans="1:65" s="15" customFormat="1">
      <c r="B297" s="171"/>
      <c r="D297" s="157" t="s">
        <v>145</v>
      </c>
      <c r="E297" s="172" t="s">
        <v>1</v>
      </c>
      <c r="F297" s="173" t="s">
        <v>590</v>
      </c>
      <c r="H297" s="172" t="s">
        <v>1</v>
      </c>
      <c r="L297" s="171"/>
      <c r="M297" s="174"/>
      <c r="N297" s="175"/>
      <c r="O297" s="175"/>
      <c r="P297" s="175"/>
      <c r="Q297" s="175"/>
      <c r="R297" s="175"/>
      <c r="S297" s="175"/>
      <c r="T297" s="176"/>
      <c r="AT297" s="172" t="s">
        <v>145</v>
      </c>
      <c r="AU297" s="172" t="s">
        <v>83</v>
      </c>
      <c r="AV297" s="15" t="s">
        <v>81</v>
      </c>
      <c r="AW297" s="15" t="s">
        <v>29</v>
      </c>
      <c r="AX297" s="15" t="s">
        <v>73</v>
      </c>
      <c r="AY297" s="172" t="s">
        <v>137</v>
      </c>
    </row>
    <row r="298" spans="1:65" s="13" customFormat="1">
      <c r="B298" s="156"/>
      <c r="D298" s="157" t="s">
        <v>145</v>
      </c>
      <c r="E298" s="158" t="s">
        <v>1</v>
      </c>
      <c r="F298" s="159" t="s">
        <v>591</v>
      </c>
      <c r="H298" s="160">
        <v>0.46100000000000002</v>
      </c>
      <c r="L298" s="156"/>
      <c r="M298" s="161"/>
      <c r="N298" s="162"/>
      <c r="O298" s="162"/>
      <c r="P298" s="162"/>
      <c r="Q298" s="162"/>
      <c r="R298" s="162"/>
      <c r="S298" s="162"/>
      <c r="T298" s="163"/>
      <c r="AT298" s="158" t="s">
        <v>145</v>
      </c>
      <c r="AU298" s="158" t="s">
        <v>83</v>
      </c>
      <c r="AV298" s="13" t="s">
        <v>83</v>
      </c>
      <c r="AW298" s="13" t="s">
        <v>29</v>
      </c>
      <c r="AX298" s="13" t="s">
        <v>81</v>
      </c>
      <c r="AY298" s="158" t="s">
        <v>137</v>
      </c>
    </row>
    <row r="299" spans="1:65" s="2" customFormat="1" ht="21.75" customHeight="1">
      <c r="A299" s="30"/>
      <c r="B299" s="142"/>
      <c r="C299" s="143" t="s">
        <v>324</v>
      </c>
      <c r="D299" s="143" t="s">
        <v>139</v>
      </c>
      <c r="E299" s="144" t="s">
        <v>592</v>
      </c>
      <c r="F299" s="145" t="s">
        <v>593</v>
      </c>
      <c r="G299" s="146" t="s">
        <v>155</v>
      </c>
      <c r="H299" s="147">
        <v>3</v>
      </c>
      <c r="I299" s="148"/>
      <c r="J299" s="148">
        <f>ROUND(I299*H299,2)</f>
        <v>0</v>
      </c>
      <c r="K299" s="149"/>
      <c r="L299" s="31"/>
      <c r="M299" s="150" t="s">
        <v>1</v>
      </c>
      <c r="N299" s="151" t="s">
        <v>38</v>
      </c>
      <c r="O299" s="152">
        <v>0.23799999999999999</v>
      </c>
      <c r="P299" s="152">
        <f>O299*H299</f>
        <v>0.71399999999999997</v>
      </c>
      <c r="Q299" s="152">
        <v>1.7940000000000001E-2</v>
      </c>
      <c r="R299" s="152">
        <f>Q299*H299</f>
        <v>5.3820000000000007E-2</v>
      </c>
      <c r="S299" s="152">
        <v>0</v>
      </c>
      <c r="T299" s="153">
        <f>S299*H299</f>
        <v>0</v>
      </c>
      <c r="U299" s="30"/>
      <c r="V299" s="30"/>
      <c r="W299" s="30"/>
      <c r="X299" s="30"/>
      <c r="Y299" s="30"/>
      <c r="Z299" s="30"/>
      <c r="AA299" s="30"/>
      <c r="AB299" s="30"/>
      <c r="AC299" s="30"/>
      <c r="AD299" s="30"/>
      <c r="AE299" s="30"/>
      <c r="AR299" s="154" t="s">
        <v>143</v>
      </c>
      <c r="AT299" s="154" t="s">
        <v>139</v>
      </c>
      <c r="AU299" s="154" t="s">
        <v>83</v>
      </c>
      <c r="AY299" s="18" t="s">
        <v>137</v>
      </c>
      <c r="BE299" s="155">
        <f>IF(N299="základní",J299,0)</f>
        <v>0</v>
      </c>
      <c r="BF299" s="155">
        <f>IF(N299="snížená",J299,0)</f>
        <v>0</v>
      </c>
      <c r="BG299" s="155">
        <f>IF(N299="zákl. přenesená",J299,0)</f>
        <v>0</v>
      </c>
      <c r="BH299" s="155">
        <f>IF(N299="sníž. přenesená",J299,0)</f>
        <v>0</v>
      </c>
      <c r="BI299" s="155">
        <f>IF(N299="nulová",J299,0)</f>
        <v>0</v>
      </c>
      <c r="BJ299" s="18" t="s">
        <v>81</v>
      </c>
      <c r="BK299" s="155">
        <f>ROUND(I299*H299,2)</f>
        <v>0</v>
      </c>
      <c r="BL299" s="18" t="s">
        <v>143</v>
      </c>
      <c r="BM299" s="154" t="s">
        <v>594</v>
      </c>
    </row>
    <row r="300" spans="1:65" s="2" customFormat="1" ht="21.75" customHeight="1">
      <c r="A300" s="30"/>
      <c r="B300" s="142"/>
      <c r="C300" s="143" t="s">
        <v>329</v>
      </c>
      <c r="D300" s="143" t="s">
        <v>139</v>
      </c>
      <c r="E300" s="144" t="s">
        <v>595</v>
      </c>
      <c r="F300" s="145" t="s">
        <v>596</v>
      </c>
      <c r="G300" s="146" t="s">
        <v>155</v>
      </c>
      <c r="H300" s="147">
        <v>44</v>
      </c>
      <c r="I300" s="148"/>
      <c r="J300" s="148">
        <f>ROUND(I300*H300,2)</f>
        <v>0</v>
      </c>
      <c r="K300" s="149"/>
      <c r="L300" s="31"/>
      <c r="M300" s="150" t="s">
        <v>1</v>
      </c>
      <c r="N300" s="151" t="s">
        <v>38</v>
      </c>
      <c r="O300" s="152">
        <v>0.318</v>
      </c>
      <c r="P300" s="152">
        <f>O300*H300</f>
        <v>13.992000000000001</v>
      </c>
      <c r="Q300" s="152">
        <v>2.2780000000000002E-2</v>
      </c>
      <c r="R300" s="152">
        <f>Q300*H300</f>
        <v>1.0023200000000001</v>
      </c>
      <c r="S300" s="152">
        <v>0</v>
      </c>
      <c r="T300" s="153">
        <f>S300*H300</f>
        <v>0</v>
      </c>
      <c r="U300" s="30"/>
      <c r="V300" s="30"/>
      <c r="W300" s="30"/>
      <c r="X300" s="30"/>
      <c r="Y300" s="30"/>
      <c r="Z300" s="30"/>
      <c r="AA300" s="30"/>
      <c r="AB300" s="30"/>
      <c r="AC300" s="30"/>
      <c r="AD300" s="30"/>
      <c r="AE300" s="30"/>
      <c r="AR300" s="154" t="s">
        <v>143</v>
      </c>
      <c r="AT300" s="154" t="s">
        <v>139</v>
      </c>
      <c r="AU300" s="154" t="s">
        <v>83</v>
      </c>
      <c r="AY300" s="18" t="s">
        <v>137</v>
      </c>
      <c r="BE300" s="155">
        <f>IF(N300="základní",J300,0)</f>
        <v>0</v>
      </c>
      <c r="BF300" s="155">
        <f>IF(N300="snížená",J300,0)</f>
        <v>0</v>
      </c>
      <c r="BG300" s="155">
        <f>IF(N300="zákl. přenesená",J300,0)</f>
        <v>0</v>
      </c>
      <c r="BH300" s="155">
        <f>IF(N300="sníž. přenesená",J300,0)</f>
        <v>0</v>
      </c>
      <c r="BI300" s="155">
        <f>IF(N300="nulová",J300,0)</f>
        <v>0</v>
      </c>
      <c r="BJ300" s="18" t="s">
        <v>81</v>
      </c>
      <c r="BK300" s="155">
        <f>ROUND(I300*H300,2)</f>
        <v>0</v>
      </c>
      <c r="BL300" s="18" t="s">
        <v>143</v>
      </c>
      <c r="BM300" s="154" t="s">
        <v>597</v>
      </c>
    </row>
    <row r="301" spans="1:65" s="13" customFormat="1">
      <c r="B301" s="156"/>
      <c r="D301" s="157" t="s">
        <v>145</v>
      </c>
      <c r="E301" s="158" t="s">
        <v>1</v>
      </c>
      <c r="F301" s="159" t="s">
        <v>598</v>
      </c>
      <c r="H301" s="160">
        <v>44</v>
      </c>
      <c r="L301" s="156"/>
      <c r="M301" s="161"/>
      <c r="N301" s="162"/>
      <c r="O301" s="162"/>
      <c r="P301" s="162"/>
      <c r="Q301" s="162"/>
      <c r="R301" s="162"/>
      <c r="S301" s="162"/>
      <c r="T301" s="163"/>
      <c r="AT301" s="158" t="s">
        <v>145</v>
      </c>
      <c r="AU301" s="158" t="s">
        <v>83</v>
      </c>
      <c r="AV301" s="13" t="s">
        <v>83</v>
      </c>
      <c r="AW301" s="13" t="s">
        <v>29</v>
      </c>
      <c r="AX301" s="13" t="s">
        <v>81</v>
      </c>
      <c r="AY301" s="158" t="s">
        <v>137</v>
      </c>
    </row>
    <row r="302" spans="1:65" s="2" customFormat="1" ht="21.75" customHeight="1">
      <c r="A302" s="30"/>
      <c r="B302" s="142"/>
      <c r="C302" s="143" t="s">
        <v>334</v>
      </c>
      <c r="D302" s="143" t="s">
        <v>139</v>
      </c>
      <c r="E302" s="144" t="s">
        <v>599</v>
      </c>
      <c r="F302" s="145" t="s">
        <v>600</v>
      </c>
      <c r="G302" s="146" t="s">
        <v>155</v>
      </c>
      <c r="H302" s="147">
        <v>1</v>
      </c>
      <c r="I302" s="148"/>
      <c r="J302" s="148">
        <f>ROUND(I302*H302,2)</f>
        <v>0</v>
      </c>
      <c r="K302" s="149"/>
      <c r="L302" s="31"/>
      <c r="M302" s="150" t="s">
        <v>1</v>
      </c>
      <c r="N302" s="151" t="s">
        <v>38</v>
      </c>
      <c r="O302" s="152">
        <v>0.33800000000000002</v>
      </c>
      <c r="P302" s="152">
        <f>O302*H302</f>
        <v>0.33800000000000002</v>
      </c>
      <c r="Q302" s="152">
        <v>3.1320000000000001E-2</v>
      </c>
      <c r="R302" s="152">
        <f>Q302*H302</f>
        <v>3.1320000000000001E-2</v>
      </c>
      <c r="S302" s="152">
        <v>0</v>
      </c>
      <c r="T302" s="153">
        <f>S302*H302</f>
        <v>0</v>
      </c>
      <c r="U302" s="30"/>
      <c r="V302" s="30"/>
      <c r="W302" s="30"/>
      <c r="X302" s="30"/>
      <c r="Y302" s="30"/>
      <c r="Z302" s="30"/>
      <c r="AA302" s="30"/>
      <c r="AB302" s="30"/>
      <c r="AC302" s="30"/>
      <c r="AD302" s="30"/>
      <c r="AE302" s="30"/>
      <c r="AR302" s="154" t="s">
        <v>143</v>
      </c>
      <c r="AT302" s="154" t="s">
        <v>139</v>
      </c>
      <c r="AU302" s="154" t="s">
        <v>83</v>
      </c>
      <c r="AY302" s="18" t="s">
        <v>137</v>
      </c>
      <c r="BE302" s="155">
        <f>IF(N302="základní",J302,0)</f>
        <v>0</v>
      </c>
      <c r="BF302" s="155">
        <f>IF(N302="snížená",J302,0)</f>
        <v>0</v>
      </c>
      <c r="BG302" s="155">
        <f>IF(N302="zákl. přenesená",J302,0)</f>
        <v>0</v>
      </c>
      <c r="BH302" s="155">
        <f>IF(N302="sníž. přenesená",J302,0)</f>
        <v>0</v>
      </c>
      <c r="BI302" s="155">
        <f>IF(N302="nulová",J302,0)</f>
        <v>0</v>
      </c>
      <c r="BJ302" s="18" t="s">
        <v>81</v>
      </c>
      <c r="BK302" s="155">
        <f>ROUND(I302*H302,2)</f>
        <v>0</v>
      </c>
      <c r="BL302" s="18" t="s">
        <v>143</v>
      </c>
      <c r="BM302" s="154" t="s">
        <v>601</v>
      </c>
    </row>
    <row r="303" spans="1:65" s="2" customFormat="1" ht="21.75" customHeight="1">
      <c r="A303" s="30"/>
      <c r="B303" s="142"/>
      <c r="C303" s="143" t="s">
        <v>338</v>
      </c>
      <c r="D303" s="143" t="s">
        <v>139</v>
      </c>
      <c r="E303" s="144" t="s">
        <v>602</v>
      </c>
      <c r="F303" s="145" t="s">
        <v>603</v>
      </c>
      <c r="G303" s="146" t="s">
        <v>155</v>
      </c>
      <c r="H303" s="147">
        <v>6</v>
      </c>
      <c r="I303" s="148"/>
      <c r="J303" s="148">
        <f>ROUND(I303*H303,2)</f>
        <v>0</v>
      </c>
      <c r="K303" s="149"/>
      <c r="L303" s="31"/>
      <c r="M303" s="150" t="s">
        <v>1</v>
      </c>
      <c r="N303" s="151" t="s">
        <v>38</v>
      </c>
      <c r="O303" s="152">
        <v>0.34799999999999998</v>
      </c>
      <c r="P303" s="152">
        <f>O303*H303</f>
        <v>2.0880000000000001</v>
      </c>
      <c r="Q303" s="152">
        <v>3.5639999999999998E-2</v>
      </c>
      <c r="R303" s="152">
        <f>Q303*H303</f>
        <v>0.21383999999999997</v>
      </c>
      <c r="S303" s="152">
        <v>0</v>
      </c>
      <c r="T303" s="153">
        <f>S303*H303</f>
        <v>0</v>
      </c>
      <c r="U303" s="30"/>
      <c r="V303" s="30"/>
      <c r="W303" s="30"/>
      <c r="X303" s="30"/>
      <c r="Y303" s="30"/>
      <c r="Z303" s="30"/>
      <c r="AA303" s="30"/>
      <c r="AB303" s="30"/>
      <c r="AC303" s="30"/>
      <c r="AD303" s="30"/>
      <c r="AE303" s="30"/>
      <c r="AR303" s="154" t="s">
        <v>143</v>
      </c>
      <c r="AT303" s="154" t="s">
        <v>139</v>
      </c>
      <c r="AU303" s="154" t="s">
        <v>83</v>
      </c>
      <c r="AY303" s="18" t="s">
        <v>137</v>
      </c>
      <c r="BE303" s="155">
        <f>IF(N303="základní",J303,0)</f>
        <v>0</v>
      </c>
      <c r="BF303" s="155">
        <f>IF(N303="snížená",J303,0)</f>
        <v>0</v>
      </c>
      <c r="BG303" s="155">
        <f>IF(N303="zákl. přenesená",J303,0)</f>
        <v>0</v>
      </c>
      <c r="BH303" s="155">
        <f>IF(N303="sníž. přenesená",J303,0)</f>
        <v>0</v>
      </c>
      <c r="BI303" s="155">
        <f>IF(N303="nulová",J303,0)</f>
        <v>0</v>
      </c>
      <c r="BJ303" s="18" t="s">
        <v>81</v>
      </c>
      <c r="BK303" s="155">
        <f>ROUND(I303*H303,2)</f>
        <v>0</v>
      </c>
      <c r="BL303" s="18" t="s">
        <v>143</v>
      </c>
      <c r="BM303" s="154" t="s">
        <v>604</v>
      </c>
    </row>
    <row r="304" spans="1:65" s="13" customFormat="1">
      <c r="B304" s="156"/>
      <c r="D304" s="157" t="s">
        <v>145</v>
      </c>
      <c r="E304" s="158" t="s">
        <v>1</v>
      </c>
      <c r="F304" s="159" t="s">
        <v>605</v>
      </c>
      <c r="H304" s="160">
        <v>6</v>
      </c>
      <c r="L304" s="156"/>
      <c r="M304" s="161"/>
      <c r="N304" s="162"/>
      <c r="O304" s="162"/>
      <c r="P304" s="162"/>
      <c r="Q304" s="162"/>
      <c r="R304" s="162"/>
      <c r="S304" s="162"/>
      <c r="T304" s="163"/>
      <c r="AT304" s="158" t="s">
        <v>145</v>
      </c>
      <c r="AU304" s="158" t="s">
        <v>83</v>
      </c>
      <c r="AV304" s="13" t="s">
        <v>83</v>
      </c>
      <c r="AW304" s="13" t="s">
        <v>29</v>
      </c>
      <c r="AX304" s="13" t="s">
        <v>81</v>
      </c>
      <c r="AY304" s="158" t="s">
        <v>137</v>
      </c>
    </row>
    <row r="305" spans="1:65" s="2" customFormat="1" ht="21.75" customHeight="1">
      <c r="A305" s="30"/>
      <c r="B305" s="142"/>
      <c r="C305" s="143" t="s">
        <v>346</v>
      </c>
      <c r="D305" s="143" t="s">
        <v>139</v>
      </c>
      <c r="E305" s="144" t="s">
        <v>606</v>
      </c>
      <c r="F305" s="145" t="s">
        <v>607</v>
      </c>
      <c r="G305" s="146" t="s">
        <v>155</v>
      </c>
      <c r="H305" s="147">
        <v>3</v>
      </c>
      <c r="I305" s="148"/>
      <c r="J305" s="148">
        <f>ROUND(I305*H305,2)</f>
        <v>0</v>
      </c>
      <c r="K305" s="149"/>
      <c r="L305" s="31"/>
      <c r="M305" s="150" t="s">
        <v>1</v>
      </c>
      <c r="N305" s="151" t="s">
        <v>38</v>
      </c>
      <c r="O305" s="152">
        <v>0.45500000000000002</v>
      </c>
      <c r="P305" s="152">
        <f>O305*H305</f>
        <v>1.365</v>
      </c>
      <c r="Q305" s="152">
        <v>4.0550000000000003E-2</v>
      </c>
      <c r="R305" s="152">
        <f>Q305*H305</f>
        <v>0.12165000000000001</v>
      </c>
      <c r="S305" s="152">
        <v>0</v>
      </c>
      <c r="T305" s="153">
        <f>S305*H305</f>
        <v>0</v>
      </c>
      <c r="U305" s="30"/>
      <c r="V305" s="30"/>
      <c r="W305" s="30"/>
      <c r="X305" s="30"/>
      <c r="Y305" s="30"/>
      <c r="Z305" s="30"/>
      <c r="AA305" s="30"/>
      <c r="AB305" s="30"/>
      <c r="AC305" s="30"/>
      <c r="AD305" s="30"/>
      <c r="AE305" s="30"/>
      <c r="AR305" s="154" t="s">
        <v>143</v>
      </c>
      <c r="AT305" s="154" t="s">
        <v>139</v>
      </c>
      <c r="AU305" s="154" t="s">
        <v>83</v>
      </c>
      <c r="AY305" s="18" t="s">
        <v>137</v>
      </c>
      <c r="BE305" s="155">
        <f>IF(N305="základní",J305,0)</f>
        <v>0</v>
      </c>
      <c r="BF305" s="155">
        <f>IF(N305="snížená",J305,0)</f>
        <v>0</v>
      </c>
      <c r="BG305" s="155">
        <f>IF(N305="zákl. přenesená",J305,0)</f>
        <v>0</v>
      </c>
      <c r="BH305" s="155">
        <f>IF(N305="sníž. přenesená",J305,0)</f>
        <v>0</v>
      </c>
      <c r="BI305" s="155">
        <f>IF(N305="nulová",J305,0)</f>
        <v>0</v>
      </c>
      <c r="BJ305" s="18" t="s">
        <v>81</v>
      </c>
      <c r="BK305" s="155">
        <f>ROUND(I305*H305,2)</f>
        <v>0</v>
      </c>
      <c r="BL305" s="18" t="s">
        <v>143</v>
      </c>
      <c r="BM305" s="154" t="s">
        <v>608</v>
      </c>
    </row>
    <row r="306" spans="1:65" s="2" customFormat="1" ht="21.75" customHeight="1">
      <c r="A306" s="30"/>
      <c r="B306" s="142"/>
      <c r="C306" s="143" t="s">
        <v>350</v>
      </c>
      <c r="D306" s="143" t="s">
        <v>139</v>
      </c>
      <c r="E306" s="144" t="s">
        <v>609</v>
      </c>
      <c r="F306" s="145" t="s">
        <v>610</v>
      </c>
      <c r="G306" s="146" t="s">
        <v>155</v>
      </c>
      <c r="H306" s="147">
        <v>2</v>
      </c>
      <c r="I306" s="148"/>
      <c r="J306" s="148">
        <f>ROUND(I306*H306,2)</f>
        <v>0</v>
      </c>
      <c r="K306" s="149"/>
      <c r="L306" s="31"/>
      <c r="M306" s="150" t="s">
        <v>1</v>
      </c>
      <c r="N306" s="151" t="s">
        <v>38</v>
      </c>
      <c r="O306" s="152">
        <v>0.46300000000000002</v>
      </c>
      <c r="P306" s="152">
        <f>O306*H306</f>
        <v>0.92600000000000005</v>
      </c>
      <c r="Q306" s="152">
        <v>4.487E-2</v>
      </c>
      <c r="R306" s="152">
        <f>Q306*H306</f>
        <v>8.974E-2</v>
      </c>
      <c r="S306" s="152">
        <v>0</v>
      </c>
      <c r="T306" s="153">
        <f>S306*H306</f>
        <v>0</v>
      </c>
      <c r="U306" s="30"/>
      <c r="V306" s="30"/>
      <c r="W306" s="30"/>
      <c r="X306" s="30"/>
      <c r="Y306" s="30"/>
      <c r="Z306" s="30"/>
      <c r="AA306" s="30"/>
      <c r="AB306" s="30"/>
      <c r="AC306" s="30"/>
      <c r="AD306" s="30"/>
      <c r="AE306" s="30"/>
      <c r="AR306" s="154" t="s">
        <v>143</v>
      </c>
      <c r="AT306" s="154" t="s">
        <v>139</v>
      </c>
      <c r="AU306" s="154" t="s">
        <v>83</v>
      </c>
      <c r="AY306" s="18" t="s">
        <v>137</v>
      </c>
      <c r="BE306" s="155">
        <f>IF(N306="základní",J306,0)</f>
        <v>0</v>
      </c>
      <c r="BF306" s="155">
        <f>IF(N306="snížená",J306,0)</f>
        <v>0</v>
      </c>
      <c r="BG306" s="155">
        <f>IF(N306="zákl. přenesená",J306,0)</f>
        <v>0</v>
      </c>
      <c r="BH306" s="155">
        <f>IF(N306="sníž. přenesená",J306,0)</f>
        <v>0</v>
      </c>
      <c r="BI306" s="155">
        <f>IF(N306="nulová",J306,0)</f>
        <v>0</v>
      </c>
      <c r="BJ306" s="18" t="s">
        <v>81</v>
      </c>
      <c r="BK306" s="155">
        <f>ROUND(I306*H306,2)</f>
        <v>0</v>
      </c>
      <c r="BL306" s="18" t="s">
        <v>143</v>
      </c>
      <c r="BM306" s="154" t="s">
        <v>611</v>
      </c>
    </row>
    <row r="307" spans="1:65" s="2" customFormat="1" ht="21.75" customHeight="1">
      <c r="A307" s="30"/>
      <c r="B307" s="142"/>
      <c r="C307" s="143" t="s">
        <v>355</v>
      </c>
      <c r="D307" s="143" t="s">
        <v>139</v>
      </c>
      <c r="E307" s="144" t="s">
        <v>612</v>
      </c>
      <c r="F307" s="145" t="s">
        <v>613</v>
      </c>
      <c r="G307" s="146" t="s">
        <v>155</v>
      </c>
      <c r="H307" s="147">
        <v>3</v>
      </c>
      <c r="I307" s="148"/>
      <c r="J307" s="148">
        <f>ROUND(I307*H307,2)</f>
        <v>0</v>
      </c>
      <c r="K307" s="149"/>
      <c r="L307" s="31"/>
      <c r="M307" s="150" t="s">
        <v>1</v>
      </c>
      <c r="N307" s="151" t="s">
        <v>38</v>
      </c>
      <c r="O307" s="152">
        <v>0.34799999999999998</v>
      </c>
      <c r="P307" s="152">
        <f>O307*H307</f>
        <v>1.044</v>
      </c>
      <c r="Q307" s="152">
        <v>4.2000000000000003E-2</v>
      </c>
      <c r="R307" s="152">
        <f>Q307*H307</f>
        <v>0.126</v>
      </c>
      <c r="S307" s="152">
        <v>0</v>
      </c>
      <c r="T307" s="153">
        <f>S307*H307</f>
        <v>0</v>
      </c>
      <c r="U307" s="30"/>
      <c r="V307" s="30"/>
      <c r="W307" s="30"/>
      <c r="X307" s="30"/>
      <c r="Y307" s="30"/>
      <c r="Z307" s="30"/>
      <c r="AA307" s="30"/>
      <c r="AB307" s="30"/>
      <c r="AC307" s="30"/>
      <c r="AD307" s="30"/>
      <c r="AE307" s="30"/>
      <c r="AR307" s="154" t="s">
        <v>143</v>
      </c>
      <c r="AT307" s="154" t="s">
        <v>139</v>
      </c>
      <c r="AU307" s="154" t="s">
        <v>83</v>
      </c>
      <c r="AY307" s="18" t="s">
        <v>137</v>
      </c>
      <c r="BE307" s="155">
        <f>IF(N307="základní",J307,0)</f>
        <v>0</v>
      </c>
      <c r="BF307" s="155">
        <f>IF(N307="snížená",J307,0)</f>
        <v>0</v>
      </c>
      <c r="BG307" s="155">
        <f>IF(N307="zákl. přenesená",J307,0)</f>
        <v>0</v>
      </c>
      <c r="BH307" s="155">
        <f>IF(N307="sníž. přenesená",J307,0)</f>
        <v>0</v>
      </c>
      <c r="BI307" s="155">
        <f>IF(N307="nulová",J307,0)</f>
        <v>0</v>
      </c>
      <c r="BJ307" s="18" t="s">
        <v>81</v>
      </c>
      <c r="BK307" s="155">
        <f>ROUND(I307*H307,2)</f>
        <v>0</v>
      </c>
      <c r="BL307" s="18" t="s">
        <v>143</v>
      </c>
      <c r="BM307" s="154" t="s">
        <v>614</v>
      </c>
    </row>
    <row r="308" spans="1:65" s="13" customFormat="1">
      <c r="B308" s="156"/>
      <c r="D308" s="157" t="s">
        <v>145</v>
      </c>
      <c r="E308" s="158" t="s">
        <v>1</v>
      </c>
      <c r="F308" s="159" t="s">
        <v>615</v>
      </c>
      <c r="H308" s="160">
        <v>3</v>
      </c>
      <c r="L308" s="156"/>
      <c r="M308" s="161"/>
      <c r="N308" s="162"/>
      <c r="O308" s="162"/>
      <c r="P308" s="162"/>
      <c r="Q308" s="162"/>
      <c r="R308" s="162"/>
      <c r="S308" s="162"/>
      <c r="T308" s="163"/>
      <c r="AT308" s="158" t="s">
        <v>145</v>
      </c>
      <c r="AU308" s="158" t="s">
        <v>83</v>
      </c>
      <c r="AV308" s="13" t="s">
        <v>83</v>
      </c>
      <c r="AW308" s="13" t="s">
        <v>29</v>
      </c>
      <c r="AX308" s="13" t="s">
        <v>81</v>
      </c>
      <c r="AY308" s="158" t="s">
        <v>137</v>
      </c>
    </row>
    <row r="309" spans="1:65" s="2" customFormat="1" ht="21.75" customHeight="1">
      <c r="A309" s="30"/>
      <c r="B309" s="142"/>
      <c r="C309" s="143" t="s">
        <v>359</v>
      </c>
      <c r="D309" s="143" t="s">
        <v>139</v>
      </c>
      <c r="E309" s="144" t="s">
        <v>616</v>
      </c>
      <c r="F309" s="145" t="s">
        <v>617</v>
      </c>
      <c r="G309" s="146" t="s">
        <v>155</v>
      </c>
      <c r="H309" s="147">
        <v>1</v>
      </c>
      <c r="I309" s="148"/>
      <c r="J309" s="148">
        <f>ROUND(I309*H309,2)</f>
        <v>0</v>
      </c>
      <c r="K309" s="149"/>
      <c r="L309" s="31"/>
      <c r="M309" s="150" t="s">
        <v>1</v>
      </c>
      <c r="N309" s="151" t="s">
        <v>38</v>
      </c>
      <c r="O309" s="152">
        <v>0.48</v>
      </c>
      <c r="P309" s="152">
        <f>O309*H309</f>
        <v>0.48</v>
      </c>
      <c r="Q309" s="152">
        <v>5.781E-2</v>
      </c>
      <c r="R309" s="152">
        <f>Q309*H309</f>
        <v>5.781E-2</v>
      </c>
      <c r="S309" s="152">
        <v>0</v>
      </c>
      <c r="T309" s="153">
        <f>S309*H309</f>
        <v>0</v>
      </c>
      <c r="U309" s="30"/>
      <c r="V309" s="30"/>
      <c r="W309" s="30"/>
      <c r="X309" s="30"/>
      <c r="Y309" s="30"/>
      <c r="Z309" s="30"/>
      <c r="AA309" s="30"/>
      <c r="AB309" s="30"/>
      <c r="AC309" s="30"/>
      <c r="AD309" s="30"/>
      <c r="AE309" s="30"/>
      <c r="AR309" s="154" t="s">
        <v>143</v>
      </c>
      <c r="AT309" s="154" t="s">
        <v>139</v>
      </c>
      <c r="AU309" s="154" t="s">
        <v>83</v>
      </c>
      <c r="AY309" s="18" t="s">
        <v>137</v>
      </c>
      <c r="BE309" s="155">
        <f>IF(N309="základní",J309,0)</f>
        <v>0</v>
      </c>
      <c r="BF309" s="155">
        <f>IF(N309="snížená",J309,0)</f>
        <v>0</v>
      </c>
      <c r="BG309" s="155">
        <f>IF(N309="zákl. přenesená",J309,0)</f>
        <v>0</v>
      </c>
      <c r="BH309" s="155">
        <f>IF(N309="sníž. přenesená",J309,0)</f>
        <v>0</v>
      </c>
      <c r="BI309" s="155">
        <f>IF(N309="nulová",J309,0)</f>
        <v>0</v>
      </c>
      <c r="BJ309" s="18" t="s">
        <v>81</v>
      </c>
      <c r="BK309" s="155">
        <f>ROUND(I309*H309,2)</f>
        <v>0</v>
      </c>
      <c r="BL309" s="18" t="s">
        <v>143</v>
      </c>
      <c r="BM309" s="154" t="s">
        <v>618</v>
      </c>
    </row>
    <row r="310" spans="1:65" s="2" customFormat="1" ht="24.15" customHeight="1">
      <c r="A310" s="30"/>
      <c r="B310" s="142"/>
      <c r="C310" s="143" t="s">
        <v>367</v>
      </c>
      <c r="D310" s="143" t="s">
        <v>139</v>
      </c>
      <c r="E310" s="144" t="s">
        <v>619</v>
      </c>
      <c r="F310" s="145" t="s">
        <v>620</v>
      </c>
      <c r="G310" s="146" t="s">
        <v>142</v>
      </c>
      <c r="H310" s="147">
        <v>29.841999999999999</v>
      </c>
      <c r="I310" s="148"/>
      <c r="J310" s="148">
        <f>ROUND(I310*H310,2)</f>
        <v>0</v>
      </c>
      <c r="K310" s="149"/>
      <c r="L310" s="31"/>
      <c r="M310" s="150" t="s">
        <v>1</v>
      </c>
      <c r="N310" s="151" t="s">
        <v>38</v>
      </c>
      <c r="O310" s="152">
        <v>0.66200000000000003</v>
      </c>
      <c r="P310" s="152">
        <f>O310*H310</f>
        <v>19.755403999999999</v>
      </c>
      <c r="Q310" s="152">
        <v>7.9369999999999996E-2</v>
      </c>
      <c r="R310" s="152">
        <f>Q310*H310</f>
        <v>2.3685595399999997</v>
      </c>
      <c r="S310" s="152">
        <v>0</v>
      </c>
      <c r="T310" s="153">
        <f>S310*H310</f>
        <v>0</v>
      </c>
      <c r="U310" s="30"/>
      <c r="V310" s="30"/>
      <c r="W310" s="30"/>
      <c r="X310" s="30"/>
      <c r="Y310" s="30"/>
      <c r="Z310" s="30"/>
      <c r="AA310" s="30"/>
      <c r="AB310" s="30"/>
      <c r="AC310" s="30"/>
      <c r="AD310" s="30"/>
      <c r="AE310" s="30"/>
      <c r="AR310" s="154" t="s">
        <v>143</v>
      </c>
      <c r="AT310" s="154" t="s">
        <v>139</v>
      </c>
      <c r="AU310" s="154" t="s">
        <v>83</v>
      </c>
      <c r="AY310" s="18" t="s">
        <v>137</v>
      </c>
      <c r="BE310" s="155">
        <f>IF(N310="základní",J310,0)</f>
        <v>0</v>
      </c>
      <c r="BF310" s="155">
        <f>IF(N310="snížená",J310,0)</f>
        <v>0</v>
      </c>
      <c r="BG310" s="155">
        <f>IF(N310="zákl. přenesená",J310,0)</f>
        <v>0</v>
      </c>
      <c r="BH310" s="155">
        <f>IF(N310="sníž. přenesená",J310,0)</f>
        <v>0</v>
      </c>
      <c r="BI310" s="155">
        <f>IF(N310="nulová",J310,0)</f>
        <v>0</v>
      </c>
      <c r="BJ310" s="18" t="s">
        <v>81</v>
      </c>
      <c r="BK310" s="155">
        <f>ROUND(I310*H310,2)</f>
        <v>0</v>
      </c>
      <c r="BL310" s="18" t="s">
        <v>143</v>
      </c>
      <c r="BM310" s="154" t="s">
        <v>621</v>
      </c>
    </row>
    <row r="311" spans="1:65" s="15" customFormat="1">
      <c r="B311" s="171"/>
      <c r="D311" s="157" t="s">
        <v>145</v>
      </c>
      <c r="E311" s="172" t="s">
        <v>1</v>
      </c>
      <c r="F311" s="173" t="s">
        <v>576</v>
      </c>
      <c r="H311" s="172" t="s">
        <v>1</v>
      </c>
      <c r="L311" s="171"/>
      <c r="M311" s="174"/>
      <c r="N311" s="175"/>
      <c r="O311" s="175"/>
      <c r="P311" s="175"/>
      <c r="Q311" s="175"/>
      <c r="R311" s="175"/>
      <c r="S311" s="175"/>
      <c r="T311" s="176"/>
      <c r="AT311" s="172" t="s">
        <v>145</v>
      </c>
      <c r="AU311" s="172" t="s">
        <v>83</v>
      </c>
      <c r="AV311" s="15" t="s">
        <v>81</v>
      </c>
      <c r="AW311" s="15" t="s">
        <v>29</v>
      </c>
      <c r="AX311" s="15" t="s">
        <v>73</v>
      </c>
      <c r="AY311" s="172" t="s">
        <v>137</v>
      </c>
    </row>
    <row r="312" spans="1:65" s="13" customFormat="1">
      <c r="B312" s="156"/>
      <c r="D312" s="157" t="s">
        <v>145</v>
      </c>
      <c r="E312" s="158" t="s">
        <v>1</v>
      </c>
      <c r="F312" s="159" t="s">
        <v>622</v>
      </c>
      <c r="H312" s="160">
        <v>6.1239999999999997</v>
      </c>
      <c r="L312" s="156"/>
      <c r="M312" s="161"/>
      <c r="N312" s="162"/>
      <c r="O312" s="162"/>
      <c r="P312" s="162"/>
      <c r="Q312" s="162"/>
      <c r="R312" s="162"/>
      <c r="S312" s="162"/>
      <c r="T312" s="163"/>
      <c r="AT312" s="158" t="s">
        <v>145</v>
      </c>
      <c r="AU312" s="158" t="s">
        <v>83</v>
      </c>
      <c r="AV312" s="13" t="s">
        <v>83</v>
      </c>
      <c r="AW312" s="13" t="s">
        <v>29</v>
      </c>
      <c r="AX312" s="13" t="s">
        <v>73</v>
      </c>
      <c r="AY312" s="158" t="s">
        <v>137</v>
      </c>
    </row>
    <row r="313" spans="1:65" s="16" customFormat="1">
      <c r="B313" s="191"/>
      <c r="D313" s="157" t="s">
        <v>145</v>
      </c>
      <c r="E313" s="192" t="s">
        <v>1</v>
      </c>
      <c r="F313" s="193" t="s">
        <v>582</v>
      </c>
      <c r="H313" s="194">
        <v>6.1239999999999997</v>
      </c>
      <c r="L313" s="191"/>
      <c r="M313" s="195"/>
      <c r="N313" s="196"/>
      <c r="O313" s="196"/>
      <c r="P313" s="196"/>
      <c r="Q313" s="196"/>
      <c r="R313" s="196"/>
      <c r="S313" s="196"/>
      <c r="T313" s="197"/>
      <c r="AT313" s="192" t="s">
        <v>145</v>
      </c>
      <c r="AU313" s="192" t="s">
        <v>83</v>
      </c>
      <c r="AV313" s="16" t="s">
        <v>152</v>
      </c>
      <c r="AW313" s="16" t="s">
        <v>29</v>
      </c>
      <c r="AX313" s="16" t="s">
        <v>73</v>
      </c>
      <c r="AY313" s="192" t="s">
        <v>137</v>
      </c>
    </row>
    <row r="314" spans="1:65" s="15" customFormat="1">
      <c r="B314" s="171"/>
      <c r="D314" s="157" t="s">
        <v>145</v>
      </c>
      <c r="E314" s="172" t="s">
        <v>1</v>
      </c>
      <c r="F314" s="173" t="s">
        <v>583</v>
      </c>
      <c r="H314" s="172" t="s">
        <v>1</v>
      </c>
      <c r="L314" s="171"/>
      <c r="M314" s="174"/>
      <c r="N314" s="175"/>
      <c r="O314" s="175"/>
      <c r="P314" s="175"/>
      <c r="Q314" s="175"/>
      <c r="R314" s="175"/>
      <c r="S314" s="175"/>
      <c r="T314" s="176"/>
      <c r="AT314" s="172" t="s">
        <v>145</v>
      </c>
      <c r="AU314" s="172" t="s">
        <v>83</v>
      </c>
      <c r="AV314" s="15" t="s">
        <v>81</v>
      </c>
      <c r="AW314" s="15" t="s">
        <v>29</v>
      </c>
      <c r="AX314" s="15" t="s">
        <v>73</v>
      </c>
      <c r="AY314" s="172" t="s">
        <v>137</v>
      </c>
    </row>
    <row r="315" spans="1:65" s="13" customFormat="1">
      <c r="B315" s="156"/>
      <c r="D315" s="157" t="s">
        <v>145</v>
      </c>
      <c r="E315" s="158" t="s">
        <v>1</v>
      </c>
      <c r="F315" s="159" t="s">
        <v>623</v>
      </c>
      <c r="H315" s="160">
        <v>4.6399999999999997</v>
      </c>
      <c r="L315" s="156"/>
      <c r="M315" s="161"/>
      <c r="N315" s="162"/>
      <c r="O315" s="162"/>
      <c r="P315" s="162"/>
      <c r="Q315" s="162"/>
      <c r="R315" s="162"/>
      <c r="S315" s="162"/>
      <c r="T315" s="163"/>
      <c r="AT315" s="158" t="s">
        <v>145</v>
      </c>
      <c r="AU315" s="158" t="s">
        <v>83</v>
      </c>
      <c r="AV315" s="13" t="s">
        <v>83</v>
      </c>
      <c r="AW315" s="13" t="s">
        <v>29</v>
      </c>
      <c r="AX315" s="13" t="s">
        <v>73</v>
      </c>
      <c r="AY315" s="158" t="s">
        <v>137</v>
      </c>
    </row>
    <row r="316" spans="1:65" s="13" customFormat="1">
      <c r="B316" s="156"/>
      <c r="D316" s="157" t="s">
        <v>145</v>
      </c>
      <c r="E316" s="158" t="s">
        <v>1</v>
      </c>
      <c r="F316" s="159" t="s">
        <v>624</v>
      </c>
      <c r="H316" s="160">
        <v>3.15</v>
      </c>
      <c r="L316" s="156"/>
      <c r="M316" s="161"/>
      <c r="N316" s="162"/>
      <c r="O316" s="162"/>
      <c r="P316" s="162"/>
      <c r="Q316" s="162"/>
      <c r="R316" s="162"/>
      <c r="S316" s="162"/>
      <c r="T316" s="163"/>
      <c r="AT316" s="158" t="s">
        <v>145</v>
      </c>
      <c r="AU316" s="158" t="s">
        <v>83</v>
      </c>
      <c r="AV316" s="13" t="s">
        <v>83</v>
      </c>
      <c r="AW316" s="13" t="s">
        <v>29</v>
      </c>
      <c r="AX316" s="13" t="s">
        <v>73</v>
      </c>
      <c r="AY316" s="158" t="s">
        <v>137</v>
      </c>
    </row>
    <row r="317" spans="1:65" s="13" customFormat="1">
      <c r="B317" s="156"/>
      <c r="D317" s="157" t="s">
        <v>145</v>
      </c>
      <c r="E317" s="158" t="s">
        <v>1</v>
      </c>
      <c r="F317" s="159" t="s">
        <v>625</v>
      </c>
      <c r="H317" s="160">
        <v>2.7</v>
      </c>
      <c r="L317" s="156"/>
      <c r="M317" s="161"/>
      <c r="N317" s="162"/>
      <c r="O317" s="162"/>
      <c r="P317" s="162"/>
      <c r="Q317" s="162"/>
      <c r="R317" s="162"/>
      <c r="S317" s="162"/>
      <c r="T317" s="163"/>
      <c r="AT317" s="158" t="s">
        <v>145</v>
      </c>
      <c r="AU317" s="158" t="s">
        <v>83</v>
      </c>
      <c r="AV317" s="13" t="s">
        <v>83</v>
      </c>
      <c r="AW317" s="13" t="s">
        <v>29</v>
      </c>
      <c r="AX317" s="13" t="s">
        <v>73</v>
      </c>
      <c r="AY317" s="158" t="s">
        <v>137</v>
      </c>
    </row>
    <row r="318" spans="1:65" s="13" customFormat="1">
      <c r="B318" s="156"/>
      <c r="D318" s="157" t="s">
        <v>145</v>
      </c>
      <c r="E318" s="158" t="s">
        <v>1</v>
      </c>
      <c r="F318" s="159" t="s">
        <v>626</v>
      </c>
      <c r="H318" s="160">
        <v>3.1320000000000001</v>
      </c>
      <c r="L318" s="156"/>
      <c r="M318" s="161"/>
      <c r="N318" s="162"/>
      <c r="O318" s="162"/>
      <c r="P318" s="162"/>
      <c r="Q318" s="162"/>
      <c r="R318" s="162"/>
      <c r="S318" s="162"/>
      <c r="T318" s="163"/>
      <c r="AT318" s="158" t="s">
        <v>145</v>
      </c>
      <c r="AU318" s="158" t="s">
        <v>83</v>
      </c>
      <c r="AV318" s="13" t="s">
        <v>83</v>
      </c>
      <c r="AW318" s="13" t="s">
        <v>29</v>
      </c>
      <c r="AX318" s="13" t="s">
        <v>73</v>
      </c>
      <c r="AY318" s="158" t="s">
        <v>137</v>
      </c>
    </row>
    <row r="319" spans="1:65" s="13" customFormat="1">
      <c r="B319" s="156"/>
      <c r="D319" s="157" t="s">
        <v>145</v>
      </c>
      <c r="E319" s="158" t="s">
        <v>1</v>
      </c>
      <c r="F319" s="159" t="s">
        <v>627</v>
      </c>
      <c r="H319" s="160">
        <v>0.99199999999999999</v>
      </c>
      <c r="L319" s="156"/>
      <c r="M319" s="161"/>
      <c r="N319" s="162"/>
      <c r="O319" s="162"/>
      <c r="P319" s="162"/>
      <c r="Q319" s="162"/>
      <c r="R319" s="162"/>
      <c r="S319" s="162"/>
      <c r="T319" s="163"/>
      <c r="AT319" s="158" t="s">
        <v>145</v>
      </c>
      <c r="AU319" s="158" t="s">
        <v>83</v>
      </c>
      <c r="AV319" s="13" t="s">
        <v>83</v>
      </c>
      <c r="AW319" s="13" t="s">
        <v>29</v>
      </c>
      <c r="AX319" s="13" t="s">
        <v>73</v>
      </c>
      <c r="AY319" s="158" t="s">
        <v>137</v>
      </c>
    </row>
    <row r="320" spans="1:65" s="13" customFormat="1">
      <c r="B320" s="156"/>
      <c r="D320" s="157" t="s">
        <v>145</v>
      </c>
      <c r="E320" s="158" t="s">
        <v>1</v>
      </c>
      <c r="F320" s="159" t="s">
        <v>628</v>
      </c>
      <c r="H320" s="160">
        <v>6.2560000000000002</v>
      </c>
      <c r="L320" s="156"/>
      <c r="M320" s="161"/>
      <c r="N320" s="162"/>
      <c r="O320" s="162"/>
      <c r="P320" s="162"/>
      <c r="Q320" s="162"/>
      <c r="R320" s="162"/>
      <c r="S320" s="162"/>
      <c r="T320" s="163"/>
      <c r="AT320" s="158" t="s">
        <v>145</v>
      </c>
      <c r="AU320" s="158" t="s">
        <v>83</v>
      </c>
      <c r="AV320" s="13" t="s">
        <v>83</v>
      </c>
      <c r="AW320" s="13" t="s">
        <v>29</v>
      </c>
      <c r="AX320" s="13" t="s">
        <v>73</v>
      </c>
      <c r="AY320" s="158" t="s">
        <v>137</v>
      </c>
    </row>
    <row r="321" spans="1:65" s="13" customFormat="1">
      <c r="B321" s="156"/>
      <c r="D321" s="157" t="s">
        <v>145</v>
      </c>
      <c r="E321" s="158" t="s">
        <v>1</v>
      </c>
      <c r="F321" s="159" t="s">
        <v>629</v>
      </c>
      <c r="H321" s="160">
        <v>2.8479999999999999</v>
      </c>
      <c r="L321" s="156"/>
      <c r="M321" s="161"/>
      <c r="N321" s="162"/>
      <c r="O321" s="162"/>
      <c r="P321" s="162"/>
      <c r="Q321" s="162"/>
      <c r="R321" s="162"/>
      <c r="S321" s="162"/>
      <c r="T321" s="163"/>
      <c r="AT321" s="158" t="s">
        <v>145</v>
      </c>
      <c r="AU321" s="158" t="s">
        <v>83</v>
      </c>
      <c r="AV321" s="13" t="s">
        <v>83</v>
      </c>
      <c r="AW321" s="13" t="s">
        <v>29</v>
      </c>
      <c r="AX321" s="13" t="s">
        <v>73</v>
      </c>
      <c r="AY321" s="158" t="s">
        <v>137</v>
      </c>
    </row>
    <row r="322" spans="1:65" s="16" customFormat="1">
      <c r="B322" s="191"/>
      <c r="D322" s="157" t="s">
        <v>145</v>
      </c>
      <c r="E322" s="192" t="s">
        <v>1</v>
      </c>
      <c r="F322" s="193" t="s">
        <v>582</v>
      </c>
      <c r="H322" s="194">
        <v>23.718</v>
      </c>
      <c r="L322" s="191"/>
      <c r="M322" s="195"/>
      <c r="N322" s="196"/>
      <c r="O322" s="196"/>
      <c r="P322" s="196"/>
      <c r="Q322" s="196"/>
      <c r="R322" s="196"/>
      <c r="S322" s="196"/>
      <c r="T322" s="197"/>
      <c r="AT322" s="192" t="s">
        <v>145</v>
      </c>
      <c r="AU322" s="192" t="s">
        <v>83</v>
      </c>
      <c r="AV322" s="16" t="s">
        <v>152</v>
      </c>
      <c r="AW322" s="16" t="s">
        <v>29</v>
      </c>
      <c r="AX322" s="16" t="s">
        <v>73</v>
      </c>
      <c r="AY322" s="192" t="s">
        <v>137</v>
      </c>
    </row>
    <row r="323" spans="1:65" s="14" customFormat="1">
      <c r="B323" s="164"/>
      <c r="D323" s="157" t="s">
        <v>145</v>
      </c>
      <c r="E323" s="165" t="s">
        <v>1</v>
      </c>
      <c r="F323" s="166" t="s">
        <v>176</v>
      </c>
      <c r="H323" s="167">
        <v>29.841999999999999</v>
      </c>
      <c r="L323" s="164"/>
      <c r="M323" s="168"/>
      <c r="N323" s="169"/>
      <c r="O323" s="169"/>
      <c r="P323" s="169"/>
      <c r="Q323" s="169"/>
      <c r="R323" s="169"/>
      <c r="S323" s="169"/>
      <c r="T323" s="170"/>
      <c r="AT323" s="165" t="s">
        <v>145</v>
      </c>
      <c r="AU323" s="165" t="s">
        <v>83</v>
      </c>
      <c r="AV323" s="14" t="s">
        <v>143</v>
      </c>
      <c r="AW323" s="14" t="s">
        <v>29</v>
      </c>
      <c r="AX323" s="14" t="s">
        <v>81</v>
      </c>
      <c r="AY323" s="165" t="s">
        <v>137</v>
      </c>
    </row>
    <row r="324" spans="1:65" s="2" customFormat="1" ht="24.15" customHeight="1">
      <c r="A324" s="30"/>
      <c r="B324" s="142"/>
      <c r="C324" s="143" t="s">
        <v>375</v>
      </c>
      <c r="D324" s="143" t="s">
        <v>139</v>
      </c>
      <c r="E324" s="144" t="s">
        <v>630</v>
      </c>
      <c r="F324" s="145" t="s">
        <v>631</v>
      </c>
      <c r="G324" s="146" t="s">
        <v>142</v>
      </c>
      <c r="H324" s="147">
        <v>584.98699999999997</v>
      </c>
      <c r="I324" s="148"/>
      <c r="J324" s="148">
        <f>ROUND(I324*H324,2)</f>
        <v>0</v>
      </c>
      <c r="K324" s="149"/>
      <c r="L324" s="31"/>
      <c r="M324" s="150" t="s">
        <v>1</v>
      </c>
      <c r="N324" s="151" t="s">
        <v>38</v>
      </c>
      <c r="O324" s="152">
        <v>0.61599999999999999</v>
      </c>
      <c r="P324" s="152">
        <f>O324*H324</f>
        <v>360.351992</v>
      </c>
      <c r="Q324" s="152">
        <v>0.11549</v>
      </c>
      <c r="R324" s="152">
        <f>Q324*H324</f>
        <v>67.56014863</v>
      </c>
      <c r="S324" s="152">
        <v>0</v>
      </c>
      <c r="T324" s="153">
        <f>S324*H324</f>
        <v>0</v>
      </c>
      <c r="U324" s="30"/>
      <c r="V324" s="30"/>
      <c r="W324" s="30"/>
      <c r="X324" s="30"/>
      <c r="Y324" s="30"/>
      <c r="Z324" s="30"/>
      <c r="AA324" s="30"/>
      <c r="AB324" s="30"/>
      <c r="AC324" s="30"/>
      <c r="AD324" s="30"/>
      <c r="AE324" s="30"/>
      <c r="AR324" s="154" t="s">
        <v>143</v>
      </c>
      <c r="AT324" s="154" t="s">
        <v>139</v>
      </c>
      <c r="AU324" s="154" t="s">
        <v>83</v>
      </c>
      <c r="AY324" s="18" t="s">
        <v>137</v>
      </c>
      <c r="BE324" s="155">
        <f>IF(N324="základní",J324,0)</f>
        <v>0</v>
      </c>
      <c r="BF324" s="155">
        <f>IF(N324="snížená",J324,0)</f>
        <v>0</v>
      </c>
      <c r="BG324" s="155">
        <f>IF(N324="zákl. přenesená",J324,0)</f>
        <v>0</v>
      </c>
      <c r="BH324" s="155">
        <f>IF(N324="sníž. přenesená",J324,0)</f>
        <v>0</v>
      </c>
      <c r="BI324" s="155">
        <f>IF(N324="nulová",J324,0)</f>
        <v>0</v>
      </c>
      <c r="BJ324" s="18" t="s">
        <v>81</v>
      </c>
      <c r="BK324" s="155">
        <f>ROUND(I324*H324,2)</f>
        <v>0</v>
      </c>
      <c r="BL324" s="18" t="s">
        <v>143</v>
      </c>
      <c r="BM324" s="154" t="s">
        <v>632</v>
      </c>
    </row>
    <row r="325" spans="1:65" s="15" customFormat="1">
      <c r="B325" s="171"/>
      <c r="D325" s="157" t="s">
        <v>145</v>
      </c>
      <c r="E325" s="172" t="s">
        <v>1</v>
      </c>
      <c r="F325" s="173" t="s">
        <v>576</v>
      </c>
      <c r="H325" s="172" t="s">
        <v>1</v>
      </c>
      <c r="L325" s="171"/>
      <c r="M325" s="174"/>
      <c r="N325" s="175"/>
      <c r="O325" s="175"/>
      <c r="P325" s="175"/>
      <c r="Q325" s="175"/>
      <c r="R325" s="175"/>
      <c r="S325" s="175"/>
      <c r="T325" s="176"/>
      <c r="AT325" s="172" t="s">
        <v>145</v>
      </c>
      <c r="AU325" s="172" t="s">
        <v>83</v>
      </c>
      <c r="AV325" s="15" t="s">
        <v>81</v>
      </c>
      <c r="AW325" s="15" t="s">
        <v>29</v>
      </c>
      <c r="AX325" s="15" t="s">
        <v>73</v>
      </c>
      <c r="AY325" s="172" t="s">
        <v>137</v>
      </c>
    </row>
    <row r="326" spans="1:65" s="13" customFormat="1">
      <c r="B326" s="156"/>
      <c r="D326" s="157" t="s">
        <v>145</v>
      </c>
      <c r="E326" s="158" t="s">
        <v>1</v>
      </c>
      <c r="F326" s="159" t="s">
        <v>633</v>
      </c>
      <c r="H326" s="160">
        <v>14.804</v>
      </c>
      <c r="L326" s="156"/>
      <c r="M326" s="161"/>
      <c r="N326" s="162"/>
      <c r="O326" s="162"/>
      <c r="P326" s="162"/>
      <c r="Q326" s="162"/>
      <c r="R326" s="162"/>
      <c r="S326" s="162"/>
      <c r="T326" s="163"/>
      <c r="AT326" s="158" t="s">
        <v>145</v>
      </c>
      <c r="AU326" s="158" t="s">
        <v>83</v>
      </c>
      <c r="AV326" s="13" t="s">
        <v>83</v>
      </c>
      <c r="AW326" s="13" t="s">
        <v>29</v>
      </c>
      <c r="AX326" s="13" t="s">
        <v>73</v>
      </c>
      <c r="AY326" s="158" t="s">
        <v>137</v>
      </c>
    </row>
    <row r="327" spans="1:65" s="13" customFormat="1">
      <c r="B327" s="156"/>
      <c r="D327" s="157" t="s">
        <v>145</v>
      </c>
      <c r="E327" s="158" t="s">
        <v>1</v>
      </c>
      <c r="F327" s="159" t="s">
        <v>634</v>
      </c>
      <c r="H327" s="160">
        <v>3.1</v>
      </c>
      <c r="L327" s="156"/>
      <c r="M327" s="161"/>
      <c r="N327" s="162"/>
      <c r="O327" s="162"/>
      <c r="P327" s="162"/>
      <c r="Q327" s="162"/>
      <c r="R327" s="162"/>
      <c r="S327" s="162"/>
      <c r="T327" s="163"/>
      <c r="AT327" s="158" t="s">
        <v>145</v>
      </c>
      <c r="AU327" s="158" t="s">
        <v>83</v>
      </c>
      <c r="AV327" s="13" t="s">
        <v>83</v>
      </c>
      <c r="AW327" s="13" t="s">
        <v>29</v>
      </c>
      <c r="AX327" s="13" t="s">
        <v>73</v>
      </c>
      <c r="AY327" s="158" t="s">
        <v>137</v>
      </c>
    </row>
    <row r="328" spans="1:65" s="13" customFormat="1">
      <c r="B328" s="156"/>
      <c r="D328" s="157" t="s">
        <v>145</v>
      </c>
      <c r="E328" s="158" t="s">
        <v>1</v>
      </c>
      <c r="F328" s="159" t="s">
        <v>635</v>
      </c>
      <c r="H328" s="160">
        <v>8.16</v>
      </c>
      <c r="L328" s="156"/>
      <c r="M328" s="161"/>
      <c r="N328" s="162"/>
      <c r="O328" s="162"/>
      <c r="P328" s="162"/>
      <c r="Q328" s="162"/>
      <c r="R328" s="162"/>
      <c r="S328" s="162"/>
      <c r="T328" s="163"/>
      <c r="AT328" s="158" t="s">
        <v>145</v>
      </c>
      <c r="AU328" s="158" t="s">
        <v>83</v>
      </c>
      <c r="AV328" s="13" t="s">
        <v>83</v>
      </c>
      <c r="AW328" s="13" t="s">
        <v>29</v>
      </c>
      <c r="AX328" s="13" t="s">
        <v>73</v>
      </c>
      <c r="AY328" s="158" t="s">
        <v>137</v>
      </c>
    </row>
    <row r="329" spans="1:65" s="13" customFormat="1">
      <c r="B329" s="156"/>
      <c r="D329" s="157" t="s">
        <v>145</v>
      </c>
      <c r="E329" s="158" t="s">
        <v>1</v>
      </c>
      <c r="F329" s="159" t="s">
        <v>636</v>
      </c>
      <c r="H329" s="160">
        <v>2.72</v>
      </c>
      <c r="L329" s="156"/>
      <c r="M329" s="161"/>
      <c r="N329" s="162"/>
      <c r="O329" s="162"/>
      <c r="P329" s="162"/>
      <c r="Q329" s="162"/>
      <c r="R329" s="162"/>
      <c r="S329" s="162"/>
      <c r="T329" s="163"/>
      <c r="AT329" s="158" t="s">
        <v>145</v>
      </c>
      <c r="AU329" s="158" t="s">
        <v>83</v>
      </c>
      <c r="AV329" s="13" t="s">
        <v>83</v>
      </c>
      <c r="AW329" s="13" t="s">
        <v>29</v>
      </c>
      <c r="AX329" s="13" t="s">
        <v>73</v>
      </c>
      <c r="AY329" s="158" t="s">
        <v>137</v>
      </c>
    </row>
    <row r="330" spans="1:65" s="13" customFormat="1">
      <c r="B330" s="156"/>
      <c r="D330" s="157" t="s">
        <v>145</v>
      </c>
      <c r="E330" s="158" t="s">
        <v>1</v>
      </c>
      <c r="F330" s="159" t="s">
        <v>637</v>
      </c>
      <c r="H330" s="160">
        <v>-0.48</v>
      </c>
      <c r="L330" s="156"/>
      <c r="M330" s="161"/>
      <c r="N330" s="162"/>
      <c r="O330" s="162"/>
      <c r="P330" s="162"/>
      <c r="Q330" s="162"/>
      <c r="R330" s="162"/>
      <c r="S330" s="162"/>
      <c r="T330" s="163"/>
      <c r="AT330" s="158" t="s">
        <v>145</v>
      </c>
      <c r="AU330" s="158" t="s">
        <v>83</v>
      </c>
      <c r="AV330" s="13" t="s">
        <v>83</v>
      </c>
      <c r="AW330" s="13" t="s">
        <v>29</v>
      </c>
      <c r="AX330" s="13" t="s">
        <v>73</v>
      </c>
      <c r="AY330" s="158" t="s">
        <v>137</v>
      </c>
    </row>
    <row r="331" spans="1:65" s="13" customFormat="1">
      <c r="B331" s="156"/>
      <c r="D331" s="157" t="s">
        <v>145</v>
      </c>
      <c r="E331" s="158" t="s">
        <v>1</v>
      </c>
      <c r="F331" s="159" t="s">
        <v>638</v>
      </c>
      <c r="H331" s="160">
        <v>11.132</v>
      </c>
      <c r="L331" s="156"/>
      <c r="M331" s="161"/>
      <c r="N331" s="162"/>
      <c r="O331" s="162"/>
      <c r="P331" s="162"/>
      <c r="Q331" s="162"/>
      <c r="R331" s="162"/>
      <c r="S331" s="162"/>
      <c r="T331" s="163"/>
      <c r="AT331" s="158" t="s">
        <v>145</v>
      </c>
      <c r="AU331" s="158" t="s">
        <v>83</v>
      </c>
      <c r="AV331" s="13" t="s">
        <v>83</v>
      </c>
      <c r="AW331" s="13" t="s">
        <v>29</v>
      </c>
      <c r="AX331" s="13" t="s">
        <v>73</v>
      </c>
      <c r="AY331" s="158" t="s">
        <v>137</v>
      </c>
    </row>
    <row r="332" spans="1:65" s="13" customFormat="1">
      <c r="B332" s="156"/>
      <c r="D332" s="157" t="s">
        <v>145</v>
      </c>
      <c r="E332" s="158" t="s">
        <v>1</v>
      </c>
      <c r="F332" s="159" t="s">
        <v>639</v>
      </c>
      <c r="H332" s="160">
        <v>-1.7729999999999999</v>
      </c>
      <c r="L332" s="156"/>
      <c r="M332" s="161"/>
      <c r="N332" s="162"/>
      <c r="O332" s="162"/>
      <c r="P332" s="162"/>
      <c r="Q332" s="162"/>
      <c r="R332" s="162"/>
      <c r="S332" s="162"/>
      <c r="T332" s="163"/>
      <c r="AT332" s="158" t="s">
        <v>145</v>
      </c>
      <c r="AU332" s="158" t="s">
        <v>83</v>
      </c>
      <c r="AV332" s="13" t="s">
        <v>83</v>
      </c>
      <c r="AW332" s="13" t="s">
        <v>29</v>
      </c>
      <c r="AX332" s="13" t="s">
        <v>73</v>
      </c>
      <c r="AY332" s="158" t="s">
        <v>137</v>
      </c>
    </row>
    <row r="333" spans="1:65" s="13" customFormat="1">
      <c r="B333" s="156"/>
      <c r="D333" s="157" t="s">
        <v>145</v>
      </c>
      <c r="E333" s="158" t="s">
        <v>1</v>
      </c>
      <c r="F333" s="159" t="s">
        <v>640</v>
      </c>
      <c r="H333" s="160">
        <v>31.914000000000001</v>
      </c>
      <c r="L333" s="156"/>
      <c r="M333" s="161"/>
      <c r="N333" s="162"/>
      <c r="O333" s="162"/>
      <c r="P333" s="162"/>
      <c r="Q333" s="162"/>
      <c r="R333" s="162"/>
      <c r="S333" s="162"/>
      <c r="T333" s="163"/>
      <c r="AT333" s="158" t="s">
        <v>145</v>
      </c>
      <c r="AU333" s="158" t="s">
        <v>83</v>
      </c>
      <c r="AV333" s="13" t="s">
        <v>83</v>
      </c>
      <c r="AW333" s="13" t="s">
        <v>29</v>
      </c>
      <c r="AX333" s="13" t="s">
        <v>73</v>
      </c>
      <c r="AY333" s="158" t="s">
        <v>137</v>
      </c>
    </row>
    <row r="334" spans="1:65" s="13" customFormat="1">
      <c r="B334" s="156"/>
      <c r="D334" s="157" t="s">
        <v>145</v>
      </c>
      <c r="E334" s="158" t="s">
        <v>1</v>
      </c>
      <c r="F334" s="159" t="s">
        <v>641</v>
      </c>
      <c r="H334" s="160">
        <v>-5.319</v>
      </c>
      <c r="L334" s="156"/>
      <c r="M334" s="161"/>
      <c r="N334" s="162"/>
      <c r="O334" s="162"/>
      <c r="P334" s="162"/>
      <c r="Q334" s="162"/>
      <c r="R334" s="162"/>
      <c r="S334" s="162"/>
      <c r="T334" s="163"/>
      <c r="AT334" s="158" t="s">
        <v>145</v>
      </c>
      <c r="AU334" s="158" t="s">
        <v>83</v>
      </c>
      <c r="AV334" s="13" t="s">
        <v>83</v>
      </c>
      <c r="AW334" s="13" t="s">
        <v>29</v>
      </c>
      <c r="AX334" s="13" t="s">
        <v>73</v>
      </c>
      <c r="AY334" s="158" t="s">
        <v>137</v>
      </c>
    </row>
    <row r="335" spans="1:65" s="13" customFormat="1">
      <c r="B335" s="156"/>
      <c r="D335" s="157" t="s">
        <v>145</v>
      </c>
      <c r="E335" s="158" t="s">
        <v>1</v>
      </c>
      <c r="F335" s="159" t="s">
        <v>642</v>
      </c>
      <c r="H335" s="160">
        <v>-3.6</v>
      </c>
      <c r="L335" s="156"/>
      <c r="M335" s="161"/>
      <c r="N335" s="162"/>
      <c r="O335" s="162"/>
      <c r="P335" s="162"/>
      <c r="Q335" s="162"/>
      <c r="R335" s="162"/>
      <c r="S335" s="162"/>
      <c r="T335" s="163"/>
      <c r="AT335" s="158" t="s">
        <v>145</v>
      </c>
      <c r="AU335" s="158" t="s">
        <v>83</v>
      </c>
      <c r="AV335" s="13" t="s">
        <v>83</v>
      </c>
      <c r="AW335" s="13" t="s">
        <v>29</v>
      </c>
      <c r="AX335" s="13" t="s">
        <v>73</v>
      </c>
      <c r="AY335" s="158" t="s">
        <v>137</v>
      </c>
    </row>
    <row r="336" spans="1:65" s="13" customFormat="1">
      <c r="B336" s="156"/>
      <c r="D336" s="157" t="s">
        <v>145</v>
      </c>
      <c r="E336" s="158" t="s">
        <v>1</v>
      </c>
      <c r="F336" s="159" t="s">
        <v>643</v>
      </c>
      <c r="H336" s="160">
        <v>17.495999999999999</v>
      </c>
      <c r="L336" s="156"/>
      <c r="M336" s="161"/>
      <c r="N336" s="162"/>
      <c r="O336" s="162"/>
      <c r="P336" s="162"/>
      <c r="Q336" s="162"/>
      <c r="R336" s="162"/>
      <c r="S336" s="162"/>
      <c r="T336" s="163"/>
      <c r="AT336" s="158" t="s">
        <v>145</v>
      </c>
      <c r="AU336" s="158" t="s">
        <v>83</v>
      </c>
      <c r="AV336" s="13" t="s">
        <v>83</v>
      </c>
      <c r="AW336" s="13" t="s">
        <v>29</v>
      </c>
      <c r="AX336" s="13" t="s">
        <v>73</v>
      </c>
      <c r="AY336" s="158" t="s">
        <v>137</v>
      </c>
    </row>
    <row r="337" spans="2:51" s="13" customFormat="1">
      <c r="B337" s="156"/>
      <c r="D337" s="157" t="s">
        <v>145</v>
      </c>
      <c r="E337" s="158" t="s">
        <v>1</v>
      </c>
      <c r="F337" s="159" t="s">
        <v>639</v>
      </c>
      <c r="H337" s="160">
        <v>-1.7729999999999999</v>
      </c>
      <c r="L337" s="156"/>
      <c r="M337" s="161"/>
      <c r="N337" s="162"/>
      <c r="O337" s="162"/>
      <c r="P337" s="162"/>
      <c r="Q337" s="162"/>
      <c r="R337" s="162"/>
      <c r="S337" s="162"/>
      <c r="T337" s="163"/>
      <c r="AT337" s="158" t="s">
        <v>145</v>
      </c>
      <c r="AU337" s="158" t="s">
        <v>83</v>
      </c>
      <c r="AV337" s="13" t="s">
        <v>83</v>
      </c>
      <c r="AW337" s="13" t="s">
        <v>29</v>
      </c>
      <c r="AX337" s="13" t="s">
        <v>73</v>
      </c>
      <c r="AY337" s="158" t="s">
        <v>137</v>
      </c>
    </row>
    <row r="338" spans="2:51" s="13" customFormat="1" ht="20.399999999999999">
      <c r="B338" s="156"/>
      <c r="D338" s="157" t="s">
        <v>145</v>
      </c>
      <c r="E338" s="158" t="s">
        <v>1</v>
      </c>
      <c r="F338" s="159" t="s">
        <v>644</v>
      </c>
      <c r="H338" s="160">
        <v>96.899000000000001</v>
      </c>
      <c r="L338" s="156"/>
      <c r="M338" s="161"/>
      <c r="N338" s="162"/>
      <c r="O338" s="162"/>
      <c r="P338" s="162"/>
      <c r="Q338" s="162"/>
      <c r="R338" s="162"/>
      <c r="S338" s="162"/>
      <c r="T338" s="163"/>
      <c r="AT338" s="158" t="s">
        <v>145</v>
      </c>
      <c r="AU338" s="158" t="s">
        <v>83</v>
      </c>
      <c r="AV338" s="13" t="s">
        <v>83</v>
      </c>
      <c r="AW338" s="13" t="s">
        <v>29</v>
      </c>
      <c r="AX338" s="13" t="s">
        <v>73</v>
      </c>
      <c r="AY338" s="158" t="s">
        <v>137</v>
      </c>
    </row>
    <row r="339" spans="2:51" s="13" customFormat="1">
      <c r="B339" s="156"/>
      <c r="D339" s="157" t="s">
        <v>145</v>
      </c>
      <c r="E339" s="158" t="s">
        <v>1</v>
      </c>
      <c r="F339" s="159" t="s">
        <v>645</v>
      </c>
      <c r="H339" s="160">
        <v>-2.758</v>
      </c>
      <c r="L339" s="156"/>
      <c r="M339" s="161"/>
      <c r="N339" s="162"/>
      <c r="O339" s="162"/>
      <c r="P339" s="162"/>
      <c r="Q339" s="162"/>
      <c r="R339" s="162"/>
      <c r="S339" s="162"/>
      <c r="T339" s="163"/>
      <c r="AT339" s="158" t="s">
        <v>145</v>
      </c>
      <c r="AU339" s="158" t="s">
        <v>83</v>
      </c>
      <c r="AV339" s="13" t="s">
        <v>83</v>
      </c>
      <c r="AW339" s="13" t="s">
        <v>29</v>
      </c>
      <c r="AX339" s="13" t="s">
        <v>73</v>
      </c>
      <c r="AY339" s="158" t="s">
        <v>137</v>
      </c>
    </row>
    <row r="340" spans="2:51" s="13" customFormat="1">
      <c r="B340" s="156"/>
      <c r="D340" s="157" t="s">
        <v>145</v>
      </c>
      <c r="E340" s="158" t="s">
        <v>1</v>
      </c>
      <c r="F340" s="159" t="s">
        <v>646</v>
      </c>
      <c r="H340" s="160">
        <v>-5.319</v>
      </c>
      <c r="L340" s="156"/>
      <c r="M340" s="161"/>
      <c r="N340" s="162"/>
      <c r="O340" s="162"/>
      <c r="P340" s="162"/>
      <c r="Q340" s="162"/>
      <c r="R340" s="162"/>
      <c r="S340" s="162"/>
      <c r="T340" s="163"/>
      <c r="AT340" s="158" t="s">
        <v>145</v>
      </c>
      <c r="AU340" s="158" t="s">
        <v>83</v>
      </c>
      <c r="AV340" s="13" t="s">
        <v>83</v>
      </c>
      <c r="AW340" s="13" t="s">
        <v>29</v>
      </c>
      <c r="AX340" s="13" t="s">
        <v>73</v>
      </c>
      <c r="AY340" s="158" t="s">
        <v>137</v>
      </c>
    </row>
    <row r="341" spans="2:51" s="13" customFormat="1">
      <c r="B341" s="156"/>
      <c r="D341" s="157" t="s">
        <v>145</v>
      </c>
      <c r="E341" s="158" t="s">
        <v>1</v>
      </c>
      <c r="F341" s="159" t="s">
        <v>647</v>
      </c>
      <c r="H341" s="160">
        <v>56.923999999999999</v>
      </c>
      <c r="L341" s="156"/>
      <c r="M341" s="161"/>
      <c r="N341" s="162"/>
      <c r="O341" s="162"/>
      <c r="P341" s="162"/>
      <c r="Q341" s="162"/>
      <c r="R341" s="162"/>
      <c r="S341" s="162"/>
      <c r="T341" s="163"/>
      <c r="AT341" s="158" t="s">
        <v>145</v>
      </c>
      <c r="AU341" s="158" t="s">
        <v>83</v>
      </c>
      <c r="AV341" s="13" t="s">
        <v>83</v>
      </c>
      <c r="AW341" s="13" t="s">
        <v>29</v>
      </c>
      <c r="AX341" s="13" t="s">
        <v>73</v>
      </c>
      <c r="AY341" s="158" t="s">
        <v>137</v>
      </c>
    </row>
    <row r="342" spans="2:51" s="13" customFormat="1">
      <c r="B342" s="156"/>
      <c r="D342" s="157" t="s">
        <v>145</v>
      </c>
      <c r="E342" s="158" t="s">
        <v>1</v>
      </c>
      <c r="F342" s="159" t="s">
        <v>648</v>
      </c>
      <c r="H342" s="160">
        <v>-4.1369999999999996</v>
      </c>
      <c r="L342" s="156"/>
      <c r="M342" s="161"/>
      <c r="N342" s="162"/>
      <c r="O342" s="162"/>
      <c r="P342" s="162"/>
      <c r="Q342" s="162"/>
      <c r="R342" s="162"/>
      <c r="S342" s="162"/>
      <c r="T342" s="163"/>
      <c r="AT342" s="158" t="s">
        <v>145</v>
      </c>
      <c r="AU342" s="158" t="s">
        <v>83</v>
      </c>
      <c r="AV342" s="13" t="s">
        <v>83</v>
      </c>
      <c r="AW342" s="13" t="s">
        <v>29</v>
      </c>
      <c r="AX342" s="13" t="s">
        <v>73</v>
      </c>
      <c r="AY342" s="158" t="s">
        <v>137</v>
      </c>
    </row>
    <row r="343" spans="2:51" s="13" customFormat="1">
      <c r="B343" s="156"/>
      <c r="D343" s="157" t="s">
        <v>145</v>
      </c>
      <c r="E343" s="158" t="s">
        <v>1</v>
      </c>
      <c r="F343" s="159" t="s">
        <v>649</v>
      </c>
      <c r="H343" s="160">
        <v>76.486999999999995</v>
      </c>
      <c r="L343" s="156"/>
      <c r="M343" s="161"/>
      <c r="N343" s="162"/>
      <c r="O343" s="162"/>
      <c r="P343" s="162"/>
      <c r="Q343" s="162"/>
      <c r="R343" s="162"/>
      <c r="S343" s="162"/>
      <c r="T343" s="163"/>
      <c r="AT343" s="158" t="s">
        <v>145</v>
      </c>
      <c r="AU343" s="158" t="s">
        <v>83</v>
      </c>
      <c r="AV343" s="13" t="s">
        <v>83</v>
      </c>
      <c r="AW343" s="13" t="s">
        <v>29</v>
      </c>
      <c r="AX343" s="13" t="s">
        <v>73</v>
      </c>
      <c r="AY343" s="158" t="s">
        <v>137</v>
      </c>
    </row>
    <row r="344" spans="2:51" s="13" customFormat="1">
      <c r="B344" s="156"/>
      <c r="D344" s="157" t="s">
        <v>145</v>
      </c>
      <c r="E344" s="158" t="s">
        <v>1</v>
      </c>
      <c r="F344" s="159" t="s">
        <v>650</v>
      </c>
      <c r="H344" s="160">
        <v>-1.379</v>
      </c>
      <c r="L344" s="156"/>
      <c r="M344" s="161"/>
      <c r="N344" s="162"/>
      <c r="O344" s="162"/>
      <c r="P344" s="162"/>
      <c r="Q344" s="162"/>
      <c r="R344" s="162"/>
      <c r="S344" s="162"/>
      <c r="T344" s="163"/>
      <c r="AT344" s="158" t="s">
        <v>145</v>
      </c>
      <c r="AU344" s="158" t="s">
        <v>83</v>
      </c>
      <c r="AV344" s="13" t="s">
        <v>83</v>
      </c>
      <c r="AW344" s="13" t="s">
        <v>29</v>
      </c>
      <c r="AX344" s="13" t="s">
        <v>73</v>
      </c>
      <c r="AY344" s="158" t="s">
        <v>137</v>
      </c>
    </row>
    <row r="345" spans="2:51" s="13" customFormat="1">
      <c r="B345" s="156"/>
      <c r="D345" s="157" t="s">
        <v>145</v>
      </c>
      <c r="E345" s="158" t="s">
        <v>1</v>
      </c>
      <c r="F345" s="159" t="s">
        <v>651</v>
      </c>
      <c r="H345" s="160">
        <v>-1.5760000000000001</v>
      </c>
      <c r="L345" s="156"/>
      <c r="M345" s="161"/>
      <c r="N345" s="162"/>
      <c r="O345" s="162"/>
      <c r="P345" s="162"/>
      <c r="Q345" s="162"/>
      <c r="R345" s="162"/>
      <c r="S345" s="162"/>
      <c r="T345" s="163"/>
      <c r="AT345" s="158" t="s">
        <v>145</v>
      </c>
      <c r="AU345" s="158" t="s">
        <v>83</v>
      </c>
      <c r="AV345" s="13" t="s">
        <v>83</v>
      </c>
      <c r="AW345" s="13" t="s">
        <v>29</v>
      </c>
      <c r="AX345" s="13" t="s">
        <v>73</v>
      </c>
      <c r="AY345" s="158" t="s">
        <v>137</v>
      </c>
    </row>
    <row r="346" spans="2:51" s="13" customFormat="1">
      <c r="B346" s="156"/>
      <c r="D346" s="157" t="s">
        <v>145</v>
      </c>
      <c r="E346" s="158" t="s">
        <v>1</v>
      </c>
      <c r="F346" s="159" t="s">
        <v>646</v>
      </c>
      <c r="H346" s="160">
        <v>-5.319</v>
      </c>
      <c r="L346" s="156"/>
      <c r="M346" s="161"/>
      <c r="N346" s="162"/>
      <c r="O346" s="162"/>
      <c r="P346" s="162"/>
      <c r="Q346" s="162"/>
      <c r="R346" s="162"/>
      <c r="S346" s="162"/>
      <c r="T346" s="163"/>
      <c r="AT346" s="158" t="s">
        <v>145</v>
      </c>
      <c r="AU346" s="158" t="s">
        <v>83</v>
      </c>
      <c r="AV346" s="13" t="s">
        <v>83</v>
      </c>
      <c r="AW346" s="13" t="s">
        <v>29</v>
      </c>
      <c r="AX346" s="13" t="s">
        <v>73</v>
      </c>
      <c r="AY346" s="158" t="s">
        <v>137</v>
      </c>
    </row>
    <row r="347" spans="2:51" s="13" customFormat="1">
      <c r="B347" s="156"/>
      <c r="D347" s="157" t="s">
        <v>145</v>
      </c>
      <c r="E347" s="158" t="s">
        <v>1</v>
      </c>
      <c r="F347" s="159" t="s">
        <v>642</v>
      </c>
      <c r="H347" s="160">
        <v>-3.6</v>
      </c>
      <c r="L347" s="156"/>
      <c r="M347" s="161"/>
      <c r="N347" s="162"/>
      <c r="O347" s="162"/>
      <c r="P347" s="162"/>
      <c r="Q347" s="162"/>
      <c r="R347" s="162"/>
      <c r="S347" s="162"/>
      <c r="T347" s="163"/>
      <c r="AT347" s="158" t="s">
        <v>145</v>
      </c>
      <c r="AU347" s="158" t="s">
        <v>83</v>
      </c>
      <c r="AV347" s="13" t="s">
        <v>83</v>
      </c>
      <c r="AW347" s="13" t="s">
        <v>29</v>
      </c>
      <c r="AX347" s="13" t="s">
        <v>73</v>
      </c>
      <c r="AY347" s="158" t="s">
        <v>137</v>
      </c>
    </row>
    <row r="348" spans="2:51" s="13" customFormat="1">
      <c r="B348" s="156"/>
      <c r="D348" s="157" t="s">
        <v>145</v>
      </c>
      <c r="E348" s="158" t="s">
        <v>1</v>
      </c>
      <c r="F348" s="159" t="s">
        <v>652</v>
      </c>
      <c r="H348" s="160">
        <v>-2.25</v>
      </c>
      <c r="L348" s="156"/>
      <c r="M348" s="161"/>
      <c r="N348" s="162"/>
      <c r="O348" s="162"/>
      <c r="P348" s="162"/>
      <c r="Q348" s="162"/>
      <c r="R348" s="162"/>
      <c r="S348" s="162"/>
      <c r="T348" s="163"/>
      <c r="AT348" s="158" t="s">
        <v>145</v>
      </c>
      <c r="AU348" s="158" t="s">
        <v>83</v>
      </c>
      <c r="AV348" s="13" t="s">
        <v>83</v>
      </c>
      <c r="AW348" s="13" t="s">
        <v>29</v>
      </c>
      <c r="AX348" s="13" t="s">
        <v>73</v>
      </c>
      <c r="AY348" s="158" t="s">
        <v>137</v>
      </c>
    </row>
    <row r="349" spans="2:51" s="13" customFormat="1">
      <c r="B349" s="156"/>
      <c r="D349" s="157" t="s">
        <v>145</v>
      </c>
      <c r="E349" s="158" t="s">
        <v>1</v>
      </c>
      <c r="F349" s="159" t="s">
        <v>653</v>
      </c>
      <c r="H349" s="160">
        <v>52.466999999999999</v>
      </c>
      <c r="L349" s="156"/>
      <c r="M349" s="161"/>
      <c r="N349" s="162"/>
      <c r="O349" s="162"/>
      <c r="P349" s="162"/>
      <c r="Q349" s="162"/>
      <c r="R349" s="162"/>
      <c r="S349" s="162"/>
      <c r="T349" s="163"/>
      <c r="AT349" s="158" t="s">
        <v>145</v>
      </c>
      <c r="AU349" s="158" t="s">
        <v>83</v>
      </c>
      <c r="AV349" s="13" t="s">
        <v>83</v>
      </c>
      <c r="AW349" s="13" t="s">
        <v>29</v>
      </c>
      <c r="AX349" s="13" t="s">
        <v>73</v>
      </c>
      <c r="AY349" s="158" t="s">
        <v>137</v>
      </c>
    </row>
    <row r="350" spans="2:51" s="13" customFormat="1">
      <c r="B350" s="156"/>
      <c r="D350" s="157" t="s">
        <v>145</v>
      </c>
      <c r="E350" s="158" t="s">
        <v>1</v>
      </c>
      <c r="F350" s="159" t="s">
        <v>648</v>
      </c>
      <c r="H350" s="160">
        <v>-4.1369999999999996</v>
      </c>
      <c r="L350" s="156"/>
      <c r="M350" s="161"/>
      <c r="N350" s="162"/>
      <c r="O350" s="162"/>
      <c r="P350" s="162"/>
      <c r="Q350" s="162"/>
      <c r="R350" s="162"/>
      <c r="S350" s="162"/>
      <c r="T350" s="163"/>
      <c r="AT350" s="158" t="s">
        <v>145</v>
      </c>
      <c r="AU350" s="158" t="s">
        <v>83</v>
      </c>
      <c r="AV350" s="13" t="s">
        <v>83</v>
      </c>
      <c r="AW350" s="13" t="s">
        <v>29</v>
      </c>
      <c r="AX350" s="13" t="s">
        <v>73</v>
      </c>
      <c r="AY350" s="158" t="s">
        <v>137</v>
      </c>
    </row>
    <row r="351" spans="2:51" s="13" customFormat="1">
      <c r="B351" s="156"/>
      <c r="D351" s="157" t="s">
        <v>145</v>
      </c>
      <c r="E351" s="158" t="s">
        <v>1</v>
      </c>
      <c r="F351" s="159" t="s">
        <v>654</v>
      </c>
      <c r="H351" s="160">
        <v>-1.5760000000000001</v>
      </c>
      <c r="L351" s="156"/>
      <c r="M351" s="161"/>
      <c r="N351" s="162"/>
      <c r="O351" s="162"/>
      <c r="P351" s="162"/>
      <c r="Q351" s="162"/>
      <c r="R351" s="162"/>
      <c r="S351" s="162"/>
      <c r="T351" s="163"/>
      <c r="AT351" s="158" t="s">
        <v>145</v>
      </c>
      <c r="AU351" s="158" t="s">
        <v>83</v>
      </c>
      <c r="AV351" s="13" t="s">
        <v>83</v>
      </c>
      <c r="AW351" s="13" t="s">
        <v>29</v>
      </c>
      <c r="AX351" s="13" t="s">
        <v>73</v>
      </c>
      <c r="AY351" s="158" t="s">
        <v>137</v>
      </c>
    </row>
    <row r="352" spans="2:51" s="13" customFormat="1">
      <c r="B352" s="156"/>
      <c r="D352" s="157" t="s">
        <v>145</v>
      </c>
      <c r="E352" s="158" t="s">
        <v>1</v>
      </c>
      <c r="F352" s="159" t="s">
        <v>655</v>
      </c>
      <c r="H352" s="160">
        <v>-3.5459999999999998</v>
      </c>
      <c r="L352" s="156"/>
      <c r="M352" s="161"/>
      <c r="N352" s="162"/>
      <c r="O352" s="162"/>
      <c r="P352" s="162"/>
      <c r="Q352" s="162"/>
      <c r="R352" s="162"/>
      <c r="S352" s="162"/>
      <c r="T352" s="163"/>
      <c r="AT352" s="158" t="s">
        <v>145</v>
      </c>
      <c r="AU352" s="158" t="s">
        <v>83</v>
      </c>
      <c r="AV352" s="13" t="s">
        <v>83</v>
      </c>
      <c r="AW352" s="13" t="s">
        <v>29</v>
      </c>
      <c r="AX352" s="13" t="s">
        <v>73</v>
      </c>
      <c r="AY352" s="158" t="s">
        <v>137</v>
      </c>
    </row>
    <row r="353" spans="2:51" s="13" customFormat="1">
      <c r="B353" s="156"/>
      <c r="D353" s="157" t="s">
        <v>145</v>
      </c>
      <c r="E353" s="158" t="s">
        <v>1</v>
      </c>
      <c r="F353" s="159" t="s">
        <v>656</v>
      </c>
      <c r="H353" s="160">
        <v>14.917999999999999</v>
      </c>
      <c r="L353" s="156"/>
      <c r="M353" s="161"/>
      <c r="N353" s="162"/>
      <c r="O353" s="162"/>
      <c r="P353" s="162"/>
      <c r="Q353" s="162"/>
      <c r="R353" s="162"/>
      <c r="S353" s="162"/>
      <c r="T353" s="163"/>
      <c r="AT353" s="158" t="s">
        <v>145</v>
      </c>
      <c r="AU353" s="158" t="s">
        <v>83</v>
      </c>
      <c r="AV353" s="13" t="s">
        <v>83</v>
      </c>
      <c r="AW353" s="13" t="s">
        <v>29</v>
      </c>
      <c r="AX353" s="13" t="s">
        <v>73</v>
      </c>
      <c r="AY353" s="158" t="s">
        <v>137</v>
      </c>
    </row>
    <row r="354" spans="2:51" s="13" customFormat="1">
      <c r="B354" s="156"/>
      <c r="D354" s="157" t="s">
        <v>145</v>
      </c>
      <c r="E354" s="158" t="s">
        <v>1</v>
      </c>
      <c r="F354" s="159" t="s">
        <v>639</v>
      </c>
      <c r="H354" s="160">
        <v>-1.7729999999999999</v>
      </c>
      <c r="L354" s="156"/>
      <c r="M354" s="161"/>
      <c r="N354" s="162"/>
      <c r="O354" s="162"/>
      <c r="P354" s="162"/>
      <c r="Q354" s="162"/>
      <c r="R354" s="162"/>
      <c r="S354" s="162"/>
      <c r="T354" s="163"/>
      <c r="AT354" s="158" t="s">
        <v>145</v>
      </c>
      <c r="AU354" s="158" t="s">
        <v>83</v>
      </c>
      <c r="AV354" s="13" t="s">
        <v>83</v>
      </c>
      <c r="AW354" s="13" t="s">
        <v>29</v>
      </c>
      <c r="AX354" s="13" t="s">
        <v>73</v>
      </c>
      <c r="AY354" s="158" t="s">
        <v>137</v>
      </c>
    </row>
    <row r="355" spans="2:51" s="16" customFormat="1">
      <c r="B355" s="191"/>
      <c r="D355" s="157" t="s">
        <v>145</v>
      </c>
      <c r="E355" s="192" t="s">
        <v>1</v>
      </c>
      <c r="F355" s="193" t="s">
        <v>582</v>
      </c>
      <c r="H355" s="194">
        <v>336.70600000000002</v>
      </c>
      <c r="L355" s="191"/>
      <c r="M355" s="195"/>
      <c r="N355" s="196"/>
      <c r="O355" s="196"/>
      <c r="P355" s="196"/>
      <c r="Q355" s="196"/>
      <c r="R355" s="196"/>
      <c r="S355" s="196"/>
      <c r="T355" s="197"/>
      <c r="AT355" s="192" t="s">
        <v>145</v>
      </c>
      <c r="AU355" s="192" t="s">
        <v>83</v>
      </c>
      <c r="AV355" s="16" t="s">
        <v>152</v>
      </c>
      <c r="AW355" s="16" t="s">
        <v>29</v>
      </c>
      <c r="AX355" s="16" t="s">
        <v>73</v>
      </c>
      <c r="AY355" s="192" t="s">
        <v>137</v>
      </c>
    </row>
    <row r="356" spans="2:51" s="15" customFormat="1">
      <c r="B356" s="171"/>
      <c r="D356" s="157" t="s">
        <v>145</v>
      </c>
      <c r="E356" s="172" t="s">
        <v>1</v>
      </c>
      <c r="F356" s="173" t="s">
        <v>583</v>
      </c>
      <c r="H356" s="172" t="s">
        <v>1</v>
      </c>
      <c r="L356" s="171"/>
      <c r="M356" s="174"/>
      <c r="N356" s="175"/>
      <c r="O356" s="175"/>
      <c r="P356" s="175"/>
      <c r="Q356" s="175"/>
      <c r="R356" s="175"/>
      <c r="S356" s="175"/>
      <c r="T356" s="176"/>
      <c r="AT356" s="172" t="s">
        <v>145</v>
      </c>
      <c r="AU356" s="172" t="s">
        <v>83</v>
      </c>
      <c r="AV356" s="15" t="s">
        <v>81</v>
      </c>
      <c r="AW356" s="15" t="s">
        <v>29</v>
      </c>
      <c r="AX356" s="15" t="s">
        <v>73</v>
      </c>
      <c r="AY356" s="172" t="s">
        <v>137</v>
      </c>
    </row>
    <row r="357" spans="2:51" s="13" customFormat="1" ht="30.6">
      <c r="B357" s="156"/>
      <c r="D357" s="157" t="s">
        <v>145</v>
      </c>
      <c r="E357" s="158" t="s">
        <v>1</v>
      </c>
      <c r="F357" s="159" t="s">
        <v>657</v>
      </c>
      <c r="H357" s="160">
        <v>169.42699999999999</v>
      </c>
      <c r="L357" s="156"/>
      <c r="M357" s="161"/>
      <c r="N357" s="162"/>
      <c r="O357" s="162"/>
      <c r="P357" s="162"/>
      <c r="Q357" s="162"/>
      <c r="R357" s="162"/>
      <c r="S357" s="162"/>
      <c r="T357" s="163"/>
      <c r="AT357" s="158" t="s">
        <v>145</v>
      </c>
      <c r="AU357" s="158" t="s">
        <v>83</v>
      </c>
      <c r="AV357" s="13" t="s">
        <v>83</v>
      </c>
      <c r="AW357" s="13" t="s">
        <v>29</v>
      </c>
      <c r="AX357" s="13" t="s">
        <v>73</v>
      </c>
      <c r="AY357" s="158" t="s">
        <v>137</v>
      </c>
    </row>
    <row r="358" spans="2:51" s="13" customFormat="1">
      <c r="B358" s="156"/>
      <c r="D358" s="157" t="s">
        <v>145</v>
      </c>
      <c r="E358" s="158" t="s">
        <v>1</v>
      </c>
      <c r="F358" s="159" t="s">
        <v>658</v>
      </c>
      <c r="H358" s="160">
        <v>21.44</v>
      </c>
      <c r="L358" s="156"/>
      <c r="M358" s="161"/>
      <c r="N358" s="162"/>
      <c r="O358" s="162"/>
      <c r="P358" s="162"/>
      <c r="Q358" s="162"/>
      <c r="R358" s="162"/>
      <c r="S358" s="162"/>
      <c r="T358" s="163"/>
      <c r="AT358" s="158" t="s">
        <v>145</v>
      </c>
      <c r="AU358" s="158" t="s">
        <v>83</v>
      </c>
      <c r="AV358" s="13" t="s">
        <v>83</v>
      </c>
      <c r="AW358" s="13" t="s">
        <v>29</v>
      </c>
      <c r="AX358" s="13" t="s">
        <v>73</v>
      </c>
      <c r="AY358" s="158" t="s">
        <v>137</v>
      </c>
    </row>
    <row r="359" spans="2:51" s="13" customFormat="1">
      <c r="B359" s="156"/>
      <c r="D359" s="157" t="s">
        <v>145</v>
      </c>
      <c r="E359" s="158" t="s">
        <v>1</v>
      </c>
      <c r="F359" s="159" t="s">
        <v>645</v>
      </c>
      <c r="H359" s="160">
        <v>-2.758</v>
      </c>
      <c r="L359" s="156"/>
      <c r="M359" s="161"/>
      <c r="N359" s="162"/>
      <c r="O359" s="162"/>
      <c r="P359" s="162"/>
      <c r="Q359" s="162"/>
      <c r="R359" s="162"/>
      <c r="S359" s="162"/>
      <c r="T359" s="163"/>
      <c r="AT359" s="158" t="s">
        <v>145</v>
      </c>
      <c r="AU359" s="158" t="s">
        <v>83</v>
      </c>
      <c r="AV359" s="13" t="s">
        <v>83</v>
      </c>
      <c r="AW359" s="13" t="s">
        <v>29</v>
      </c>
      <c r="AX359" s="13" t="s">
        <v>73</v>
      </c>
      <c r="AY359" s="158" t="s">
        <v>137</v>
      </c>
    </row>
    <row r="360" spans="2:51" s="13" customFormat="1">
      <c r="B360" s="156"/>
      <c r="D360" s="157" t="s">
        <v>145</v>
      </c>
      <c r="E360" s="158" t="s">
        <v>1</v>
      </c>
      <c r="F360" s="159" t="s">
        <v>659</v>
      </c>
      <c r="H360" s="160">
        <v>-15.957000000000001</v>
      </c>
      <c r="L360" s="156"/>
      <c r="M360" s="161"/>
      <c r="N360" s="162"/>
      <c r="O360" s="162"/>
      <c r="P360" s="162"/>
      <c r="Q360" s="162"/>
      <c r="R360" s="162"/>
      <c r="S360" s="162"/>
      <c r="T360" s="163"/>
      <c r="AT360" s="158" t="s">
        <v>145</v>
      </c>
      <c r="AU360" s="158" t="s">
        <v>83</v>
      </c>
      <c r="AV360" s="13" t="s">
        <v>83</v>
      </c>
      <c r="AW360" s="13" t="s">
        <v>29</v>
      </c>
      <c r="AX360" s="13" t="s">
        <v>73</v>
      </c>
      <c r="AY360" s="158" t="s">
        <v>137</v>
      </c>
    </row>
    <row r="361" spans="2:51" s="13" customFormat="1">
      <c r="B361" s="156"/>
      <c r="D361" s="157" t="s">
        <v>145</v>
      </c>
      <c r="E361" s="158" t="s">
        <v>1</v>
      </c>
      <c r="F361" s="159" t="s">
        <v>660</v>
      </c>
      <c r="H361" s="160">
        <v>7.1040000000000001</v>
      </c>
      <c r="L361" s="156"/>
      <c r="M361" s="161"/>
      <c r="N361" s="162"/>
      <c r="O361" s="162"/>
      <c r="P361" s="162"/>
      <c r="Q361" s="162"/>
      <c r="R361" s="162"/>
      <c r="S361" s="162"/>
      <c r="T361" s="163"/>
      <c r="AT361" s="158" t="s">
        <v>145</v>
      </c>
      <c r="AU361" s="158" t="s">
        <v>83</v>
      </c>
      <c r="AV361" s="13" t="s">
        <v>83</v>
      </c>
      <c r="AW361" s="13" t="s">
        <v>29</v>
      </c>
      <c r="AX361" s="13" t="s">
        <v>73</v>
      </c>
      <c r="AY361" s="158" t="s">
        <v>137</v>
      </c>
    </row>
    <row r="362" spans="2:51" s="13" customFormat="1">
      <c r="B362" s="156"/>
      <c r="D362" s="157" t="s">
        <v>145</v>
      </c>
      <c r="E362" s="158" t="s">
        <v>1</v>
      </c>
      <c r="F362" s="159" t="s">
        <v>639</v>
      </c>
      <c r="H362" s="160">
        <v>-1.7729999999999999</v>
      </c>
      <c r="L362" s="156"/>
      <c r="M362" s="161"/>
      <c r="N362" s="162"/>
      <c r="O362" s="162"/>
      <c r="P362" s="162"/>
      <c r="Q362" s="162"/>
      <c r="R362" s="162"/>
      <c r="S362" s="162"/>
      <c r="T362" s="163"/>
      <c r="AT362" s="158" t="s">
        <v>145</v>
      </c>
      <c r="AU362" s="158" t="s">
        <v>83</v>
      </c>
      <c r="AV362" s="13" t="s">
        <v>83</v>
      </c>
      <c r="AW362" s="13" t="s">
        <v>29</v>
      </c>
      <c r="AX362" s="13" t="s">
        <v>73</v>
      </c>
      <c r="AY362" s="158" t="s">
        <v>137</v>
      </c>
    </row>
    <row r="363" spans="2:51" s="13" customFormat="1" ht="20.399999999999999">
      <c r="B363" s="156"/>
      <c r="D363" s="157" t="s">
        <v>145</v>
      </c>
      <c r="E363" s="158" t="s">
        <v>1</v>
      </c>
      <c r="F363" s="159" t="s">
        <v>661</v>
      </c>
      <c r="H363" s="160">
        <v>82.224000000000004</v>
      </c>
      <c r="L363" s="156"/>
      <c r="M363" s="161"/>
      <c r="N363" s="162"/>
      <c r="O363" s="162"/>
      <c r="P363" s="162"/>
      <c r="Q363" s="162"/>
      <c r="R363" s="162"/>
      <c r="S363" s="162"/>
      <c r="T363" s="163"/>
      <c r="AT363" s="158" t="s">
        <v>145</v>
      </c>
      <c r="AU363" s="158" t="s">
        <v>83</v>
      </c>
      <c r="AV363" s="13" t="s">
        <v>83</v>
      </c>
      <c r="AW363" s="13" t="s">
        <v>29</v>
      </c>
      <c r="AX363" s="13" t="s">
        <v>73</v>
      </c>
      <c r="AY363" s="158" t="s">
        <v>137</v>
      </c>
    </row>
    <row r="364" spans="2:51" s="13" customFormat="1">
      <c r="B364" s="156"/>
      <c r="D364" s="157" t="s">
        <v>145</v>
      </c>
      <c r="E364" s="158" t="s">
        <v>1</v>
      </c>
      <c r="F364" s="159" t="s">
        <v>650</v>
      </c>
      <c r="H364" s="160">
        <v>-1.379</v>
      </c>
      <c r="L364" s="156"/>
      <c r="M364" s="161"/>
      <c r="N364" s="162"/>
      <c r="O364" s="162"/>
      <c r="P364" s="162"/>
      <c r="Q364" s="162"/>
      <c r="R364" s="162"/>
      <c r="S364" s="162"/>
      <c r="T364" s="163"/>
      <c r="AT364" s="158" t="s">
        <v>145</v>
      </c>
      <c r="AU364" s="158" t="s">
        <v>83</v>
      </c>
      <c r="AV364" s="13" t="s">
        <v>83</v>
      </c>
      <c r="AW364" s="13" t="s">
        <v>29</v>
      </c>
      <c r="AX364" s="13" t="s">
        <v>73</v>
      </c>
      <c r="AY364" s="158" t="s">
        <v>137</v>
      </c>
    </row>
    <row r="365" spans="2:51" s="13" customFormat="1">
      <c r="B365" s="156"/>
      <c r="D365" s="157" t="s">
        <v>145</v>
      </c>
      <c r="E365" s="158" t="s">
        <v>1</v>
      </c>
      <c r="F365" s="159" t="s">
        <v>662</v>
      </c>
      <c r="H365" s="160">
        <v>-7.0919999999999996</v>
      </c>
      <c r="L365" s="156"/>
      <c r="M365" s="161"/>
      <c r="N365" s="162"/>
      <c r="O365" s="162"/>
      <c r="P365" s="162"/>
      <c r="Q365" s="162"/>
      <c r="R365" s="162"/>
      <c r="S365" s="162"/>
      <c r="T365" s="163"/>
      <c r="AT365" s="158" t="s">
        <v>145</v>
      </c>
      <c r="AU365" s="158" t="s">
        <v>83</v>
      </c>
      <c r="AV365" s="13" t="s">
        <v>83</v>
      </c>
      <c r="AW365" s="13" t="s">
        <v>29</v>
      </c>
      <c r="AX365" s="13" t="s">
        <v>73</v>
      </c>
      <c r="AY365" s="158" t="s">
        <v>137</v>
      </c>
    </row>
    <row r="366" spans="2:51" s="13" customFormat="1">
      <c r="B366" s="156"/>
      <c r="D366" s="157" t="s">
        <v>145</v>
      </c>
      <c r="E366" s="158" t="s">
        <v>1</v>
      </c>
      <c r="F366" s="159" t="s">
        <v>663</v>
      </c>
      <c r="H366" s="160">
        <v>-2.9550000000000001</v>
      </c>
      <c r="L366" s="156"/>
      <c r="M366" s="161"/>
      <c r="N366" s="162"/>
      <c r="O366" s="162"/>
      <c r="P366" s="162"/>
      <c r="Q366" s="162"/>
      <c r="R366" s="162"/>
      <c r="S366" s="162"/>
      <c r="T366" s="163"/>
      <c r="AT366" s="158" t="s">
        <v>145</v>
      </c>
      <c r="AU366" s="158" t="s">
        <v>83</v>
      </c>
      <c r="AV366" s="13" t="s">
        <v>83</v>
      </c>
      <c r="AW366" s="13" t="s">
        <v>29</v>
      </c>
      <c r="AX366" s="13" t="s">
        <v>73</v>
      </c>
      <c r="AY366" s="158" t="s">
        <v>137</v>
      </c>
    </row>
    <row r="367" spans="2:51" s="16" customFormat="1">
      <c r="B367" s="191"/>
      <c r="D367" s="157" t="s">
        <v>145</v>
      </c>
      <c r="E367" s="192" t="s">
        <v>1</v>
      </c>
      <c r="F367" s="193" t="s">
        <v>582</v>
      </c>
      <c r="H367" s="194">
        <v>248.28100000000001</v>
      </c>
      <c r="L367" s="191"/>
      <c r="M367" s="195"/>
      <c r="N367" s="196"/>
      <c r="O367" s="196"/>
      <c r="P367" s="196"/>
      <c r="Q367" s="196"/>
      <c r="R367" s="196"/>
      <c r="S367" s="196"/>
      <c r="T367" s="197"/>
      <c r="AT367" s="192" t="s">
        <v>145</v>
      </c>
      <c r="AU367" s="192" t="s">
        <v>83</v>
      </c>
      <c r="AV367" s="16" t="s">
        <v>152</v>
      </c>
      <c r="AW367" s="16" t="s">
        <v>29</v>
      </c>
      <c r="AX367" s="16" t="s">
        <v>73</v>
      </c>
      <c r="AY367" s="192" t="s">
        <v>137</v>
      </c>
    </row>
    <row r="368" spans="2:51" s="14" customFormat="1">
      <c r="B368" s="164"/>
      <c r="D368" s="157" t="s">
        <v>145</v>
      </c>
      <c r="E368" s="165" t="s">
        <v>1</v>
      </c>
      <c r="F368" s="166" t="s">
        <v>176</v>
      </c>
      <c r="H368" s="167">
        <v>584.98699999999997</v>
      </c>
      <c r="L368" s="164"/>
      <c r="M368" s="168"/>
      <c r="N368" s="169"/>
      <c r="O368" s="169"/>
      <c r="P368" s="169"/>
      <c r="Q368" s="169"/>
      <c r="R368" s="169"/>
      <c r="S368" s="169"/>
      <c r="T368" s="170"/>
      <c r="AT368" s="165" t="s">
        <v>145</v>
      </c>
      <c r="AU368" s="165" t="s">
        <v>83</v>
      </c>
      <c r="AV368" s="14" t="s">
        <v>143</v>
      </c>
      <c r="AW368" s="14" t="s">
        <v>29</v>
      </c>
      <c r="AX368" s="14" t="s">
        <v>81</v>
      </c>
      <c r="AY368" s="165" t="s">
        <v>137</v>
      </c>
    </row>
    <row r="369" spans="1:65" s="2" customFormat="1" ht="24.15" customHeight="1">
      <c r="A369" s="30"/>
      <c r="B369" s="142"/>
      <c r="C369" s="143" t="s">
        <v>382</v>
      </c>
      <c r="D369" s="143" t="s">
        <v>139</v>
      </c>
      <c r="E369" s="144" t="s">
        <v>664</v>
      </c>
      <c r="F369" s="145" t="s">
        <v>665</v>
      </c>
      <c r="G369" s="146" t="s">
        <v>142</v>
      </c>
      <c r="H369" s="147">
        <v>1.008</v>
      </c>
      <c r="I369" s="148"/>
      <c r="J369" s="148">
        <f>ROUND(I369*H369,2)</f>
        <v>0</v>
      </c>
      <c r="K369" s="149"/>
      <c r="L369" s="31"/>
      <c r="M369" s="150" t="s">
        <v>1</v>
      </c>
      <c r="N369" s="151" t="s">
        <v>38</v>
      </c>
      <c r="O369" s="152">
        <v>0.502</v>
      </c>
      <c r="P369" s="152">
        <f>O369*H369</f>
        <v>0.50601600000000002</v>
      </c>
      <c r="Q369" s="152">
        <v>4.2340000000000003E-2</v>
      </c>
      <c r="R369" s="152">
        <f>Q369*H369</f>
        <v>4.2678720000000003E-2</v>
      </c>
      <c r="S369" s="152">
        <v>0</v>
      </c>
      <c r="T369" s="153">
        <f>S369*H369</f>
        <v>0</v>
      </c>
      <c r="U369" s="30"/>
      <c r="V369" s="30"/>
      <c r="W369" s="30"/>
      <c r="X369" s="30"/>
      <c r="Y369" s="30"/>
      <c r="Z369" s="30"/>
      <c r="AA369" s="30"/>
      <c r="AB369" s="30"/>
      <c r="AC369" s="30"/>
      <c r="AD369" s="30"/>
      <c r="AE369" s="30"/>
      <c r="AR369" s="154" t="s">
        <v>143</v>
      </c>
      <c r="AT369" s="154" t="s">
        <v>139</v>
      </c>
      <c r="AU369" s="154" t="s">
        <v>83</v>
      </c>
      <c r="AY369" s="18" t="s">
        <v>137</v>
      </c>
      <c r="BE369" s="155">
        <f>IF(N369="základní",J369,0)</f>
        <v>0</v>
      </c>
      <c r="BF369" s="155">
        <f>IF(N369="snížená",J369,0)</f>
        <v>0</v>
      </c>
      <c r="BG369" s="155">
        <f>IF(N369="zákl. přenesená",J369,0)</f>
        <v>0</v>
      </c>
      <c r="BH369" s="155">
        <f>IF(N369="sníž. přenesená",J369,0)</f>
        <v>0</v>
      </c>
      <c r="BI369" s="155">
        <f>IF(N369="nulová",J369,0)</f>
        <v>0</v>
      </c>
      <c r="BJ369" s="18" t="s">
        <v>81</v>
      </c>
      <c r="BK369" s="155">
        <f>ROUND(I369*H369,2)</f>
        <v>0</v>
      </c>
      <c r="BL369" s="18" t="s">
        <v>143</v>
      </c>
      <c r="BM369" s="154" t="s">
        <v>666</v>
      </c>
    </row>
    <row r="370" spans="1:65" s="15" customFormat="1">
      <c r="B370" s="171"/>
      <c r="D370" s="157" t="s">
        <v>145</v>
      </c>
      <c r="E370" s="172" t="s">
        <v>1</v>
      </c>
      <c r="F370" s="173" t="s">
        <v>576</v>
      </c>
      <c r="H370" s="172" t="s">
        <v>1</v>
      </c>
      <c r="L370" s="171"/>
      <c r="M370" s="174"/>
      <c r="N370" s="175"/>
      <c r="O370" s="175"/>
      <c r="P370" s="175"/>
      <c r="Q370" s="175"/>
      <c r="R370" s="175"/>
      <c r="S370" s="175"/>
      <c r="T370" s="176"/>
      <c r="AT370" s="172" t="s">
        <v>145</v>
      </c>
      <c r="AU370" s="172" t="s">
        <v>83</v>
      </c>
      <c r="AV370" s="15" t="s">
        <v>81</v>
      </c>
      <c r="AW370" s="15" t="s">
        <v>29</v>
      </c>
      <c r="AX370" s="15" t="s">
        <v>73</v>
      </c>
      <c r="AY370" s="172" t="s">
        <v>137</v>
      </c>
    </row>
    <row r="371" spans="1:65" s="15" customFormat="1">
      <c r="B371" s="171"/>
      <c r="D371" s="157" t="s">
        <v>145</v>
      </c>
      <c r="E371" s="172" t="s">
        <v>1</v>
      </c>
      <c r="F371" s="173" t="s">
        <v>667</v>
      </c>
      <c r="H371" s="172" t="s">
        <v>1</v>
      </c>
      <c r="L371" s="171"/>
      <c r="M371" s="174"/>
      <c r="N371" s="175"/>
      <c r="O371" s="175"/>
      <c r="P371" s="175"/>
      <c r="Q371" s="175"/>
      <c r="R371" s="175"/>
      <c r="S371" s="175"/>
      <c r="T371" s="176"/>
      <c r="AT371" s="172" t="s">
        <v>145</v>
      </c>
      <c r="AU371" s="172" t="s">
        <v>83</v>
      </c>
      <c r="AV371" s="15" t="s">
        <v>81</v>
      </c>
      <c r="AW371" s="15" t="s">
        <v>29</v>
      </c>
      <c r="AX371" s="15" t="s">
        <v>73</v>
      </c>
      <c r="AY371" s="172" t="s">
        <v>137</v>
      </c>
    </row>
    <row r="372" spans="1:65" s="13" customFormat="1">
      <c r="B372" s="156"/>
      <c r="D372" s="157" t="s">
        <v>145</v>
      </c>
      <c r="E372" s="158" t="s">
        <v>1</v>
      </c>
      <c r="F372" s="159" t="s">
        <v>668</v>
      </c>
      <c r="H372" s="160">
        <v>1.008</v>
      </c>
      <c r="L372" s="156"/>
      <c r="M372" s="161"/>
      <c r="N372" s="162"/>
      <c r="O372" s="162"/>
      <c r="P372" s="162"/>
      <c r="Q372" s="162"/>
      <c r="R372" s="162"/>
      <c r="S372" s="162"/>
      <c r="T372" s="163"/>
      <c r="AT372" s="158" t="s">
        <v>145</v>
      </c>
      <c r="AU372" s="158" t="s">
        <v>83</v>
      </c>
      <c r="AV372" s="13" t="s">
        <v>83</v>
      </c>
      <c r="AW372" s="13" t="s">
        <v>29</v>
      </c>
      <c r="AX372" s="13" t="s">
        <v>81</v>
      </c>
      <c r="AY372" s="158" t="s">
        <v>137</v>
      </c>
    </row>
    <row r="373" spans="1:65" s="2" customFormat="1" ht="24.15" customHeight="1">
      <c r="A373" s="30"/>
      <c r="B373" s="142"/>
      <c r="C373" s="143" t="s">
        <v>388</v>
      </c>
      <c r="D373" s="143" t="s">
        <v>139</v>
      </c>
      <c r="E373" s="144" t="s">
        <v>669</v>
      </c>
      <c r="F373" s="145" t="s">
        <v>670</v>
      </c>
      <c r="G373" s="146" t="s">
        <v>142</v>
      </c>
      <c r="H373" s="147">
        <v>57.892000000000003</v>
      </c>
      <c r="I373" s="148"/>
      <c r="J373" s="148">
        <f>ROUND(I373*H373,2)</f>
        <v>0</v>
      </c>
      <c r="K373" s="149"/>
      <c r="L373" s="31"/>
      <c r="M373" s="150" t="s">
        <v>1</v>
      </c>
      <c r="N373" s="151" t="s">
        <v>38</v>
      </c>
      <c r="O373" s="152">
        <v>0.90100000000000002</v>
      </c>
      <c r="P373" s="152">
        <f>O373*H373</f>
        <v>52.160692000000004</v>
      </c>
      <c r="Q373" s="152">
        <v>0.22944000000000001</v>
      </c>
      <c r="R373" s="152">
        <f>Q373*H373</f>
        <v>13.282740480000001</v>
      </c>
      <c r="S373" s="152">
        <v>0</v>
      </c>
      <c r="T373" s="153">
        <f>S373*H373</f>
        <v>0</v>
      </c>
      <c r="U373" s="30"/>
      <c r="V373" s="30"/>
      <c r="W373" s="30"/>
      <c r="X373" s="30"/>
      <c r="Y373" s="30"/>
      <c r="Z373" s="30"/>
      <c r="AA373" s="30"/>
      <c r="AB373" s="30"/>
      <c r="AC373" s="30"/>
      <c r="AD373" s="30"/>
      <c r="AE373" s="30"/>
      <c r="AR373" s="154" t="s">
        <v>143</v>
      </c>
      <c r="AT373" s="154" t="s">
        <v>139</v>
      </c>
      <c r="AU373" s="154" t="s">
        <v>83</v>
      </c>
      <c r="AY373" s="18" t="s">
        <v>137</v>
      </c>
      <c r="BE373" s="155">
        <f>IF(N373="základní",J373,0)</f>
        <v>0</v>
      </c>
      <c r="BF373" s="155">
        <f>IF(N373="snížená",J373,0)</f>
        <v>0</v>
      </c>
      <c r="BG373" s="155">
        <f>IF(N373="zákl. přenesená",J373,0)</f>
        <v>0</v>
      </c>
      <c r="BH373" s="155">
        <f>IF(N373="sníž. přenesená",J373,0)</f>
        <v>0</v>
      </c>
      <c r="BI373" s="155">
        <f>IF(N373="nulová",J373,0)</f>
        <v>0</v>
      </c>
      <c r="BJ373" s="18" t="s">
        <v>81</v>
      </c>
      <c r="BK373" s="155">
        <f>ROUND(I373*H373,2)</f>
        <v>0</v>
      </c>
      <c r="BL373" s="18" t="s">
        <v>143</v>
      </c>
      <c r="BM373" s="154" t="s">
        <v>671</v>
      </c>
    </row>
    <row r="374" spans="1:65" s="15" customFormat="1">
      <c r="B374" s="171"/>
      <c r="D374" s="157" t="s">
        <v>145</v>
      </c>
      <c r="E374" s="172" t="s">
        <v>1</v>
      </c>
      <c r="F374" s="173" t="s">
        <v>576</v>
      </c>
      <c r="H374" s="172" t="s">
        <v>1</v>
      </c>
      <c r="L374" s="171"/>
      <c r="M374" s="174"/>
      <c r="N374" s="175"/>
      <c r="O374" s="175"/>
      <c r="P374" s="175"/>
      <c r="Q374" s="175"/>
      <c r="R374" s="175"/>
      <c r="S374" s="175"/>
      <c r="T374" s="176"/>
      <c r="AT374" s="172" t="s">
        <v>145</v>
      </c>
      <c r="AU374" s="172" t="s">
        <v>83</v>
      </c>
      <c r="AV374" s="15" t="s">
        <v>81</v>
      </c>
      <c r="AW374" s="15" t="s">
        <v>29</v>
      </c>
      <c r="AX374" s="15" t="s">
        <v>73</v>
      </c>
      <c r="AY374" s="172" t="s">
        <v>137</v>
      </c>
    </row>
    <row r="375" spans="1:65" s="13" customFormat="1">
      <c r="B375" s="156"/>
      <c r="D375" s="157" t="s">
        <v>145</v>
      </c>
      <c r="E375" s="158" t="s">
        <v>1</v>
      </c>
      <c r="F375" s="159" t="s">
        <v>672</v>
      </c>
      <c r="H375" s="160">
        <v>16.524000000000001</v>
      </c>
      <c r="L375" s="156"/>
      <c r="M375" s="161"/>
      <c r="N375" s="162"/>
      <c r="O375" s="162"/>
      <c r="P375" s="162"/>
      <c r="Q375" s="162"/>
      <c r="R375" s="162"/>
      <c r="S375" s="162"/>
      <c r="T375" s="163"/>
      <c r="AT375" s="158" t="s">
        <v>145</v>
      </c>
      <c r="AU375" s="158" t="s">
        <v>83</v>
      </c>
      <c r="AV375" s="13" t="s">
        <v>83</v>
      </c>
      <c r="AW375" s="13" t="s">
        <v>29</v>
      </c>
      <c r="AX375" s="13" t="s">
        <v>73</v>
      </c>
      <c r="AY375" s="158" t="s">
        <v>137</v>
      </c>
    </row>
    <row r="376" spans="1:65" s="13" customFormat="1">
      <c r="B376" s="156"/>
      <c r="D376" s="157" t="s">
        <v>145</v>
      </c>
      <c r="E376" s="158" t="s">
        <v>1</v>
      </c>
      <c r="F376" s="159" t="s">
        <v>673</v>
      </c>
      <c r="H376" s="160">
        <v>2.0720000000000001</v>
      </c>
      <c r="L376" s="156"/>
      <c r="M376" s="161"/>
      <c r="N376" s="162"/>
      <c r="O376" s="162"/>
      <c r="P376" s="162"/>
      <c r="Q376" s="162"/>
      <c r="R376" s="162"/>
      <c r="S376" s="162"/>
      <c r="T376" s="163"/>
      <c r="AT376" s="158" t="s">
        <v>145</v>
      </c>
      <c r="AU376" s="158" t="s">
        <v>83</v>
      </c>
      <c r="AV376" s="13" t="s">
        <v>83</v>
      </c>
      <c r="AW376" s="13" t="s">
        <v>29</v>
      </c>
      <c r="AX376" s="13" t="s">
        <v>73</v>
      </c>
      <c r="AY376" s="158" t="s">
        <v>137</v>
      </c>
    </row>
    <row r="377" spans="1:65" s="16" customFormat="1">
      <c r="B377" s="191"/>
      <c r="D377" s="157" t="s">
        <v>145</v>
      </c>
      <c r="E377" s="192" t="s">
        <v>1</v>
      </c>
      <c r="F377" s="193" t="s">
        <v>582</v>
      </c>
      <c r="H377" s="194">
        <v>18.596</v>
      </c>
      <c r="L377" s="191"/>
      <c r="M377" s="195"/>
      <c r="N377" s="196"/>
      <c r="O377" s="196"/>
      <c r="P377" s="196"/>
      <c r="Q377" s="196"/>
      <c r="R377" s="196"/>
      <c r="S377" s="196"/>
      <c r="T377" s="197"/>
      <c r="AT377" s="192" t="s">
        <v>145</v>
      </c>
      <c r="AU377" s="192" t="s">
        <v>83</v>
      </c>
      <c r="AV377" s="16" t="s">
        <v>152</v>
      </c>
      <c r="AW377" s="16" t="s">
        <v>29</v>
      </c>
      <c r="AX377" s="16" t="s">
        <v>73</v>
      </c>
      <c r="AY377" s="192" t="s">
        <v>137</v>
      </c>
    </row>
    <row r="378" spans="1:65" s="15" customFormat="1">
      <c r="B378" s="171"/>
      <c r="D378" s="157" t="s">
        <v>145</v>
      </c>
      <c r="E378" s="172" t="s">
        <v>1</v>
      </c>
      <c r="F378" s="173" t="s">
        <v>583</v>
      </c>
      <c r="H378" s="172" t="s">
        <v>1</v>
      </c>
      <c r="L378" s="171"/>
      <c r="M378" s="174"/>
      <c r="N378" s="175"/>
      <c r="O378" s="175"/>
      <c r="P378" s="175"/>
      <c r="Q378" s="175"/>
      <c r="R378" s="175"/>
      <c r="S378" s="175"/>
      <c r="T378" s="176"/>
      <c r="AT378" s="172" t="s">
        <v>145</v>
      </c>
      <c r="AU378" s="172" t="s">
        <v>83</v>
      </c>
      <c r="AV378" s="15" t="s">
        <v>81</v>
      </c>
      <c r="AW378" s="15" t="s">
        <v>29</v>
      </c>
      <c r="AX378" s="15" t="s">
        <v>73</v>
      </c>
      <c r="AY378" s="172" t="s">
        <v>137</v>
      </c>
    </row>
    <row r="379" spans="1:65" s="13" customFormat="1">
      <c r="B379" s="156"/>
      <c r="D379" s="157" t="s">
        <v>145</v>
      </c>
      <c r="E379" s="158" t="s">
        <v>1</v>
      </c>
      <c r="F379" s="159" t="s">
        <v>674</v>
      </c>
      <c r="H379" s="160">
        <v>2.48</v>
      </c>
      <c r="L379" s="156"/>
      <c r="M379" s="161"/>
      <c r="N379" s="162"/>
      <c r="O379" s="162"/>
      <c r="P379" s="162"/>
      <c r="Q379" s="162"/>
      <c r="R379" s="162"/>
      <c r="S379" s="162"/>
      <c r="T379" s="163"/>
      <c r="AT379" s="158" t="s">
        <v>145</v>
      </c>
      <c r="AU379" s="158" t="s">
        <v>83</v>
      </c>
      <c r="AV379" s="13" t="s">
        <v>83</v>
      </c>
      <c r="AW379" s="13" t="s">
        <v>29</v>
      </c>
      <c r="AX379" s="13" t="s">
        <v>73</v>
      </c>
      <c r="AY379" s="158" t="s">
        <v>137</v>
      </c>
    </row>
    <row r="380" spans="1:65" s="13" customFormat="1">
      <c r="B380" s="156"/>
      <c r="D380" s="157" t="s">
        <v>145</v>
      </c>
      <c r="E380" s="158" t="s">
        <v>1</v>
      </c>
      <c r="F380" s="159" t="s">
        <v>675</v>
      </c>
      <c r="H380" s="160">
        <v>2.2480000000000002</v>
      </c>
      <c r="L380" s="156"/>
      <c r="M380" s="161"/>
      <c r="N380" s="162"/>
      <c r="O380" s="162"/>
      <c r="P380" s="162"/>
      <c r="Q380" s="162"/>
      <c r="R380" s="162"/>
      <c r="S380" s="162"/>
      <c r="T380" s="163"/>
      <c r="AT380" s="158" t="s">
        <v>145</v>
      </c>
      <c r="AU380" s="158" t="s">
        <v>83</v>
      </c>
      <c r="AV380" s="13" t="s">
        <v>83</v>
      </c>
      <c r="AW380" s="13" t="s">
        <v>29</v>
      </c>
      <c r="AX380" s="13" t="s">
        <v>73</v>
      </c>
      <c r="AY380" s="158" t="s">
        <v>137</v>
      </c>
    </row>
    <row r="381" spans="1:65" s="13" customFormat="1">
      <c r="B381" s="156"/>
      <c r="D381" s="157" t="s">
        <v>145</v>
      </c>
      <c r="E381" s="158" t="s">
        <v>1</v>
      </c>
      <c r="F381" s="159" t="s">
        <v>676</v>
      </c>
      <c r="H381" s="160">
        <v>15.07</v>
      </c>
      <c r="L381" s="156"/>
      <c r="M381" s="161"/>
      <c r="N381" s="162"/>
      <c r="O381" s="162"/>
      <c r="P381" s="162"/>
      <c r="Q381" s="162"/>
      <c r="R381" s="162"/>
      <c r="S381" s="162"/>
      <c r="T381" s="163"/>
      <c r="AT381" s="158" t="s">
        <v>145</v>
      </c>
      <c r="AU381" s="158" t="s">
        <v>83</v>
      </c>
      <c r="AV381" s="13" t="s">
        <v>83</v>
      </c>
      <c r="AW381" s="13" t="s">
        <v>29</v>
      </c>
      <c r="AX381" s="13" t="s">
        <v>73</v>
      </c>
      <c r="AY381" s="158" t="s">
        <v>137</v>
      </c>
    </row>
    <row r="382" spans="1:65" s="13" customFormat="1">
      <c r="B382" s="156"/>
      <c r="D382" s="157" t="s">
        <v>145</v>
      </c>
      <c r="E382" s="158" t="s">
        <v>1</v>
      </c>
      <c r="F382" s="159" t="s">
        <v>677</v>
      </c>
      <c r="H382" s="160">
        <v>11.16</v>
      </c>
      <c r="L382" s="156"/>
      <c r="M382" s="161"/>
      <c r="N382" s="162"/>
      <c r="O382" s="162"/>
      <c r="P382" s="162"/>
      <c r="Q382" s="162"/>
      <c r="R382" s="162"/>
      <c r="S382" s="162"/>
      <c r="T382" s="163"/>
      <c r="AT382" s="158" t="s">
        <v>145</v>
      </c>
      <c r="AU382" s="158" t="s">
        <v>83</v>
      </c>
      <c r="AV382" s="13" t="s">
        <v>83</v>
      </c>
      <c r="AW382" s="13" t="s">
        <v>29</v>
      </c>
      <c r="AX382" s="13" t="s">
        <v>73</v>
      </c>
      <c r="AY382" s="158" t="s">
        <v>137</v>
      </c>
    </row>
    <row r="383" spans="1:65" s="13" customFormat="1">
      <c r="B383" s="156"/>
      <c r="D383" s="157" t="s">
        <v>145</v>
      </c>
      <c r="E383" s="158" t="s">
        <v>1</v>
      </c>
      <c r="F383" s="159" t="s">
        <v>678</v>
      </c>
      <c r="H383" s="160">
        <v>6.4</v>
      </c>
      <c r="L383" s="156"/>
      <c r="M383" s="161"/>
      <c r="N383" s="162"/>
      <c r="O383" s="162"/>
      <c r="P383" s="162"/>
      <c r="Q383" s="162"/>
      <c r="R383" s="162"/>
      <c r="S383" s="162"/>
      <c r="T383" s="163"/>
      <c r="AT383" s="158" t="s">
        <v>145</v>
      </c>
      <c r="AU383" s="158" t="s">
        <v>83</v>
      </c>
      <c r="AV383" s="13" t="s">
        <v>83</v>
      </c>
      <c r="AW383" s="13" t="s">
        <v>29</v>
      </c>
      <c r="AX383" s="13" t="s">
        <v>73</v>
      </c>
      <c r="AY383" s="158" t="s">
        <v>137</v>
      </c>
    </row>
    <row r="384" spans="1:65" s="13" customFormat="1">
      <c r="B384" s="156"/>
      <c r="D384" s="157" t="s">
        <v>145</v>
      </c>
      <c r="E384" s="158" t="s">
        <v>1</v>
      </c>
      <c r="F384" s="159" t="s">
        <v>679</v>
      </c>
      <c r="H384" s="160">
        <v>1.9379999999999999</v>
      </c>
      <c r="L384" s="156"/>
      <c r="M384" s="161"/>
      <c r="N384" s="162"/>
      <c r="O384" s="162"/>
      <c r="P384" s="162"/>
      <c r="Q384" s="162"/>
      <c r="R384" s="162"/>
      <c r="S384" s="162"/>
      <c r="T384" s="163"/>
      <c r="AT384" s="158" t="s">
        <v>145</v>
      </c>
      <c r="AU384" s="158" t="s">
        <v>83</v>
      </c>
      <c r="AV384" s="13" t="s">
        <v>83</v>
      </c>
      <c r="AW384" s="13" t="s">
        <v>29</v>
      </c>
      <c r="AX384" s="13" t="s">
        <v>73</v>
      </c>
      <c r="AY384" s="158" t="s">
        <v>137</v>
      </c>
    </row>
    <row r="385" spans="1:65" s="16" customFormat="1">
      <c r="B385" s="191"/>
      <c r="D385" s="157" t="s">
        <v>145</v>
      </c>
      <c r="E385" s="192" t="s">
        <v>1</v>
      </c>
      <c r="F385" s="193" t="s">
        <v>582</v>
      </c>
      <c r="H385" s="194">
        <v>39.295999999999999</v>
      </c>
      <c r="L385" s="191"/>
      <c r="M385" s="195"/>
      <c r="N385" s="196"/>
      <c r="O385" s="196"/>
      <c r="P385" s="196"/>
      <c r="Q385" s="196"/>
      <c r="R385" s="196"/>
      <c r="S385" s="196"/>
      <c r="T385" s="197"/>
      <c r="AT385" s="192" t="s">
        <v>145</v>
      </c>
      <c r="AU385" s="192" t="s">
        <v>83</v>
      </c>
      <c r="AV385" s="16" t="s">
        <v>152</v>
      </c>
      <c r="AW385" s="16" t="s">
        <v>29</v>
      </c>
      <c r="AX385" s="16" t="s">
        <v>73</v>
      </c>
      <c r="AY385" s="192" t="s">
        <v>137</v>
      </c>
    </row>
    <row r="386" spans="1:65" s="14" customFormat="1">
      <c r="B386" s="164"/>
      <c r="D386" s="157" t="s">
        <v>145</v>
      </c>
      <c r="E386" s="165" t="s">
        <v>1</v>
      </c>
      <c r="F386" s="166" t="s">
        <v>176</v>
      </c>
      <c r="H386" s="167">
        <v>57.892000000000003</v>
      </c>
      <c r="L386" s="164"/>
      <c r="M386" s="168"/>
      <c r="N386" s="169"/>
      <c r="O386" s="169"/>
      <c r="P386" s="169"/>
      <c r="Q386" s="169"/>
      <c r="R386" s="169"/>
      <c r="S386" s="169"/>
      <c r="T386" s="170"/>
      <c r="AT386" s="165" t="s">
        <v>145</v>
      </c>
      <c r="AU386" s="165" t="s">
        <v>83</v>
      </c>
      <c r="AV386" s="14" t="s">
        <v>143</v>
      </c>
      <c r="AW386" s="14" t="s">
        <v>29</v>
      </c>
      <c r="AX386" s="14" t="s">
        <v>81</v>
      </c>
      <c r="AY386" s="165" t="s">
        <v>137</v>
      </c>
    </row>
    <row r="387" spans="1:65" s="2" customFormat="1" ht="16.5" customHeight="1">
      <c r="A387" s="30"/>
      <c r="B387" s="142"/>
      <c r="C387" s="143" t="s">
        <v>393</v>
      </c>
      <c r="D387" s="143" t="s">
        <v>139</v>
      </c>
      <c r="E387" s="144" t="s">
        <v>680</v>
      </c>
      <c r="F387" s="145" t="s">
        <v>681</v>
      </c>
      <c r="G387" s="146" t="s">
        <v>142</v>
      </c>
      <c r="H387" s="147">
        <v>23.388999999999999</v>
      </c>
      <c r="I387" s="148"/>
      <c r="J387" s="148">
        <f>ROUND(I387*H387,2)</f>
        <v>0</v>
      </c>
      <c r="K387" s="149"/>
      <c r="L387" s="31"/>
      <c r="M387" s="150" t="s">
        <v>1</v>
      </c>
      <c r="N387" s="151" t="s">
        <v>38</v>
      </c>
      <c r="O387" s="152">
        <v>0.40300000000000002</v>
      </c>
      <c r="P387" s="152">
        <f>O387*H387</f>
        <v>9.4257670000000005</v>
      </c>
      <c r="Q387" s="152">
        <v>0.1386</v>
      </c>
      <c r="R387" s="152">
        <f>Q387*H387</f>
        <v>3.2417153999999999</v>
      </c>
      <c r="S387" s="152">
        <v>0</v>
      </c>
      <c r="T387" s="153">
        <f>S387*H387</f>
        <v>0</v>
      </c>
      <c r="U387" s="30"/>
      <c r="V387" s="30"/>
      <c r="W387" s="30"/>
      <c r="X387" s="30"/>
      <c r="Y387" s="30"/>
      <c r="Z387" s="30"/>
      <c r="AA387" s="30"/>
      <c r="AB387" s="30"/>
      <c r="AC387" s="30"/>
      <c r="AD387" s="30"/>
      <c r="AE387" s="30"/>
      <c r="AR387" s="154" t="s">
        <v>143</v>
      </c>
      <c r="AT387" s="154" t="s">
        <v>139</v>
      </c>
      <c r="AU387" s="154" t="s">
        <v>83</v>
      </c>
      <c r="AY387" s="18" t="s">
        <v>137</v>
      </c>
      <c r="BE387" s="155">
        <f>IF(N387="základní",J387,0)</f>
        <v>0</v>
      </c>
      <c r="BF387" s="155">
        <f>IF(N387="snížená",J387,0)</f>
        <v>0</v>
      </c>
      <c r="BG387" s="155">
        <f>IF(N387="zákl. přenesená",J387,0)</f>
        <v>0</v>
      </c>
      <c r="BH387" s="155">
        <f>IF(N387="sníž. přenesená",J387,0)</f>
        <v>0</v>
      </c>
      <c r="BI387" s="155">
        <f>IF(N387="nulová",J387,0)</f>
        <v>0</v>
      </c>
      <c r="BJ387" s="18" t="s">
        <v>81</v>
      </c>
      <c r="BK387" s="155">
        <f>ROUND(I387*H387,2)</f>
        <v>0</v>
      </c>
      <c r="BL387" s="18" t="s">
        <v>143</v>
      </c>
      <c r="BM387" s="154" t="s">
        <v>682</v>
      </c>
    </row>
    <row r="388" spans="1:65" s="15" customFormat="1">
      <c r="B388" s="171"/>
      <c r="D388" s="157" t="s">
        <v>145</v>
      </c>
      <c r="E388" s="172" t="s">
        <v>1</v>
      </c>
      <c r="F388" s="173" t="s">
        <v>481</v>
      </c>
      <c r="H388" s="172" t="s">
        <v>1</v>
      </c>
      <c r="L388" s="171"/>
      <c r="M388" s="174"/>
      <c r="N388" s="175"/>
      <c r="O388" s="175"/>
      <c r="P388" s="175"/>
      <c r="Q388" s="175"/>
      <c r="R388" s="175"/>
      <c r="S388" s="175"/>
      <c r="T388" s="176"/>
      <c r="AT388" s="172" t="s">
        <v>145</v>
      </c>
      <c r="AU388" s="172" t="s">
        <v>83</v>
      </c>
      <c r="AV388" s="15" t="s">
        <v>81</v>
      </c>
      <c r="AW388" s="15" t="s">
        <v>29</v>
      </c>
      <c r="AX388" s="15" t="s">
        <v>73</v>
      </c>
      <c r="AY388" s="172" t="s">
        <v>137</v>
      </c>
    </row>
    <row r="389" spans="1:65" s="13" customFormat="1">
      <c r="B389" s="156"/>
      <c r="D389" s="157" t="s">
        <v>145</v>
      </c>
      <c r="E389" s="158" t="s">
        <v>1</v>
      </c>
      <c r="F389" s="159" t="s">
        <v>683</v>
      </c>
      <c r="H389" s="160">
        <v>17.472000000000001</v>
      </c>
      <c r="L389" s="156"/>
      <c r="M389" s="161"/>
      <c r="N389" s="162"/>
      <c r="O389" s="162"/>
      <c r="P389" s="162"/>
      <c r="Q389" s="162"/>
      <c r="R389" s="162"/>
      <c r="S389" s="162"/>
      <c r="T389" s="163"/>
      <c r="AT389" s="158" t="s">
        <v>145</v>
      </c>
      <c r="AU389" s="158" t="s">
        <v>83</v>
      </c>
      <c r="AV389" s="13" t="s">
        <v>83</v>
      </c>
      <c r="AW389" s="13" t="s">
        <v>29</v>
      </c>
      <c r="AX389" s="13" t="s">
        <v>73</v>
      </c>
      <c r="AY389" s="158" t="s">
        <v>137</v>
      </c>
    </row>
    <row r="390" spans="1:65" s="15" customFormat="1">
      <c r="B390" s="171"/>
      <c r="D390" s="157" t="s">
        <v>145</v>
      </c>
      <c r="E390" s="172" t="s">
        <v>1</v>
      </c>
      <c r="F390" s="173" t="s">
        <v>483</v>
      </c>
      <c r="H390" s="172" t="s">
        <v>1</v>
      </c>
      <c r="L390" s="171"/>
      <c r="M390" s="174"/>
      <c r="N390" s="175"/>
      <c r="O390" s="175"/>
      <c r="P390" s="175"/>
      <c r="Q390" s="175"/>
      <c r="R390" s="175"/>
      <c r="S390" s="175"/>
      <c r="T390" s="176"/>
      <c r="AT390" s="172" t="s">
        <v>145</v>
      </c>
      <c r="AU390" s="172" t="s">
        <v>83</v>
      </c>
      <c r="AV390" s="15" t="s">
        <v>81</v>
      </c>
      <c r="AW390" s="15" t="s">
        <v>29</v>
      </c>
      <c r="AX390" s="15" t="s">
        <v>73</v>
      </c>
      <c r="AY390" s="172" t="s">
        <v>137</v>
      </c>
    </row>
    <row r="391" spans="1:65" s="13" customFormat="1">
      <c r="B391" s="156"/>
      <c r="D391" s="157" t="s">
        <v>145</v>
      </c>
      <c r="E391" s="158" t="s">
        <v>1</v>
      </c>
      <c r="F391" s="159" t="s">
        <v>684</v>
      </c>
      <c r="H391" s="160">
        <v>5.9169999999999998</v>
      </c>
      <c r="L391" s="156"/>
      <c r="M391" s="161"/>
      <c r="N391" s="162"/>
      <c r="O391" s="162"/>
      <c r="P391" s="162"/>
      <c r="Q391" s="162"/>
      <c r="R391" s="162"/>
      <c r="S391" s="162"/>
      <c r="T391" s="163"/>
      <c r="AT391" s="158" t="s">
        <v>145</v>
      </c>
      <c r="AU391" s="158" t="s">
        <v>83</v>
      </c>
      <c r="AV391" s="13" t="s">
        <v>83</v>
      </c>
      <c r="AW391" s="13" t="s">
        <v>29</v>
      </c>
      <c r="AX391" s="13" t="s">
        <v>73</v>
      </c>
      <c r="AY391" s="158" t="s">
        <v>137</v>
      </c>
    </row>
    <row r="392" spans="1:65" s="14" customFormat="1">
      <c r="B392" s="164"/>
      <c r="D392" s="157" t="s">
        <v>145</v>
      </c>
      <c r="E392" s="165" t="s">
        <v>1</v>
      </c>
      <c r="F392" s="166" t="s">
        <v>176</v>
      </c>
      <c r="H392" s="167">
        <v>23.388999999999999</v>
      </c>
      <c r="L392" s="164"/>
      <c r="M392" s="168"/>
      <c r="N392" s="169"/>
      <c r="O392" s="169"/>
      <c r="P392" s="169"/>
      <c r="Q392" s="169"/>
      <c r="R392" s="169"/>
      <c r="S392" s="169"/>
      <c r="T392" s="170"/>
      <c r="AT392" s="165" t="s">
        <v>145</v>
      </c>
      <c r="AU392" s="165" t="s">
        <v>83</v>
      </c>
      <c r="AV392" s="14" t="s">
        <v>143</v>
      </c>
      <c r="AW392" s="14" t="s">
        <v>29</v>
      </c>
      <c r="AX392" s="14" t="s">
        <v>81</v>
      </c>
      <c r="AY392" s="165" t="s">
        <v>137</v>
      </c>
    </row>
    <row r="393" spans="1:65" s="2" customFormat="1" ht="16.5" customHeight="1">
      <c r="A393" s="30"/>
      <c r="B393" s="142"/>
      <c r="C393" s="143" t="s">
        <v>685</v>
      </c>
      <c r="D393" s="143" t="s">
        <v>139</v>
      </c>
      <c r="E393" s="144" t="s">
        <v>686</v>
      </c>
      <c r="F393" s="145" t="s">
        <v>687</v>
      </c>
      <c r="G393" s="146" t="s">
        <v>142</v>
      </c>
      <c r="H393" s="147">
        <v>26.521000000000001</v>
      </c>
      <c r="I393" s="148"/>
      <c r="J393" s="148">
        <f>ROUND(I393*H393,2)</f>
        <v>0</v>
      </c>
      <c r="K393" s="149"/>
      <c r="L393" s="31"/>
      <c r="M393" s="150" t="s">
        <v>1</v>
      </c>
      <c r="N393" s="151" t="s">
        <v>38</v>
      </c>
      <c r="O393" s="152">
        <v>0.78800000000000003</v>
      </c>
      <c r="P393" s="152">
        <f>O393*H393</f>
        <v>20.898548000000002</v>
      </c>
      <c r="Q393" s="152">
        <v>7.9909999999999995E-2</v>
      </c>
      <c r="R393" s="152">
        <f>Q393*H393</f>
        <v>2.1192931100000001</v>
      </c>
      <c r="S393" s="152">
        <v>0</v>
      </c>
      <c r="T393" s="153">
        <f>S393*H393</f>
        <v>0</v>
      </c>
      <c r="U393" s="30"/>
      <c r="V393" s="30"/>
      <c r="W393" s="30"/>
      <c r="X393" s="30"/>
      <c r="Y393" s="30"/>
      <c r="Z393" s="30"/>
      <c r="AA393" s="30"/>
      <c r="AB393" s="30"/>
      <c r="AC393" s="30"/>
      <c r="AD393" s="30"/>
      <c r="AE393" s="30"/>
      <c r="AR393" s="154" t="s">
        <v>143</v>
      </c>
      <c r="AT393" s="154" t="s">
        <v>139</v>
      </c>
      <c r="AU393" s="154" t="s">
        <v>83</v>
      </c>
      <c r="AY393" s="18" t="s">
        <v>137</v>
      </c>
      <c r="BE393" s="155">
        <f>IF(N393="základní",J393,0)</f>
        <v>0</v>
      </c>
      <c r="BF393" s="155">
        <f>IF(N393="snížená",J393,0)</f>
        <v>0</v>
      </c>
      <c r="BG393" s="155">
        <f>IF(N393="zákl. přenesená",J393,0)</f>
        <v>0</v>
      </c>
      <c r="BH393" s="155">
        <f>IF(N393="sníž. přenesená",J393,0)</f>
        <v>0</v>
      </c>
      <c r="BI393" s="155">
        <f>IF(N393="nulová",J393,0)</f>
        <v>0</v>
      </c>
      <c r="BJ393" s="18" t="s">
        <v>81</v>
      </c>
      <c r="BK393" s="155">
        <f>ROUND(I393*H393,2)</f>
        <v>0</v>
      </c>
      <c r="BL393" s="18" t="s">
        <v>143</v>
      </c>
      <c r="BM393" s="154" t="s">
        <v>688</v>
      </c>
    </row>
    <row r="394" spans="1:65" s="15" customFormat="1">
      <c r="B394" s="171"/>
      <c r="D394" s="157" t="s">
        <v>145</v>
      </c>
      <c r="E394" s="172" t="s">
        <v>1</v>
      </c>
      <c r="F394" s="173" t="s">
        <v>576</v>
      </c>
      <c r="H394" s="172" t="s">
        <v>1</v>
      </c>
      <c r="L394" s="171"/>
      <c r="M394" s="174"/>
      <c r="N394" s="175"/>
      <c r="O394" s="175"/>
      <c r="P394" s="175"/>
      <c r="Q394" s="175"/>
      <c r="R394" s="175"/>
      <c r="S394" s="175"/>
      <c r="T394" s="176"/>
      <c r="AT394" s="172" t="s">
        <v>145</v>
      </c>
      <c r="AU394" s="172" t="s">
        <v>83</v>
      </c>
      <c r="AV394" s="15" t="s">
        <v>81</v>
      </c>
      <c r="AW394" s="15" t="s">
        <v>29</v>
      </c>
      <c r="AX394" s="15" t="s">
        <v>73</v>
      </c>
      <c r="AY394" s="172" t="s">
        <v>137</v>
      </c>
    </row>
    <row r="395" spans="1:65" s="13" customFormat="1">
      <c r="B395" s="156"/>
      <c r="D395" s="157" t="s">
        <v>145</v>
      </c>
      <c r="E395" s="158" t="s">
        <v>1</v>
      </c>
      <c r="F395" s="159" t="s">
        <v>689</v>
      </c>
      <c r="H395" s="160">
        <v>1.5109999999999999</v>
      </c>
      <c r="L395" s="156"/>
      <c r="M395" s="161"/>
      <c r="N395" s="162"/>
      <c r="O395" s="162"/>
      <c r="P395" s="162"/>
      <c r="Q395" s="162"/>
      <c r="R395" s="162"/>
      <c r="S395" s="162"/>
      <c r="T395" s="163"/>
      <c r="AT395" s="158" t="s">
        <v>145</v>
      </c>
      <c r="AU395" s="158" t="s">
        <v>83</v>
      </c>
      <c r="AV395" s="13" t="s">
        <v>83</v>
      </c>
      <c r="AW395" s="13" t="s">
        <v>29</v>
      </c>
      <c r="AX395" s="13" t="s">
        <v>73</v>
      </c>
      <c r="AY395" s="158" t="s">
        <v>137</v>
      </c>
    </row>
    <row r="396" spans="1:65" s="13" customFormat="1">
      <c r="B396" s="156"/>
      <c r="D396" s="157" t="s">
        <v>145</v>
      </c>
      <c r="E396" s="158" t="s">
        <v>1</v>
      </c>
      <c r="F396" s="159" t="s">
        <v>690</v>
      </c>
      <c r="H396" s="160">
        <v>1.5109999999999999</v>
      </c>
      <c r="L396" s="156"/>
      <c r="M396" s="161"/>
      <c r="N396" s="162"/>
      <c r="O396" s="162"/>
      <c r="P396" s="162"/>
      <c r="Q396" s="162"/>
      <c r="R396" s="162"/>
      <c r="S396" s="162"/>
      <c r="T396" s="163"/>
      <c r="AT396" s="158" t="s">
        <v>145</v>
      </c>
      <c r="AU396" s="158" t="s">
        <v>83</v>
      </c>
      <c r="AV396" s="13" t="s">
        <v>83</v>
      </c>
      <c r="AW396" s="13" t="s">
        <v>29</v>
      </c>
      <c r="AX396" s="13" t="s">
        <v>73</v>
      </c>
      <c r="AY396" s="158" t="s">
        <v>137</v>
      </c>
    </row>
    <row r="397" spans="1:65" s="13" customFormat="1">
      <c r="B397" s="156"/>
      <c r="D397" s="157" t="s">
        <v>145</v>
      </c>
      <c r="E397" s="158" t="s">
        <v>1</v>
      </c>
      <c r="F397" s="159" t="s">
        <v>691</v>
      </c>
      <c r="H397" s="160">
        <v>1.5109999999999999</v>
      </c>
      <c r="L397" s="156"/>
      <c r="M397" s="161"/>
      <c r="N397" s="162"/>
      <c r="O397" s="162"/>
      <c r="P397" s="162"/>
      <c r="Q397" s="162"/>
      <c r="R397" s="162"/>
      <c r="S397" s="162"/>
      <c r="T397" s="163"/>
      <c r="AT397" s="158" t="s">
        <v>145</v>
      </c>
      <c r="AU397" s="158" t="s">
        <v>83</v>
      </c>
      <c r="AV397" s="13" t="s">
        <v>83</v>
      </c>
      <c r="AW397" s="13" t="s">
        <v>29</v>
      </c>
      <c r="AX397" s="13" t="s">
        <v>73</v>
      </c>
      <c r="AY397" s="158" t="s">
        <v>137</v>
      </c>
    </row>
    <row r="398" spans="1:65" s="13" customFormat="1">
      <c r="B398" s="156"/>
      <c r="D398" s="157" t="s">
        <v>145</v>
      </c>
      <c r="E398" s="158" t="s">
        <v>1</v>
      </c>
      <c r="F398" s="159" t="s">
        <v>692</v>
      </c>
      <c r="H398" s="160">
        <v>1.5109999999999999</v>
      </c>
      <c r="L398" s="156"/>
      <c r="M398" s="161"/>
      <c r="N398" s="162"/>
      <c r="O398" s="162"/>
      <c r="P398" s="162"/>
      <c r="Q398" s="162"/>
      <c r="R398" s="162"/>
      <c r="S398" s="162"/>
      <c r="T398" s="163"/>
      <c r="AT398" s="158" t="s">
        <v>145</v>
      </c>
      <c r="AU398" s="158" t="s">
        <v>83</v>
      </c>
      <c r="AV398" s="13" t="s">
        <v>83</v>
      </c>
      <c r="AW398" s="13" t="s">
        <v>29</v>
      </c>
      <c r="AX398" s="13" t="s">
        <v>73</v>
      </c>
      <c r="AY398" s="158" t="s">
        <v>137</v>
      </c>
    </row>
    <row r="399" spans="1:65" s="13" customFormat="1">
      <c r="B399" s="156"/>
      <c r="D399" s="157" t="s">
        <v>145</v>
      </c>
      <c r="E399" s="158" t="s">
        <v>1</v>
      </c>
      <c r="F399" s="159" t="s">
        <v>693</v>
      </c>
      <c r="H399" s="160">
        <v>1.7090000000000001</v>
      </c>
      <c r="L399" s="156"/>
      <c r="M399" s="161"/>
      <c r="N399" s="162"/>
      <c r="O399" s="162"/>
      <c r="P399" s="162"/>
      <c r="Q399" s="162"/>
      <c r="R399" s="162"/>
      <c r="S399" s="162"/>
      <c r="T399" s="163"/>
      <c r="AT399" s="158" t="s">
        <v>145</v>
      </c>
      <c r="AU399" s="158" t="s">
        <v>83</v>
      </c>
      <c r="AV399" s="13" t="s">
        <v>83</v>
      </c>
      <c r="AW399" s="13" t="s">
        <v>29</v>
      </c>
      <c r="AX399" s="13" t="s">
        <v>73</v>
      </c>
      <c r="AY399" s="158" t="s">
        <v>137</v>
      </c>
    </row>
    <row r="400" spans="1:65" s="13" customFormat="1">
      <c r="B400" s="156"/>
      <c r="D400" s="157" t="s">
        <v>145</v>
      </c>
      <c r="E400" s="158" t="s">
        <v>1</v>
      </c>
      <c r="F400" s="159" t="s">
        <v>694</v>
      </c>
      <c r="H400" s="160">
        <v>1.5109999999999999</v>
      </c>
      <c r="L400" s="156"/>
      <c r="M400" s="161"/>
      <c r="N400" s="162"/>
      <c r="O400" s="162"/>
      <c r="P400" s="162"/>
      <c r="Q400" s="162"/>
      <c r="R400" s="162"/>
      <c r="S400" s="162"/>
      <c r="T400" s="163"/>
      <c r="AT400" s="158" t="s">
        <v>145</v>
      </c>
      <c r="AU400" s="158" t="s">
        <v>83</v>
      </c>
      <c r="AV400" s="13" t="s">
        <v>83</v>
      </c>
      <c r="AW400" s="13" t="s">
        <v>29</v>
      </c>
      <c r="AX400" s="13" t="s">
        <v>73</v>
      </c>
      <c r="AY400" s="158" t="s">
        <v>137</v>
      </c>
    </row>
    <row r="401" spans="1:65" s="13" customFormat="1">
      <c r="B401" s="156"/>
      <c r="D401" s="157" t="s">
        <v>145</v>
      </c>
      <c r="E401" s="158" t="s">
        <v>1</v>
      </c>
      <c r="F401" s="159" t="s">
        <v>695</v>
      </c>
      <c r="H401" s="160">
        <v>3.4039999999999999</v>
      </c>
      <c r="L401" s="156"/>
      <c r="M401" s="161"/>
      <c r="N401" s="162"/>
      <c r="O401" s="162"/>
      <c r="P401" s="162"/>
      <c r="Q401" s="162"/>
      <c r="R401" s="162"/>
      <c r="S401" s="162"/>
      <c r="T401" s="163"/>
      <c r="AT401" s="158" t="s">
        <v>145</v>
      </c>
      <c r="AU401" s="158" t="s">
        <v>83</v>
      </c>
      <c r="AV401" s="13" t="s">
        <v>83</v>
      </c>
      <c r="AW401" s="13" t="s">
        <v>29</v>
      </c>
      <c r="AX401" s="13" t="s">
        <v>73</v>
      </c>
      <c r="AY401" s="158" t="s">
        <v>137</v>
      </c>
    </row>
    <row r="402" spans="1:65" s="13" customFormat="1">
      <c r="B402" s="156"/>
      <c r="D402" s="157" t="s">
        <v>145</v>
      </c>
      <c r="E402" s="158" t="s">
        <v>1</v>
      </c>
      <c r="F402" s="159" t="s">
        <v>696</v>
      </c>
      <c r="H402" s="160">
        <v>1.5109999999999999</v>
      </c>
      <c r="L402" s="156"/>
      <c r="M402" s="161"/>
      <c r="N402" s="162"/>
      <c r="O402" s="162"/>
      <c r="P402" s="162"/>
      <c r="Q402" s="162"/>
      <c r="R402" s="162"/>
      <c r="S402" s="162"/>
      <c r="T402" s="163"/>
      <c r="AT402" s="158" t="s">
        <v>145</v>
      </c>
      <c r="AU402" s="158" t="s">
        <v>83</v>
      </c>
      <c r="AV402" s="13" t="s">
        <v>83</v>
      </c>
      <c r="AW402" s="13" t="s">
        <v>29</v>
      </c>
      <c r="AX402" s="13" t="s">
        <v>73</v>
      </c>
      <c r="AY402" s="158" t="s">
        <v>137</v>
      </c>
    </row>
    <row r="403" spans="1:65" s="13" customFormat="1">
      <c r="B403" s="156"/>
      <c r="D403" s="157" t="s">
        <v>145</v>
      </c>
      <c r="E403" s="158" t="s">
        <v>1</v>
      </c>
      <c r="F403" s="159" t="s">
        <v>697</v>
      </c>
      <c r="H403" s="160">
        <v>1.4710000000000001</v>
      </c>
      <c r="L403" s="156"/>
      <c r="M403" s="161"/>
      <c r="N403" s="162"/>
      <c r="O403" s="162"/>
      <c r="P403" s="162"/>
      <c r="Q403" s="162"/>
      <c r="R403" s="162"/>
      <c r="S403" s="162"/>
      <c r="T403" s="163"/>
      <c r="AT403" s="158" t="s">
        <v>145</v>
      </c>
      <c r="AU403" s="158" t="s">
        <v>83</v>
      </c>
      <c r="AV403" s="13" t="s">
        <v>83</v>
      </c>
      <c r="AW403" s="13" t="s">
        <v>29</v>
      </c>
      <c r="AX403" s="13" t="s">
        <v>73</v>
      </c>
      <c r="AY403" s="158" t="s">
        <v>137</v>
      </c>
    </row>
    <row r="404" spans="1:65" s="13" customFormat="1">
      <c r="B404" s="156"/>
      <c r="D404" s="157" t="s">
        <v>145</v>
      </c>
      <c r="E404" s="158" t="s">
        <v>1</v>
      </c>
      <c r="F404" s="159" t="s">
        <v>698</v>
      </c>
      <c r="H404" s="160">
        <v>1.431</v>
      </c>
      <c r="L404" s="156"/>
      <c r="M404" s="161"/>
      <c r="N404" s="162"/>
      <c r="O404" s="162"/>
      <c r="P404" s="162"/>
      <c r="Q404" s="162"/>
      <c r="R404" s="162"/>
      <c r="S404" s="162"/>
      <c r="T404" s="163"/>
      <c r="AT404" s="158" t="s">
        <v>145</v>
      </c>
      <c r="AU404" s="158" t="s">
        <v>83</v>
      </c>
      <c r="AV404" s="13" t="s">
        <v>83</v>
      </c>
      <c r="AW404" s="13" t="s">
        <v>29</v>
      </c>
      <c r="AX404" s="13" t="s">
        <v>73</v>
      </c>
      <c r="AY404" s="158" t="s">
        <v>137</v>
      </c>
    </row>
    <row r="405" spans="1:65" s="13" customFormat="1">
      <c r="B405" s="156"/>
      <c r="D405" s="157" t="s">
        <v>145</v>
      </c>
      <c r="E405" s="158" t="s">
        <v>1</v>
      </c>
      <c r="F405" s="159" t="s">
        <v>699</v>
      </c>
      <c r="H405" s="160">
        <v>1.5109999999999999</v>
      </c>
      <c r="L405" s="156"/>
      <c r="M405" s="161"/>
      <c r="N405" s="162"/>
      <c r="O405" s="162"/>
      <c r="P405" s="162"/>
      <c r="Q405" s="162"/>
      <c r="R405" s="162"/>
      <c r="S405" s="162"/>
      <c r="T405" s="163"/>
      <c r="AT405" s="158" t="s">
        <v>145</v>
      </c>
      <c r="AU405" s="158" t="s">
        <v>83</v>
      </c>
      <c r="AV405" s="13" t="s">
        <v>83</v>
      </c>
      <c r="AW405" s="13" t="s">
        <v>29</v>
      </c>
      <c r="AX405" s="13" t="s">
        <v>73</v>
      </c>
      <c r="AY405" s="158" t="s">
        <v>137</v>
      </c>
    </row>
    <row r="406" spans="1:65" s="13" customFormat="1">
      <c r="B406" s="156"/>
      <c r="D406" s="157" t="s">
        <v>145</v>
      </c>
      <c r="E406" s="158" t="s">
        <v>1</v>
      </c>
      <c r="F406" s="159" t="s">
        <v>700</v>
      </c>
      <c r="H406" s="160">
        <v>1.431</v>
      </c>
      <c r="L406" s="156"/>
      <c r="M406" s="161"/>
      <c r="N406" s="162"/>
      <c r="O406" s="162"/>
      <c r="P406" s="162"/>
      <c r="Q406" s="162"/>
      <c r="R406" s="162"/>
      <c r="S406" s="162"/>
      <c r="T406" s="163"/>
      <c r="AT406" s="158" t="s">
        <v>145</v>
      </c>
      <c r="AU406" s="158" t="s">
        <v>83</v>
      </c>
      <c r="AV406" s="13" t="s">
        <v>83</v>
      </c>
      <c r="AW406" s="13" t="s">
        <v>29</v>
      </c>
      <c r="AX406" s="13" t="s">
        <v>73</v>
      </c>
      <c r="AY406" s="158" t="s">
        <v>137</v>
      </c>
    </row>
    <row r="407" spans="1:65" s="16" customFormat="1">
      <c r="B407" s="191"/>
      <c r="D407" s="157" t="s">
        <v>145</v>
      </c>
      <c r="E407" s="192" t="s">
        <v>1</v>
      </c>
      <c r="F407" s="193" t="s">
        <v>582</v>
      </c>
      <c r="H407" s="194">
        <v>20.023</v>
      </c>
      <c r="L407" s="191"/>
      <c r="M407" s="195"/>
      <c r="N407" s="196"/>
      <c r="O407" s="196"/>
      <c r="P407" s="196"/>
      <c r="Q407" s="196"/>
      <c r="R407" s="196"/>
      <c r="S407" s="196"/>
      <c r="T407" s="197"/>
      <c r="AT407" s="192" t="s">
        <v>145</v>
      </c>
      <c r="AU407" s="192" t="s">
        <v>83</v>
      </c>
      <c r="AV407" s="16" t="s">
        <v>152</v>
      </c>
      <c r="AW407" s="16" t="s">
        <v>29</v>
      </c>
      <c r="AX407" s="16" t="s">
        <v>73</v>
      </c>
      <c r="AY407" s="192" t="s">
        <v>137</v>
      </c>
    </row>
    <row r="408" spans="1:65" s="15" customFormat="1">
      <c r="B408" s="171"/>
      <c r="D408" s="157" t="s">
        <v>145</v>
      </c>
      <c r="E408" s="172" t="s">
        <v>1</v>
      </c>
      <c r="F408" s="173" t="s">
        <v>583</v>
      </c>
      <c r="H408" s="172" t="s">
        <v>1</v>
      </c>
      <c r="L408" s="171"/>
      <c r="M408" s="174"/>
      <c r="N408" s="175"/>
      <c r="O408" s="175"/>
      <c r="P408" s="175"/>
      <c r="Q408" s="175"/>
      <c r="R408" s="175"/>
      <c r="S408" s="175"/>
      <c r="T408" s="176"/>
      <c r="AT408" s="172" t="s">
        <v>145</v>
      </c>
      <c r="AU408" s="172" t="s">
        <v>83</v>
      </c>
      <c r="AV408" s="15" t="s">
        <v>81</v>
      </c>
      <c r="AW408" s="15" t="s">
        <v>29</v>
      </c>
      <c r="AX408" s="15" t="s">
        <v>73</v>
      </c>
      <c r="AY408" s="172" t="s">
        <v>137</v>
      </c>
    </row>
    <row r="409" spans="1:65" s="13" customFormat="1">
      <c r="B409" s="156"/>
      <c r="D409" s="157" t="s">
        <v>145</v>
      </c>
      <c r="E409" s="158" t="s">
        <v>1</v>
      </c>
      <c r="F409" s="159" t="s">
        <v>701</v>
      </c>
      <c r="H409" s="160">
        <v>1.659</v>
      </c>
      <c r="L409" s="156"/>
      <c r="M409" s="161"/>
      <c r="N409" s="162"/>
      <c r="O409" s="162"/>
      <c r="P409" s="162"/>
      <c r="Q409" s="162"/>
      <c r="R409" s="162"/>
      <c r="S409" s="162"/>
      <c r="T409" s="163"/>
      <c r="AT409" s="158" t="s">
        <v>145</v>
      </c>
      <c r="AU409" s="158" t="s">
        <v>83</v>
      </c>
      <c r="AV409" s="13" t="s">
        <v>83</v>
      </c>
      <c r="AW409" s="13" t="s">
        <v>29</v>
      </c>
      <c r="AX409" s="13" t="s">
        <v>73</v>
      </c>
      <c r="AY409" s="158" t="s">
        <v>137</v>
      </c>
    </row>
    <row r="410" spans="1:65" s="13" customFormat="1">
      <c r="B410" s="156"/>
      <c r="D410" s="157" t="s">
        <v>145</v>
      </c>
      <c r="E410" s="158" t="s">
        <v>1</v>
      </c>
      <c r="F410" s="159" t="s">
        <v>702</v>
      </c>
      <c r="H410" s="160">
        <v>1.4730000000000001</v>
      </c>
      <c r="L410" s="156"/>
      <c r="M410" s="161"/>
      <c r="N410" s="162"/>
      <c r="O410" s="162"/>
      <c r="P410" s="162"/>
      <c r="Q410" s="162"/>
      <c r="R410" s="162"/>
      <c r="S410" s="162"/>
      <c r="T410" s="163"/>
      <c r="AT410" s="158" t="s">
        <v>145</v>
      </c>
      <c r="AU410" s="158" t="s">
        <v>83</v>
      </c>
      <c r="AV410" s="13" t="s">
        <v>83</v>
      </c>
      <c r="AW410" s="13" t="s">
        <v>29</v>
      </c>
      <c r="AX410" s="13" t="s">
        <v>73</v>
      </c>
      <c r="AY410" s="158" t="s">
        <v>137</v>
      </c>
    </row>
    <row r="411" spans="1:65" s="13" customFormat="1">
      <c r="B411" s="156"/>
      <c r="D411" s="157" t="s">
        <v>145</v>
      </c>
      <c r="E411" s="158" t="s">
        <v>1</v>
      </c>
      <c r="F411" s="159" t="s">
        <v>703</v>
      </c>
      <c r="H411" s="160">
        <v>1.893</v>
      </c>
      <c r="L411" s="156"/>
      <c r="M411" s="161"/>
      <c r="N411" s="162"/>
      <c r="O411" s="162"/>
      <c r="P411" s="162"/>
      <c r="Q411" s="162"/>
      <c r="R411" s="162"/>
      <c r="S411" s="162"/>
      <c r="T411" s="163"/>
      <c r="AT411" s="158" t="s">
        <v>145</v>
      </c>
      <c r="AU411" s="158" t="s">
        <v>83</v>
      </c>
      <c r="AV411" s="13" t="s">
        <v>83</v>
      </c>
      <c r="AW411" s="13" t="s">
        <v>29</v>
      </c>
      <c r="AX411" s="13" t="s">
        <v>73</v>
      </c>
      <c r="AY411" s="158" t="s">
        <v>137</v>
      </c>
    </row>
    <row r="412" spans="1:65" s="13" customFormat="1">
      <c r="B412" s="156"/>
      <c r="D412" s="157" t="s">
        <v>145</v>
      </c>
      <c r="E412" s="158" t="s">
        <v>1</v>
      </c>
      <c r="F412" s="159" t="s">
        <v>704</v>
      </c>
      <c r="H412" s="160">
        <v>1.4730000000000001</v>
      </c>
      <c r="L412" s="156"/>
      <c r="M412" s="161"/>
      <c r="N412" s="162"/>
      <c r="O412" s="162"/>
      <c r="P412" s="162"/>
      <c r="Q412" s="162"/>
      <c r="R412" s="162"/>
      <c r="S412" s="162"/>
      <c r="T412" s="163"/>
      <c r="AT412" s="158" t="s">
        <v>145</v>
      </c>
      <c r="AU412" s="158" t="s">
        <v>83</v>
      </c>
      <c r="AV412" s="13" t="s">
        <v>83</v>
      </c>
      <c r="AW412" s="13" t="s">
        <v>29</v>
      </c>
      <c r="AX412" s="13" t="s">
        <v>73</v>
      </c>
      <c r="AY412" s="158" t="s">
        <v>137</v>
      </c>
    </row>
    <row r="413" spans="1:65" s="16" customFormat="1">
      <c r="B413" s="191"/>
      <c r="D413" s="157" t="s">
        <v>145</v>
      </c>
      <c r="E413" s="192" t="s">
        <v>1</v>
      </c>
      <c r="F413" s="193" t="s">
        <v>582</v>
      </c>
      <c r="H413" s="194">
        <v>6.4980000000000002</v>
      </c>
      <c r="L413" s="191"/>
      <c r="M413" s="195"/>
      <c r="N413" s="196"/>
      <c r="O413" s="196"/>
      <c r="P413" s="196"/>
      <c r="Q413" s="196"/>
      <c r="R413" s="196"/>
      <c r="S413" s="196"/>
      <c r="T413" s="197"/>
      <c r="AT413" s="192" t="s">
        <v>145</v>
      </c>
      <c r="AU413" s="192" t="s">
        <v>83</v>
      </c>
      <c r="AV413" s="16" t="s">
        <v>152</v>
      </c>
      <c r="AW413" s="16" t="s">
        <v>29</v>
      </c>
      <c r="AX413" s="16" t="s">
        <v>73</v>
      </c>
      <c r="AY413" s="192" t="s">
        <v>137</v>
      </c>
    </row>
    <row r="414" spans="1:65" s="14" customFormat="1">
      <c r="B414" s="164"/>
      <c r="D414" s="157" t="s">
        <v>145</v>
      </c>
      <c r="E414" s="165" t="s">
        <v>1</v>
      </c>
      <c r="F414" s="166" t="s">
        <v>176</v>
      </c>
      <c r="H414" s="167">
        <v>26.521000000000001</v>
      </c>
      <c r="L414" s="164"/>
      <c r="M414" s="168"/>
      <c r="N414" s="169"/>
      <c r="O414" s="169"/>
      <c r="P414" s="169"/>
      <c r="Q414" s="169"/>
      <c r="R414" s="169"/>
      <c r="S414" s="169"/>
      <c r="T414" s="170"/>
      <c r="AT414" s="165" t="s">
        <v>145</v>
      </c>
      <c r="AU414" s="165" t="s">
        <v>83</v>
      </c>
      <c r="AV414" s="14" t="s">
        <v>143</v>
      </c>
      <c r="AW414" s="14" t="s">
        <v>29</v>
      </c>
      <c r="AX414" s="14" t="s">
        <v>81</v>
      </c>
      <c r="AY414" s="165" t="s">
        <v>137</v>
      </c>
    </row>
    <row r="415" spans="1:65" s="2" customFormat="1" ht="24.15" customHeight="1">
      <c r="A415" s="30"/>
      <c r="B415" s="142"/>
      <c r="C415" s="143" t="s">
        <v>705</v>
      </c>
      <c r="D415" s="143" t="s">
        <v>139</v>
      </c>
      <c r="E415" s="144" t="s">
        <v>706</v>
      </c>
      <c r="F415" s="145" t="s">
        <v>707</v>
      </c>
      <c r="G415" s="146" t="s">
        <v>217</v>
      </c>
      <c r="H415" s="147">
        <v>0.98599999999999999</v>
      </c>
      <c r="I415" s="148"/>
      <c r="J415" s="148">
        <f>ROUND(I415*H415,2)</f>
        <v>0</v>
      </c>
      <c r="K415" s="149"/>
      <c r="L415" s="31"/>
      <c r="M415" s="150" t="s">
        <v>1</v>
      </c>
      <c r="N415" s="151" t="s">
        <v>38</v>
      </c>
      <c r="O415" s="152">
        <v>19.420999999999999</v>
      </c>
      <c r="P415" s="152">
        <f>O415*H415</f>
        <v>19.149106</v>
      </c>
      <c r="Q415" s="152">
        <v>1.0384</v>
      </c>
      <c r="R415" s="152">
        <f>Q415*H415</f>
        <v>1.0238624000000001</v>
      </c>
      <c r="S415" s="152">
        <v>0</v>
      </c>
      <c r="T415" s="153">
        <f>S415*H415</f>
        <v>0</v>
      </c>
      <c r="U415" s="30"/>
      <c r="V415" s="30"/>
      <c r="W415" s="30"/>
      <c r="X415" s="30"/>
      <c r="Y415" s="30"/>
      <c r="Z415" s="30"/>
      <c r="AA415" s="30"/>
      <c r="AB415" s="30"/>
      <c r="AC415" s="30"/>
      <c r="AD415" s="30"/>
      <c r="AE415" s="30"/>
      <c r="AR415" s="154" t="s">
        <v>143</v>
      </c>
      <c r="AT415" s="154" t="s">
        <v>139</v>
      </c>
      <c r="AU415" s="154" t="s">
        <v>83</v>
      </c>
      <c r="AY415" s="18" t="s">
        <v>137</v>
      </c>
      <c r="BE415" s="155">
        <f>IF(N415="základní",J415,0)</f>
        <v>0</v>
      </c>
      <c r="BF415" s="155">
        <f>IF(N415="snížená",J415,0)</f>
        <v>0</v>
      </c>
      <c r="BG415" s="155">
        <f>IF(N415="zákl. přenesená",J415,0)</f>
        <v>0</v>
      </c>
      <c r="BH415" s="155">
        <f>IF(N415="sníž. přenesená",J415,0)</f>
        <v>0</v>
      </c>
      <c r="BI415" s="155">
        <f>IF(N415="nulová",J415,0)</f>
        <v>0</v>
      </c>
      <c r="BJ415" s="18" t="s">
        <v>81</v>
      </c>
      <c r="BK415" s="155">
        <f>ROUND(I415*H415,2)</f>
        <v>0</v>
      </c>
      <c r="BL415" s="18" t="s">
        <v>143</v>
      </c>
      <c r="BM415" s="154" t="s">
        <v>708</v>
      </c>
    </row>
    <row r="416" spans="1:65" s="13" customFormat="1">
      <c r="B416" s="156"/>
      <c r="D416" s="157" t="s">
        <v>145</v>
      </c>
      <c r="E416" s="158" t="s">
        <v>1</v>
      </c>
      <c r="F416" s="159" t="s">
        <v>709</v>
      </c>
      <c r="H416" s="160">
        <v>0.98599999999999999</v>
      </c>
      <c r="L416" s="156"/>
      <c r="M416" s="161"/>
      <c r="N416" s="162"/>
      <c r="O416" s="162"/>
      <c r="P416" s="162"/>
      <c r="Q416" s="162"/>
      <c r="R416" s="162"/>
      <c r="S416" s="162"/>
      <c r="T416" s="163"/>
      <c r="AT416" s="158" t="s">
        <v>145</v>
      </c>
      <c r="AU416" s="158" t="s">
        <v>83</v>
      </c>
      <c r="AV416" s="13" t="s">
        <v>83</v>
      </c>
      <c r="AW416" s="13" t="s">
        <v>29</v>
      </c>
      <c r="AX416" s="13" t="s">
        <v>81</v>
      </c>
      <c r="AY416" s="158" t="s">
        <v>137</v>
      </c>
    </row>
    <row r="417" spans="1:65" s="2" customFormat="1" ht="24.15" customHeight="1">
      <c r="A417" s="30"/>
      <c r="B417" s="142"/>
      <c r="C417" s="143" t="s">
        <v>710</v>
      </c>
      <c r="D417" s="143" t="s">
        <v>139</v>
      </c>
      <c r="E417" s="144" t="s">
        <v>711</v>
      </c>
      <c r="F417" s="145" t="s">
        <v>712</v>
      </c>
      <c r="G417" s="146" t="s">
        <v>149</v>
      </c>
      <c r="H417" s="147">
        <v>24.657</v>
      </c>
      <c r="I417" s="148"/>
      <c r="J417" s="148">
        <f>ROUND(I417*H417,2)</f>
        <v>0</v>
      </c>
      <c r="K417" s="149"/>
      <c r="L417" s="31"/>
      <c r="M417" s="150" t="s">
        <v>1</v>
      </c>
      <c r="N417" s="151" t="s">
        <v>38</v>
      </c>
      <c r="O417" s="152">
        <v>5.6230000000000002</v>
      </c>
      <c r="P417" s="152">
        <f>O417*H417</f>
        <v>138.646311</v>
      </c>
      <c r="Q417" s="152">
        <v>2.5960999999999999</v>
      </c>
      <c r="R417" s="152">
        <f>Q417*H417</f>
        <v>64.012037699999993</v>
      </c>
      <c r="S417" s="152">
        <v>0</v>
      </c>
      <c r="T417" s="153">
        <f>S417*H417</f>
        <v>0</v>
      </c>
      <c r="U417" s="30"/>
      <c r="V417" s="30"/>
      <c r="W417" s="30"/>
      <c r="X417" s="30"/>
      <c r="Y417" s="30"/>
      <c r="Z417" s="30"/>
      <c r="AA417" s="30"/>
      <c r="AB417" s="30"/>
      <c r="AC417" s="30"/>
      <c r="AD417" s="30"/>
      <c r="AE417" s="30"/>
      <c r="AR417" s="154" t="s">
        <v>143</v>
      </c>
      <c r="AT417" s="154" t="s">
        <v>139</v>
      </c>
      <c r="AU417" s="154" t="s">
        <v>83</v>
      </c>
      <c r="AY417" s="18" t="s">
        <v>137</v>
      </c>
      <c r="BE417" s="155">
        <f>IF(N417="základní",J417,0)</f>
        <v>0</v>
      </c>
      <c r="BF417" s="155">
        <f>IF(N417="snížená",J417,0)</f>
        <v>0</v>
      </c>
      <c r="BG417" s="155">
        <f>IF(N417="zákl. přenesená",J417,0)</f>
        <v>0</v>
      </c>
      <c r="BH417" s="155">
        <f>IF(N417="sníž. přenesená",J417,0)</f>
        <v>0</v>
      </c>
      <c r="BI417" s="155">
        <f>IF(N417="nulová",J417,0)</f>
        <v>0</v>
      </c>
      <c r="BJ417" s="18" t="s">
        <v>81</v>
      </c>
      <c r="BK417" s="155">
        <f>ROUND(I417*H417,2)</f>
        <v>0</v>
      </c>
      <c r="BL417" s="18" t="s">
        <v>143</v>
      </c>
      <c r="BM417" s="154" t="s">
        <v>713</v>
      </c>
    </row>
    <row r="418" spans="1:65" s="15" customFormat="1">
      <c r="B418" s="171"/>
      <c r="D418" s="157" t="s">
        <v>145</v>
      </c>
      <c r="E418" s="172" t="s">
        <v>1</v>
      </c>
      <c r="F418" s="173" t="s">
        <v>714</v>
      </c>
      <c r="H418" s="172" t="s">
        <v>1</v>
      </c>
      <c r="L418" s="171"/>
      <c r="M418" s="174"/>
      <c r="N418" s="175"/>
      <c r="O418" s="175"/>
      <c r="P418" s="175"/>
      <c r="Q418" s="175"/>
      <c r="R418" s="175"/>
      <c r="S418" s="175"/>
      <c r="T418" s="176"/>
      <c r="AT418" s="172" t="s">
        <v>145</v>
      </c>
      <c r="AU418" s="172" t="s">
        <v>83</v>
      </c>
      <c r="AV418" s="15" t="s">
        <v>81</v>
      </c>
      <c r="AW418" s="15" t="s">
        <v>29</v>
      </c>
      <c r="AX418" s="15" t="s">
        <v>73</v>
      </c>
      <c r="AY418" s="172" t="s">
        <v>137</v>
      </c>
    </row>
    <row r="419" spans="1:65" s="13" customFormat="1" ht="30.6">
      <c r="B419" s="156"/>
      <c r="D419" s="157" t="s">
        <v>145</v>
      </c>
      <c r="E419" s="158" t="s">
        <v>1</v>
      </c>
      <c r="F419" s="159" t="s">
        <v>715</v>
      </c>
      <c r="H419" s="160">
        <v>5.15</v>
      </c>
      <c r="L419" s="156"/>
      <c r="M419" s="161"/>
      <c r="N419" s="162"/>
      <c r="O419" s="162"/>
      <c r="P419" s="162"/>
      <c r="Q419" s="162"/>
      <c r="R419" s="162"/>
      <c r="S419" s="162"/>
      <c r="T419" s="163"/>
      <c r="AT419" s="158" t="s">
        <v>145</v>
      </c>
      <c r="AU419" s="158" t="s">
        <v>83</v>
      </c>
      <c r="AV419" s="13" t="s">
        <v>83</v>
      </c>
      <c r="AW419" s="13" t="s">
        <v>29</v>
      </c>
      <c r="AX419" s="13" t="s">
        <v>73</v>
      </c>
      <c r="AY419" s="158" t="s">
        <v>137</v>
      </c>
    </row>
    <row r="420" spans="1:65" s="15" customFormat="1">
      <c r="B420" s="171"/>
      <c r="D420" s="157" t="s">
        <v>145</v>
      </c>
      <c r="E420" s="172" t="s">
        <v>1</v>
      </c>
      <c r="F420" s="173" t="s">
        <v>716</v>
      </c>
      <c r="H420" s="172" t="s">
        <v>1</v>
      </c>
      <c r="L420" s="171"/>
      <c r="M420" s="174"/>
      <c r="N420" s="175"/>
      <c r="O420" s="175"/>
      <c r="P420" s="175"/>
      <c r="Q420" s="175"/>
      <c r="R420" s="175"/>
      <c r="S420" s="175"/>
      <c r="T420" s="176"/>
      <c r="AT420" s="172" t="s">
        <v>145</v>
      </c>
      <c r="AU420" s="172" t="s">
        <v>83</v>
      </c>
      <c r="AV420" s="15" t="s">
        <v>81</v>
      </c>
      <c r="AW420" s="15" t="s">
        <v>29</v>
      </c>
      <c r="AX420" s="15" t="s">
        <v>73</v>
      </c>
      <c r="AY420" s="172" t="s">
        <v>137</v>
      </c>
    </row>
    <row r="421" spans="1:65" s="13" customFormat="1" ht="20.399999999999999">
      <c r="B421" s="156"/>
      <c r="D421" s="157" t="s">
        <v>145</v>
      </c>
      <c r="E421" s="158" t="s">
        <v>1</v>
      </c>
      <c r="F421" s="159" t="s">
        <v>717</v>
      </c>
      <c r="H421" s="160">
        <v>3.0870000000000002</v>
      </c>
      <c r="L421" s="156"/>
      <c r="M421" s="161"/>
      <c r="N421" s="162"/>
      <c r="O421" s="162"/>
      <c r="P421" s="162"/>
      <c r="Q421" s="162"/>
      <c r="R421" s="162"/>
      <c r="S421" s="162"/>
      <c r="T421" s="163"/>
      <c r="AT421" s="158" t="s">
        <v>145</v>
      </c>
      <c r="AU421" s="158" t="s">
        <v>83</v>
      </c>
      <c r="AV421" s="13" t="s">
        <v>83</v>
      </c>
      <c r="AW421" s="13" t="s">
        <v>29</v>
      </c>
      <c r="AX421" s="13" t="s">
        <v>73</v>
      </c>
      <c r="AY421" s="158" t="s">
        <v>137</v>
      </c>
    </row>
    <row r="422" spans="1:65" s="15" customFormat="1">
      <c r="B422" s="171"/>
      <c r="D422" s="157" t="s">
        <v>145</v>
      </c>
      <c r="E422" s="172" t="s">
        <v>1</v>
      </c>
      <c r="F422" s="173" t="s">
        <v>718</v>
      </c>
      <c r="H422" s="172" t="s">
        <v>1</v>
      </c>
      <c r="L422" s="171"/>
      <c r="M422" s="174"/>
      <c r="N422" s="175"/>
      <c r="O422" s="175"/>
      <c r="P422" s="175"/>
      <c r="Q422" s="175"/>
      <c r="R422" s="175"/>
      <c r="S422" s="175"/>
      <c r="T422" s="176"/>
      <c r="AT422" s="172" t="s">
        <v>145</v>
      </c>
      <c r="AU422" s="172" t="s">
        <v>83</v>
      </c>
      <c r="AV422" s="15" t="s">
        <v>81</v>
      </c>
      <c r="AW422" s="15" t="s">
        <v>29</v>
      </c>
      <c r="AX422" s="15" t="s">
        <v>73</v>
      </c>
      <c r="AY422" s="172" t="s">
        <v>137</v>
      </c>
    </row>
    <row r="423" spans="1:65" s="13" customFormat="1">
      <c r="B423" s="156"/>
      <c r="D423" s="157" t="s">
        <v>145</v>
      </c>
      <c r="E423" s="158" t="s">
        <v>1</v>
      </c>
      <c r="F423" s="159" t="s">
        <v>719</v>
      </c>
      <c r="H423" s="160">
        <v>9.6539999999999999</v>
      </c>
      <c r="L423" s="156"/>
      <c r="M423" s="161"/>
      <c r="N423" s="162"/>
      <c r="O423" s="162"/>
      <c r="P423" s="162"/>
      <c r="Q423" s="162"/>
      <c r="R423" s="162"/>
      <c r="S423" s="162"/>
      <c r="T423" s="163"/>
      <c r="AT423" s="158" t="s">
        <v>145</v>
      </c>
      <c r="AU423" s="158" t="s">
        <v>83</v>
      </c>
      <c r="AV423" s="13" t="s">
        <v>83</v>
      </c>
      <c r="AW423" s="13" t="s">
        <v>29</v>
      </c>
      <c r="AX423" s="13" t="s">
        <v>73</v>
      </c>
      <c r="AY423" s="158" t="s">
        <v>137</v>
      </c>
    </row>
    <row r="424" spans="1:65" s="15" customFormat="1">
      <c r="B424" s="171"/>
      <c r="D424" s="157" t="s">
        <v>145</v>
      </c>
      <c r="E424" s="172" t="s">
        <v>1</v>
      </c>
      <c r="F424" s="173" t="s">
        <v>720</v>
      </c>
      <c r="H424" s="172" t="s">
        <v>1</v>
      </c>
      <c r="L424" s="171"/>
      <c r="M424" s="174"/>
      <c r="N424" s="175"/>
      <c r="O424" s="175"/>
      <c r="P424" s="175"/>
      <c r="Q424" s="175"/>
      <c r="R424" s="175"/>
      <c r="S424" s="175"/>
      <c r="T424" s="176"/>
      <c r="AT424" s="172" t="s">
        <v>145</v>
      </c>
      <c r="AU424" s="172" t="s">
        <v>83</v>
      </c>
      <c r="AV424" s="15" t="s">
        <v>81</v>
      </c>
      <c r="AW424" s="15" t="s">
        <v>29</v>
      </c>
      <c r="AX424" s="15" t="s">
        <v>73</v>
      </c>
      <c r="AY424" s="172" t="s">
        <v>137</v>
      </c>
    </row>
    <row r="425" spans="1:65" s="13" customFormat="1">
      <c r="B425" s="156"/>
      <c r="D425" s="157" t="s">
        <v>145</v>
      </c>
      <c r="E425" s="158" t="s">
        <v>1</v>
      </c>
      <c r="F425" s="159" t="s">
        <v>721</v>
      </c>
      <c r="H425" s="160">
        <v>2.9870000000000001</v>
      </c>
      <c r="L425" s="156"/>
      <c r="M425" s="161"/>
      <c r="N425" s="162"/>
      <c r="O425" s="162"/>
      <c r="P425" s="162"/>
      <c r="Q425" s="162"/>
      <c r="R425" s="162"/>
      <c r="S425" s="162"/>
      <c r="T425" s="163"/>
      <c r="AT425" s="158" t="s">
        <v>145</v>
      </c>
      <c r="AU425" s="158" t="s">
        <v>83</v>
      </c>
      <c r="AV425" s="13" t="s">
        <v>83</v>
      </c>
      <c r="AW425" s="13" t="s">
        <v>29</v>
      </c>
      <c r="AX425" s="13" t="s">
        <v>73</v>
      </c>
      <c r="AY425" s="158" t="s">
        <v>137</v>
      </c>
    </row>
    <row r="426" spans="1:65" s="13" customFormat="1">
      <c r="B426" s="156"/>
      <c r="D426" s="157" t="s">
        <v>145</v>
      </c>
      <c r="E426" s="158" t="s">
        <v>1</v>
      </c>
      <c r="F426" s="159" t="s">
        <v>722</v>
      </c>
      <c r="H426" s="160">
        <v>3.7789999999999999</v>
      </c>
      <c r="L426" s="156"/>
      <c r="M426" s="161"/>
      <c r="N426" s="162"/>
      <c r="O426" s="162"/>
      <c r="P426" s="162"/>
      <c r="Q426" s="162"/>
      <c r="R426" s="162"/>
      <c r="S426" s="162"/>
      <c r="T426" s="163"/>
      <c r="AT426" s="158" t="s">
        <v>145</v>
      </c>
      <c r="AU426" s="158" t="s">
        <v>83</v>
      </c>
      <c r="AV426" s="13" t="s">
        <v>83</v>
      </c>
      <c r="AW426" s="13" t="s">
        <v>29</v>
      </c>
      <c r="AX426" s="13" t="s">
        <v>73</v>
      </c>
      <c r="AY426" s="158" t="s">
        <v>137</v>
      </c>
    </row>
    <row r="427" spans="1:65" s="14" customFormat="1">
      <c r="B427" s="164"/>
      <c r="D427" s="157" t="s">
        <v>145</v>
      </c>
      <c r="E427" s="165" t="s">
        <v>1</v>
      </c>
      <c r="F427" s="166" t="s">
        <v>176</v>
      </c>
      <c r="H427" s="167">
        <v>24.657</v>
      </c>
      <c r="L427" s="164"/>
      <c r="M427" s="168"/>
      <c r="N427" s="169"/>
      <c r="O427" s="169"/>
      <c r="P427" s="169"/>
      <c r="Q427" s="169"/>
      <c r="R427" s="169"/>
      <c r="S427" s="169"/>
      <c r="T427" s="170"/>
      <c r="AT427" s="165" t="s">
        <v>145</v>
      </c>
      <c r="AU427" s="165" t="s">
        <v>83</v>
      </c>
      <c r="AV427" s="14" t="s">
        <v>143</v>
      </c>
      <c r="AW427" s="14" t="s">
        <v>29</v>
      </c>
      <c r="AX427" s="14" t="s">
        <v>81</v>
      </c>
      <c r="AY427" s="165" t="s">
        <v>137</v>
      </c>
    </row>
    <row r="428" spans="1:65" s="12" customFormat="1" ht="22.8" customHeight="1">
      <c r="B428" s="130"/>
      <c r="D428" s="131" t="s">
        <v>72</v>
      </c>
      <c r="E428" s="140" t="s">
        <v>143</v>
      </c>
      <c r="F428" s="140" t="s">
        <v>723</v>
      </c>
      <c r="J428" s="141">
        <f>BK428</f>
        <v>0</v>
      </c>
      <c r="L428" s="130"/>
      <c r="M428" s="134"/>
      <c r="N428" s="135"/>
      <c r="O428" s="135"/>
      <c r="P428" s="136">
        <f>SUM(P429:P450)</f>
        <v>57.339873999999995</v>
      </c>
      <c r="Q428" s="135"/>
      <c r="R428" s="136">
        <f>SUM(R429:R450)</f>
        <v>8.9575411500000008</v>
      </c>
      <c r="S428" s="135"/>
      <c r="T428" s="137">
        <f>SUM(T429:T450)</f>
        <v>0</v>
      </c>
      <c r="AR428" s="131" t="s">
        <v>81</v>
      </c>
      <c r="AT428" s="138" t="s">
        <v>72</v>
      </c>
      <c r="AU428" s="138" t="s">
        <v>81</v>
      </c>
      <c r="AY428" s="131" t="s">
        <v>137</v>
      </c>
      <c r="BK428" s="139">
        <f>SUM(BK429:BK450)</f>
        <v>0</v>
      </c>
    </row>
    <row r="429" spans="1:65" s="2" customFormat="1" ht="16.5" customHeight="1">
      <c r="A429" s="30"/>
      <c r="B429" s="142"/>
      <c r="C429" s="143" t="s">
        <v>724</v>
      </c>
      <c r="D429" s="143" t="s">
        <v>139</v>
      </c>
      <c r="E429" s="144" t="s">
        <v>725</v>
      </c>
      <c r="F429" s="145" t="s">
        <v>726</v>
      </c>
      <c r="G429" s="146" t="s">
        <v>149</v>
      </c>
      <c r="H429" s="147">
        <v>2.181</v>
      </c>
      <c r="I429" s="148"/>
      <c r="J429" s="148">
        <f>ROUND(I429*H429,2)</f>
        <v>0</v>
      </c>
      <c r="K429" s="149"/>
      <c r="L429" s="31"/>
      <c r="M429" s="150" t="s">
        <v>1</v>
      </c>
      <c r="N429" s="151" t="s">
        <v>38</v>
      </c>
      <c r="O429" s="152">
        <v>1.448</v>
      </c>
      <c r="P429" s="152">
        <f>O429*H429</f>
        <v>3.1580879999999998</v>
      </c>
      <c r="Q429" s="152">
        <v>2.4533999999999998</v>
      </c>
      <c r="R429" s="152">
        <f>Q429*H429</f>
        <v>5.3508654</v>
      </c>
      <c r="S429" s="152">
        <v>0</v>
      </c>
      <c r="T429" s="153">
        <f>S429*H429</f>
        <v>0</v>
      </c>
      <c r="U429" s="30"/>
      <c r="V429" s="30"/>
      <c r="W429" s="30"/>
      <c r="X429" s="30"/>
      <c r="Y429" s="30"/>
      <c r="Z429" s="30"/>
      <c r="AA429" s="30"/>
      <c r="AB429" s="30"/>
      <c r="AC429" s="30"/>
      <c r="AD429" s="30"/>
      <c r="AE429" s="30"/>
      <c r="AR429" s="154" t="s">
        <v>143</v>
      </c>
      <c r="AT429" s="154" t="s">
        <v>139</v>
      </c>
      <c r="AU429" s="154" t="s">
        <v>83</v>
      </c>
      <c r="AY429" s="18" t="s">
        <v>137</v>
      </c>
      <c r="BE429" s="155">
        <f>IF(N429="základní",J429,0)</f>
        <v>0</v>
      </c>
      <c r="BF429" s="155">
        <f>IF(N429="snížená",J429,0)</f>
        <v>0</v>
      </c>
      <c r="BG429" s="155">
        <f>IF(N429="zákl. přenesená",J429,0)</f>
        <v>0</v>
      </c>
      <c r="BH429" s="155">
        <f>IF(N429="sníž. přenesená",J429,0)</f>
        <v>0</v>
      </c>
      <c r="BI429" s="155">
        <f>IF(N429="nulová",J429,0)</f>
        <v>0</v>
      </c>
      <c r="BJ429" s="18" t="s">
        <v>81</v>
      </c>
      <c r="BK429" s="155">
        <f>ROUND(I429*H429,2)</f>
        <v>0</v>
      </c>
      <c r="BL429" s="18" t="s">
        <v>143</v>
      </c>
      <c r="BM429" s="154" t="s">
        <v>727</v>
      </c>
    </row>
    <row r="430" spans="1:65" s="13" customFormat="1">
      <c r="B430" s="156"/>
      <c r="D430" s="157" t="s">
        <v>145</v>
      </c>
      <c r="E430" s="158" t="s">
        <v>1</v>
      </c>
      <c r="F430" s="159" t="s">
        <v>728</v>
      </c>
      <c r="H430" s="160">
        <v>1.3740000000000001</v>
      </c>
      <c r="L430" s="156"/>
      <c r="M430" s="161"/>
      <c r="N430" s="162"/>
      <c r="O430" s="162"/>
      <c r="P430" s="162"/>
      <c r="Q430" s="162"/>
      <c r="R430" s="162"/>
      <c r="S430" s="162"/>
      <c r="T430" s="163"/>
      <c r="AT430" s="158" t="s">
        <v>145</v>
      </c>
      <c r="AU430" s="158" t="s">
        <v>83</v>
      </c>
      <c r="AV430" s="13" t="s">
        <v>83</v>
      </c>
      <c r="AW430" s="13" t="s">
        <v>29</v>
      </c>
      <c r="AX430" s="13" t="s">
        <v>73</v>
      </c>
      <c r="AY430" s="158" t="s">
        <v>137</v>
      </c>
    </row>
    <row r="431" spans="1:65" s="13" customFormat="1">
      <c r="B431" s="156"/>
      <c r="D431" s="157" t="s">
        <v>145</v>
      </c>
      <c r="E431" s="158" t="s">
        <v>1</v>
      </c>
      <c r="F431" s="159" t="s">
        <v>729</v>
      </c>
      <c r="H431" s="160">
        <v>0.14699999999999999</v>
      </c>
      <c r="L431" s="156"/>
      <c r="M431" s="161"/>
      <c r="N431" s="162"/>
      <c r="O431" s="162"/>
      <c r="P431" s="162"/>
      <c r="Q431" s="162"/>
      <c r="R431" s="162"/>
      <c r="S431" s="162"/>
      <c r="T431" s="163"/>
      <c r="AT431" s="158" t="s">
        <v>145</v>
      </c>
      <c r="AU431" s="158" t="s">
        <v>83</v>
      </c>
      <c r="AV431" s="13" t="s">
        <v>83</v>
      </c>
      <c r="AW431" s="13" t="s">
        <v>29</v>
      </c>
      <c r="AX431" s="13" t="s">
        <v>73</v>
      </c>
      <c r="AY431" s="158" t="s">
        <v>137</v>
      </c>
    </row>
    <row r="432" spans="1:65" s="13" customFormat="1">
      <c r="B432" s="156"/>
      <c r="D432" s="157" t="s">
        <v>145</v>
      </c>
      <c r="E432" s="158" t="s">
        <v>1</v>
      </c>
      <c r="F432" s="159" t="s">
        <v>730</v>
      </c>
      <c r="H432" s="160">
        <v>0.66</v>
      </c>
      <c r="L432" s="156"/>
      <c r="M432" s="161"/>
      <c r="N432" s="162"/>
      <c r="O432" s="162"/>
      <c r="P432" s="162"/>
      <c r="Q432" s="162"/>
      <c r="R432" s="162"/>
      <c r="S432" s="162"/>
      <c r="T432" s="163"/>
      <c r="AT432" s="158" t="s">
        <v>145</v>
      </c>
      <c r="AU432" s="158" t="s">
        <v>83</v>
      </c>
      <c r="AV432" s="13" t="s">
        <v>83</v>
      </c>
      <c r="AW432" s="13" t="s">
        <v>29</v>
      </c>
      <c r="AX432" s="13" t="s">
        <v>73</v>
      </c>
      <c r="AY432" s="158" t="s">
        <v>137</v>
      </c>
    </row>
    <row r="433" spans="1:65" s="14" customFormat="1">
      <c r="B433" s="164"/>
      <c r="D433" s="157" t="s">
        <v>145</v>
      </c>
      <c r="E433" s="165" t="s">
        <v>1</v>
      </c>
      <c r="F433" s="166" t="s">
        <v>176</v>
      </c>
      <c r="H433" s="167">
        <v>2.181</v>
      </c>
      <c r="L433" s="164"/>
      <c r="M433" s="168"/>
      <c r="N433" s="169"/>
      <c r="O433" s="169"/>
      <c r="P433" s="169"/>
      <c r="Q433" s="169"/>
      <c r="R433" s="169"/>
      <c r="S433" s="169"/>
      <c r="T433" s="170"/>
      <c r="AT433" s="165" t="s">
        <v>145</v>
      </c>
      <c r="AU433" s="165" t="s">
        <v>83</v>
      </c>
      <c r="AV433" s="14" t="s">
        <v>143</v>
      </c>
      <c r="AW433" s="14" t="s">
        <v>29</v>
      </c>
      <c r="AX433" s="14" t="s">
        <v>81</v>
      </c>
      <c r="AY433" s="165" t="s">
        <v>137</v>
      </c>
    </row>
    <row r="434" spans="1:65" s="2" customFormat="1" ht="16.5" customHeight="1">
      <c r="A434" s="30"/>
      <c r="B434" s="142"/>
      <c r="C434" s="143" t="s">
        <v>731</v>
      </c>
      <c r="D434" s="143" t="s">
        <v>139</v>
      </c>
      <c r="E434" s="144" t="s">
        <v>732</v>
      </c>
      <c r="F434" s="145" t="s">
        <v>733</v>
      </c>
      <c r="G434" s="146" t="s">
        <v>142</v>
      </c>
      <c r="H434" s="147">
        <v>22.713999999999999</v>
      </c>
      <c r="I434" s="148"/>
      <c r="J434" s="148">
        <f>ROUND(I434*H434,2)</f>
        <v>0</v>
      </c>
      <c r="K434" s="149"/>
      <c r="L434" s="31"/>
      <c r="M434" s="150" t="s">
        <v>1</v>
      </c>
      <c r="N434" s="151" t="s">
        <v>38</v>
      </c>
      <c r="O434" s="152">
        <v>0.755</v>
      </c>
      <c r="P434" s="152">
        <f>O434*H434</f>
        <v>17.149069999999998</v>
      </c>
      <c r="Q434" s="152">
        <v>5.7600000000000004E-3</v>
      </c>
      <c r="R434" s="152">
        <f>Q434*H434</f>
        <v>0.13083264</v>
      </c>
      <c r="S434" s="152">
        <v>0</v>
      </c>
      <c r="T434" s="153">
        <f>S434*H434</f>
        <v>0</v>
      </c>
      <c r="U434" s="30"/>
      <c r="V434" s="30"/>
      <c r="W434" s="30"/>
      <c r="X434" s="30"/>
      <c r="Y434" s="30"/>
      <c r="Z434" s="30"/>
      <c r="AA434" s="30"/>
      <c r="AB434" s="30"/>
      <c r="AC434" s="30"/>
      <c r="AD434" s="30"/>
      <c r="AE434" s="30"/>
      <c r="AR434" s="154" t="s">
        <v>143</v>
      </c>
      <c r="AT434" s="154" t="s">
        <v>139</v>
      </c>
      <c r="AU434" s="154" t="s">
        <v>83</v>
      </c>
      <c r="AY434" s="18" t="s">
        <v>137</v>
      </c>
      <c r="BE434" s="155">
        <f>IF(N434="základní",J434,0)</f>
        <v>0</v>
      </c>
      <c r="BF434" s="155">
        <f>IF(N434="snížená",J434,0)</f>
        <v>0</v>
      </c>
      <c r="BG434" s="155">
        <f>IF(N434="zákl. přenesená",J434,0)</f>
        <v>0</v>
      </c>
      <c r="BH434" s="155">
        <f>IF(N434="sníž. přenesená",J434,0)</f>
        <v>0</v>
      </c>
      <c r="BI434" s="155">
        <f>IF(N434="nulová",J434,0)</f>
        <v>0</v>
      </c>
      <c r="BJ434" s="18" t="s">
        <v>81</v>
      </c>
      <c r="BK434" s="155">
        <f>ROUND(I434*H434,2)</f>
        <v>0</v>
      </c>
      <c r="BL434" s="18" t="s">
        <v>143</v>
      </c>
      <c r="BM434" s="154" t="s">
        <v>734</v>
      </c>
    </row>
    <row r="435" spans="1:65" s="13" customFormat="1">
      <c r="B435" s="156"/>
      <c r="D435" s="157" t="s">
        <v>145</v>
      </c>
      <c r="E435" s="158" t="s">
        <v>1</v>
      </c>
      <c r="F435" s="159" t="s">
        <v>735</v>
      </c>
      <c r="H435" s="160">
        <v>18.434000000000001</v>
      </c>
      <c r="L435" s="156"/>
      <c r="M435" s="161"/>
      <c r="N435" s="162"/>
      <c r="O435" s="162"/>
      <c r="P435" s="162"/>
      <c r="Q435" s="162"/>
      <c r="R435" s="162"/>
      <c r="S435" s="162"/>
      <c r="T435" s="163"/>
      <c r="AT435" s="158" t="s">
        <v>145</v>
      </c>
      <c r="AU435" s="158" t="s">
        <v>83</v>
      </c>
      <c r="AV435" s="13" t="s">
        <v>83</v>
      </c>
      <c r="AW435" s="13" t="s">
        <v>29</v>
      </c>
      <c r="AX435" s="13" t="s">
        <v>73</v>
      </c>
      <c r="AY435" s="158" t="s">
        <v>137</v>
      </c>
    </row>
    <row r="436" spans="1:65" s="13" customFormat="1">
      <c r="B436" s="156"/>
      <c r="D436" s="157" t="s">
        <v>145</v>
      </c>
      <c r="E436" s="158" t="s">
        <v>1</v>
      </c>
      <c r="F436" s="159" t="s">
        <v>736</v>
      </c>
      <c r="H436" s="160">
        <v>1.96</v>
      </c>
      <c r="L436" s="156"/>
      <c r="M436" s="161"/>
      <c r="N436" s="162"/>
      <c r="O436" s="162"/>
      <c r="P436" s="162"/>
      <c r="Q436" s="162"/>
      <c r="R436" s="162"/>
      <c r="S436" s="162"/>
      <c r="T436" s="163"/>
      <c r="AT436" s="158" t="s">
        <v>145</v>
      </c>
      <c r="AU436" s="158" t="s">
        <v>83</v>
      </c>
      <c r="AV436" s="13" t="s">
        <v>83</v>
      </c>
      <c r="AW436" s="13" t="s">
        <v>29</v>
      </c>
      <c r="AX436" s="13" t="s">
        <v>73</v>
      </c>
      <c r="AY436" s="158" t="s">
        <v>137</v>
      </c>
    </row>
    <row r="437" spans="1:65" s="13" customFormat="1">
      <c r="B437" s="156"/>
      <c r="D437" s="157" t="s">
        <v>145</v>
      </c>
      <c r="E437" s="158" t="s">
        <v>1</v>
      </c>
      <c r="F437" s="159" t="s">
        <v>737</v>
      </c>
      <c r="H437" s="160">
        <v>2.3199999999999998</v>
      </c>
      <c r="L437" s="156"/>
      <c r="M437" s="161"/>
      <c r="N437" s="162"/>
      <c r="O437" s="162"/>
      <c r="P437" s="162"/>
      <c r="Q437" s="162"/>
      <c r="R437" s="162"/>
      <c r="S437" s="162"/>
      <c r="T437" s="163"/>
      <c r="AT437" s="158" t="s">
        <v>145</v>
      </c>
      <c r="AU437" s="158" t="s">
        <v>83</v>
      </c>
      <c r="AV437" s="13" t="s">
        <v>83</v>
      </c>
      <c r="AW437" s="13" t="s">
        <v>29</v>
      </c>
      <c r="AX437" s="13" t="s">
        <v>73</v>
      </c>
      <c r="AY437" s="158" t="s">
        <v>137</v>
      </c>
    </row>
    <row r="438" spans="1:65" s="14" customFormat="1">
      <c r="B438" s="164"/>
      <c r="D438" s="157" t="s">
        <v>145</v>
      </c>
      <c r="E438" s="165" t="s">
        <v>1</v>
      </c>
      <c r="F438" s="166" t="s">
        <v>176</v>
      </c>
      <c r="H438" s="167">
        <v>22.714000000000002</v>
      </c>
      <c r="L438" s="164"/>
      <c r="M438" s="168"/>
      <c r="N438" s="169"/>
      <c r="O438" s="169"/>
      <c r="P438" s="169"/>
      <c r="Q438" s="169"/>
      <c r="R438" s="169"/>
      <c r="S438" s="169"/>
      <c r="T438" s="170"/>
      <c r="AT438" s="165" t="s">
        <v>145</v>
      </c>
      <c r="AU438" s="165" t="s">
        <v>83</v>
      </c>
      <c r="AV438" s="14" t="s">
        <v>143</v>
      </c>
      <c r="AW438" s="14" t="s">
        <v>29</v>
      </c>
      <c r="AX438" s="14" t="s">
        <v>81</v>
      </c>
      <c r="AY438" s="165" t="s">
        <v>137</v>
      </c>
    </row>
    <row r="439" spans="1:65" s="2" customFormat="1" ht="16.5" customHeight="1">
      <c r="A439" s="30"/>
      <c r="B439" s="142"/>
      <c r="C439" s="143" t="s">
        <v>738</v>
      </c>
      <c r="D439" s="143" t="s">
        <v>139</v>
      </c>
      <c r="E439" s="144" t="s">
        <v>739</v>
      </c>
      <c r="F439" s="145" t="s">
        <v>740</v>
      </c>
      <c r="G439" s="146" t="s">
        <v>142</v>
      </c>
      <c r="H439" s="147">
        <v>22.713999999999999</v>
      </c>
      <c r="I439" s="148"/>
      <c r="J439" s="148">
        <f>ROUND(I439*H439,2)</f>
        <v>0</v>
      </c>
      <c r="K439" s="149"/>
      <c r="L439" s="31"/>
      <c r="M439" s="150" t="s">
        <v>1</v>
      </c>
      <c r="N439" s="151" t="s">
        <v>38</v>
      </c>
      <c r="O439" s="152">
        <v>0.26</v>
      </c>
      <c r="P439" s="152">
        <f>O439*H439</f>
        <v>5.90564</v>
      </c>
      <c r="Q439" s="152">
        <v>0</v>
      </c>
      <c r="R439" s="152">
        <f>Q439*H439</f>
        <v>0</v>
      </c>
      <c r="S439" s="152">
        <v>0</v>
      </c>
      <c r="T439" s="153">
        <f>S439*H439</f>
        <v>0</v>
      </c>
      <c r="U439" s="30"/>
      <c r="V439" s="30"/>
      <c r="W439" s="30"/>
      <c r="X439" s="30"/>
      <c r="Y439" s="30"/>
      <c r="Z439" s="30"/>
      <c r="AA439" s="30"/>
      <c r="AB439" s="30"/>
      <c r="AC439" s="30"/>
      <c r="AD439" s="30"/>
      <c r="AE439" s="30"/>
      <c r="AR439" s="154" t="s">
        <v>143</v>
      </c>
      <c r="AT439" s="154" t="s">
        <v>139</v>
      </c>
      <c r="AU439" s="154" t="s">
        <v>83</v>
      </c>
      <c r="AY439" s="18" t="s">
        <v>137</v>
      </c>
      <c r="BE439" s="155">
        <f>IF(N439="základní",J439,0)</f>
        <v>0</v>
      </c>
      <c r="BF439" s="155">
        <f>IF(N439="snížená",J439,0)</f>
        <v>0</v>
      </c>
      <c r="BG439" s="155">
        <f>IF(N439="zákl. přenesená",J439,0)</f>
        <v>0</v>
      </c>
      <c r="BH439" s="155">
        <f>IF(N439="sníž. přenesená",J439,0)</f>
        <v>0</v>
      </c>
      <c r="BI439" s="155">
        <f>IF(N439="nulová",J439,0)</f>
        <v>0</v>
      </c>
      <c r="BJ439" s="18" t="s">
        <v>81</v>
      </c>
      <c r="BK439" s="155">
        <f>ROUND(I439*H439,2)</f>
        <v>0</v>
      </c>
      <c r="BL439" s="18" t="s">
        <v>143</v>
      </c>
      <c r="BM439" s="154" t="s">
        <v>741</v>
      </c>
    </row>
    <row r="440" spans="1:65" s="2" customFormat="1" ht="24.15" customHeight="1">
      <c r="A440" s="30"/>
      <c r="B440" s="142"/>
      <c r="C440" s="143" t="s">
        <v>742</v>
      </c>
      <c r="D440" s="143" t="s">
        <v>139</v>
      </c>
      <c r="E440" s="144" t="s">
        <v>743</v>
      </c>
      <c r="F440" s="145" t="s">
        <v>744</v>
      </c>
      <c r="G440" s="146" t="s">
        <v>217</v>
      </c>
      <c r="H440" s="147">
        <v>0.19700000000000001</v>
      </c>
      <c r="I440" s="148"/>
      <c r="J440" s="148">
        <f>ROUND(I440*H440,2)</f>
        <v>0</v>
      </c>
      <c r="K440" s="149"/>
      <c r="L440" s="31"/>
      <c r="M440" s="150" t="s">
        <v>1</v>
      </c>
      <c r="N440" s="151" t="s">
        <v>38</v>
      </c>
      <c r="O440" s="152">
        <v>28.692</v>
      </c>
      <c r="P440" s="152">
        <f>O440*H440</f>
        <v>5.6523240000000001</v>
      </c>
      <c r="Q440" s="152">
        <v>1.05291</v>
      </c>
      <c r="R440" s="152">
        <f>Q440*H440</f>
        <v>0.20742327000000002</v>
      </c>
      <c r="S440" s="152">
        <v>0</v>
      </c>
      <c r="T440" s="153">
        <f>S440*H440</f>
        <v>0</v>
      </c>
      <c r="U440" s="30"/>
      <c r="V440" s="30"/>
      <c r="W440" s="30"/>
      <c r="X440" s="30"/>
      <c r="Y440" s="30"/>
      <c r="Z440" s="30"/>
      <c r="AA440" s="30"/>
      <c r="AB440" s="30"/>
      <c r="AC440" s="30"/>
      <c r="AD440" s="30"/>
      <c r="AE440" s="30"/>
      <c r="AR440" s="154" t="s">
        <v>143</v>
      </c>
      <c r="AT440" s="154" t="s">
        <v>139</v>
      </c>
      <c r="AU440" s="154" t="s">
        <v>83</v>
      </c>
      <c r="AY440" s="18" t="s">
        <v>137</v>
      </c>
      <c r="BE440" s="155">
        <f>IF(N440="základní",J440,0)</f>
        <v>0</v>
      </c>
      <c r="BF440" s="155">
        <f>IF(N440="snížená",J440,0)</f>
        <v>0</v>
      </c>
      <c r="BG440" s="155">
        <f>IF(N440="zákl. přenesená",J440,0)</f>
        <v>0</v>
      </c>
      <c r="BH440" s="155">
        <f>IF(N440="sníž. přenesená",J440,0)</f>
        <v>0</v>
      </c>
      <c r="BI440" s="155">
        <f>IF(N440="nulová",J440,0)</f>
        <v>0</v>
      </c>
      <c r="BJ440" s="18" t="s">
        <v>81</v>
      </c>
      <c r="BK440" s="155">
        <f>ROUND(I440*H440,2)</f>
        <v>0</v>
      </c>
      <c r="BL440" s="18" t="s">
        <v>143</v>
      </c>
      <c r="BM440" s="154" t="s">
        <v>745</v>
      </c>
    </row>
    <row r="441" spans="1:65" s="13" customFormat="1">
      <c r="B441" s="156"/>
      <c r="D441" s="157" t="s">
        <v>145</v>
      </c>
      <c r="E441" s="158" t="s">
        <v>1</v>
      </c>
      <c r="F441" s="159" t="s">
        <v>746</v>
      </c>
      <c r="H441" s="160">
        <v>0.152</v>
      </c>
      <c r="L441" s="156"/>
      <c r="M441" s="161"/>
      <c r="N441" s="162"/>
      <c r="O441" s="162"/>
      <c r="P441" s="162"/>
      <c r="Q441" s="162"/>
      <c r="R441" s="162"/>
      <c r="S441" s="162"/>
      <c r="T441" s="163"/>
      <c r="AT441" s="158" t="s">
        <v>145</v>
      </c>
      <c r="AU441" s="158" t="s">
        <v>83</v>
      </c>
      <c r="AV441" s="13" t="s">
        <v>83</v>
      </c>
      <c r="AW441" s="13" t="s">
        <v>29</v>
      </c>
      <c r="AX441" s="13" t="s">
        <v>73</v>
      </c>
      <c r="AY441" s="158" t="s">
        <v>137</v>
      </c>
    </row>
    <row r="442" spans="1:65" s="13" customFormat="1">
      <c r="B442" s="156"/>
      <c r="D442" s="157" t="s">
        <v>145</v>
      </c>
      <c r="E442" s="158" t="s">
        <v>1</v>
      </c>
      <c r="F442" s="159" t="s">
        <v>747</v>
      </c>
      <c r="H442" s="160">
        <v>4.4999999999999998E-2</v>
      </c>
      <c r="L442" s="156"/>
      <c r="M442" s="161"/>
      <c r="N442" s="162"/>
      <c r="O442" s="162"/>
      <c r="P442" s="162"/>
      <c r="Q442" s="162"/>
      <c r="R442" s="162"/>
      <c r="S442" s="162"/>
      <c r="T442" s="163"/>
      <c r="AT442" s="158" t="s">
        <v>145</v>
      </c>
      <c r="AU442" s="158" t="s">
        <v>83</v>
      </c>
      <c r="AV442" s="13" t="s">
        <v>83</v>
      </c>
      <c r="AW442" s="13" t="s">
        <v>29</v>
      </c>
      <c r="AX442" s="13" t="s">
        <v>73</v>
      </c>
      <c r="AY442" s="158" t="s">
        <v>137</v>
      </c>
    </row>
    <row r="443" spans="1:65" s="14" customFormat="1">
      <c r="B443" s="164"/>
      <c r="D443" s="157" t="s">
        <v>145</v>
      </c>
      <c r="E443" s="165" t="s">
        <v>1</v>
      </c>
      <c r="F443" s="166" t="s">
        <v>176</v>
      </c>
      <c r="H443" s="167">
        <v>0.19700000000000001</v>
      </c>
      <c r="L443" s="164"/>
      <c r="M443" s="168"/>
      <c r="N443" s="169"/>
      <c r="O443" s="169"/>
      <c r="P443" s="169"/>
      <c r="Q443" s="169"/>
      <c r="R443" s="169"/>
      <c r="S443" s="169"/>
      <c r="T443" s="170"/>
      <c r="AT443" s="165" t="s">
        <v>145</v>
      </c>
      <c r="AU443" s="165" t="s">
        <v>83</v>
      </c>
      <c r="AV443" s="14" t="s">
        <v>143</v>
      </c>
      <c r="AW443" s="14" t="s">
        <v>29</v>
      </c>
      <c r="AX443" s="14" t="s">
        <v>81</v>
      </c>
      <c r="AY443" s="165" t="s">
        <v>137</v>
      </c>
    </row>
    <row r="444" spans="1:65" s="2" customFormat="1" ht="24.15" customHeight="1">
      <c r="A444" s="30"/>
      <c r="B444" s="142"/>
      <c r="C444" s="143" t="s">
        <v>748</v>
      </c>
      <c r="D444" s="143" t="s">
        <v>139</v>
      </c>
      <c r="E444" s="144" t="s">
        <v>749</v>
      </c>
      <c r="F444" s="145" t="s">
        <v>750</v>
      </c>
      <c r="G444" s="146" t="s">
        <v>190</v>
      </c>
      <c r="H444" s="147">
        <v>28.8</v>
      </c>
      <c r="I444" s="148"/>
      <c r="J444" s="148">
        <f>ROUND(I444*H444,2)</f>
        <v>0</v>
      </c>
      <c r="K444" s="149"/>
      <c r="L444" s="31"/>
      <c r="M444" s="150" t="s">
        <v>1</v>
      </c>
      <c r="N444" s="151" t="s">
        <v>38</v>
      </c>
      <c r="O444" s="152">
        <v>0.379</v>
      </c>
      <c r="P444" s="152">
        <f>O444*H444</f>
        <v>10.9152</v>
      </c>
      <c r="Q444" s="152">
        <v>0.11046</v>
      </c>
      <c r="R444" s="152">
        <f>Q444*H444</f>
        <v>3.1812480000000001</v>
      </c>
      <c r="S444" s="152">
        <v>0</v>
      </c>
      <c r="T444" s="153">
        <f>S444*H444</f>
        <v>0</v>
      </c>
      <c r="U444" s="30"/>
      <c r="V444" s="30"/>
      <c r="W444" s="30"/>
      <c r="X444" s="30"/>
      <c r="Y444" s="30"/>
      <c r="Z444" s="30"/>
      <c r="AA444" s="30"/>
      <c r="AB444" s="30"/>
      <c r="AC444" s="30"/>
      <c r="AD444" s="30"/>
      <c r="AE444" s="30"/>
      <c r="AR444" s="154" t="s">
        <v>143</v>
      </c>
      <c r="AT444" s="154" t="s">
        <v>139</v>
      </c>
      <c r="AU444" s="154" t="s">
        <v>83</v>
      </c>
      <c r="AY444" s="18" t="s">
        <v>137</v>
      </c>
      <c r="BE444" s="155">
        <f>IF(N444="základní",J444,0)</f>
        <v>0</v>
      </c>
      <c r="BF444" s="155">
        <f>IF(N444="snížená",J444,0)</f>
        <v>0</v>
      </c>
      <c r="BG444" s="155">
        <f>IF(N444="zákl. přenesená",J444,0)</f>
        <v>0</v>
      </c>
      <c r="BH444" s="155">
        <f>IF(N444="sníž. přenesená",J444,0)</f>
        <v>0</v>
      </c>
      <c r="BI444" s="155">
        <f>IF(N444="nulová",J444,0)</f>
        <v>0</v>
      </c>
      <c r="BJ444" s="18" t="s">
        <v>81</v>
      </c>
      <c r="BK444" s="155">
        <f>ROUND(I444*H444,2)</f>
        <v>0</v>
      </c>
      <c r="BL444" s="18" t="s">
        <v>143</v>
      </c>
      <c r="BM444" s="154" t="s">
        <v>751</v>
      </c>
    </row>
    <row r="445" spans="1:65" s="15" customFormat="1">
      <c r="B445" s="171"/>
      <c r="D445" s="157" t="s">
        <v>145</v>
      </c>
      <c r="E445" s="172" t="s">
        <v>1</v>
      </c>
      <c r="F445" s="173" t="s">
        <v>752</v>
      </c>
      <c r="H445" s="172" t="s">
        <v>1</v>
      </c>
      <c r="L445" s="171"/>
      <c r="M445" s="174"/>
      <c r="N445" s="175"/>
      <c r="O445" s="175"/>
      <c r="P445" s="175"/>
      <c r="Q445" s="175"/>
      <c r="R445" s="175"/>
      <c r="S445" s="175"/>
      <c r="T445" s="176"/>
      <c r="AT445" s="172" t="s">
        <v>145</v>
      </c>
      <c r="AU445" s="172" t="s">
        <v>83</v>
      </c>
      <c r="AV445" s="15" t="s">
        <v>81</v>
      </c>
      <c r="AW445" s="15" t="s">
        <v>29</v>
      </c>
      <c r="AX445" s="15" t="s">
        <v>73</v>
      </c>
      <c r="AY445" s="172" t="s">
        <v>137</v>
      </c>
    </row>
    <row r="446" spans="1:65" s="13" customFormat="1">
      <c r="B446" s="156"/>
      <c r="D446" s="157" t="s">
        <v>145</v>
      </c>
      <c r="E446" s="158" t="s">
        <v>1</v>
      </c>
      <c r="F446" s="159" t="s">
        <v>753</v>
      </c>
      <c r="H446" s="160">
        <v>28.8</v>
      </c>
      <c r="L446" s="156"/>
      <c r="M446" s="161"/>
      <c r="N446" s="162"/>
      <c r="O446" s="162"/>
      <c r="P446" s="162"/>
      <c r="Q446" s="162"/>
      <c r="R446" s="162"/>
      <c r="S446" s="162"/>
      <c r="T446" s="163"/>
      <c r="AT446" s="158" t="s">
        <v>145</v>
      </c>
      <c r="AU446" s="158" t="s">
        <v>83</v>
      </c>
      <c r="AV446" s="13" t="s">
        <v>83</v>
      </c>
      <c r="AW446" s="13" t="s">
        <v>29</v>
      </c>
      <c r="AX446" s="13" t="s">
        <v>81</v>
      </c>
      <c r="AY446" s="158" t="s">
        <v>137</v>
      </c>
    </row>
    <row r="447" spans="1:65" s="2" customFormat="1" ht="16.5" customHeight="1">
      <c r="A447" s="30"/>
      <c r="B447" s="142"/>
      <c r="C447" s="143" t="s">
        <v>754</v>
      </c>
      <c r="D447" s="143" t="s">
        <v>139</v>
      </c>
      <c r="E447" s="144" t="s">
        <v>755</v>
      </c>
      <c r="F447" s="145" t="s">
        <v>756</v>
      </c>
      <c r="G447" s="146" t="s">
        <v>142</v>
      </c>
      <c r="H447" s="147">
        <v>13.247999999999999</v>
      </c>
      <c r="I447" s="148"/>
      <c r="J447" s="148">
        <f>ROUND(I447*H447,2)</f>
        <v>0</v>
      </c>
      <c r="K447" s="149"/>
      <c r="L447" s="31"/>
      <c r="M447" s="150" t="s">
        <v>1</v>
      </c>
      <c r="N447" s="151" t="s">
        <v>38</v>
      </c>
      <c r="O447" s="152">
        <v>0.83899999999999997</v>
      </c>
      <c r="P447" s="152">
        <f>O447*H447</f>
        <v>11.115072</v>
      </c>
      <c r="Q447" s="152">
        <v>6.5799999999999999E-3</v>
      </c>
      <c r="R447" s="152">
        <f>Q447*H447</f>
        <v>8.717184E-2</v>
      </c>
      <c r="S447" s="152">
        <v>0</v>
      </c>
      <c r="T447" s="153">
        <f>S447*H447</f>
        <v>0</v>
      </c>
      <c r="U447" s="30"/>
      <c r="V447" s="30"/>
      <c r="W447" s="30"/>
      <c r="X447" s="30"/>
      <c r="Y447" s="30"/>
      <c r="Z447" s="30"/>
      <c r="AA447" s="30"/>
      <c r="AB447" s="30"/>
      <c r="AC447" s="30"/>
      <c r="AD447" s="30"/>
      <c r="AE447" s="30"/>
      <c r="AR447" s="154" t="s">
        <v>143</v>
      </c>
      <c r="AT447" s="154" t="s">
        <v>139</v>
      </c>
      <c r="AU447" s="154" t="s">
        <v>83</v>
      </c>
      <c r="AY447" s="18" t="s">
        <v>137</v>
      </c>
      <c r="BE447" s="155">
        <f>IF(N447="základní",J447,0)</f>
        <v>0</v>
      </c>
      <c r="BF447" s="155">
        <f>IF(N447="snížená",J447,0)</f>
        <v>0</v>
      </c>
      <c r="BG447" s="155">
        <f>IF(N447="zákl. přenesená",J447,0)</f>
        <v>0</v>
      </c>
      <c r="BH447" s="155">
        <f>IF(N447="sníž. přenesená",J447,0)</f>
        <v>0</v>
      </c>
      <c r="BI447" s="155">
        <f>IF(N447="nulová",J447,0)</f>
        <v>0</v>
      </c>
      <c r="BJ447" s="18" t="s">
        <v>81</v>
      </c>
      <c r="BK447" s="155">
        <f>ROUND(I447*H447,2)</f>
        <v>0</v>
      </c>
      <c r="BL447" s="18" t="s">
        <v>143</v>
      </c>
      <c r="BM447" s="154" t="s">
        <v>757</v>
      </c>
    </row>
    <row r="448" spans="1:65" s="15" customFormat="1">
      <c r="B448" s="171"/>
      <c r="D448" s="157" t="s">
        <v>145</v>
      </c>
      <c r="E448" s="172" t="s">
        <v>1</v>
      </c>
      <c r="F448" s="173" t="s">
        <v>752</v>
      </c>
      <c r="H448" s="172" t="s">
        <v>1</v>
      </c>
      <c r="L448" s="171"/>
      <c r="M448" s="174"/>
      <c r="N448" s="175"/>
      <c r="O448" s="175"/>
      <c r="P448" s="175"/>
      <c r="Q448" s="175"/>
      <c r="R448" s="175"/>
      <c r="S448" s="175"/>
      <c r="T448" s="176"/>
      <c r="AT448" s="172" t="s">
        <v>145</v>
      </c>
      <c r="AU448" s="172" t="s">
        <v>83</v>
      </c>
      <c r="AV448" s="15" t="s">
        <v>81</v>
      </c>
      <c r="AW448" s="15" t="s">
        <v>29</v>
      </c>
      <c r="AX448" s="15" t="s">
        <v>73</v>
      </c>
      <c r="AY448" s="172" t="s">
        <v>137</v>
      </c>
    </row>
    <row r="449" spans="1:65" s="13" customFormat="1">
      <c r="B449" s="156"/>
      <c r="D449" s="157" t="s">
        <v>145</v>
      </c>
      <c r="E449" s="158" t="s">
        <v>1</v>
      </c>
      <c r="F449" s="159" t="s">
        <v>758</v>
      </c>
      <c r="H449" s="160">
        <v>13.247999999999999</v>
      </c>
      <c r="L449" s="156"/>
      <c r="M449" s="161"/>
      <c r="N449" s="162"/>
      <c r="O449" s="162"/>
      <c r="P449" s="162"/>
      <c r="Q449" s="162"/>
      <c r="R449" s="162"/>
      <c r="S449" s="162"/>
      <c r="T449" s="163"/>
      <c r="AT449" s="158" t="s">
        <v>145</v>
      </c>
      <c r="AU449" s="158" t="s">
        <v>83</v>
      </c>
      <c r="AV449" s="13" t="s">
        <v>83</v>
      </c>
      <c r="AW449" s="13" t="s">
        <v>29</v>
      </c>
      <c r="AX449" s="13" t="s">
        <v>81</v>
      </c>
      <c r="AY449" s="158" t="s">
        <v>137</v>
      </c>
    </row>
    <row r="450" spans="1:65" s="2" customFormat="1" ht="16.5" customHeight="1">
      <c r="A450" s="30"/>
      <c r="B450" s="142"/>
      <c r="C450" s="143" t="s">
        <v>759</v>
      </c>
      <c r="D450" s="143" t="s">
        <v>139</v>
      </c>
      <c r="E450" s="144" t="s">
        <v>760</v>
      </c>
      <c r="F450" s="145" t="s">
        <v>761</v>
      </c>
      <c r="G450" s="146" t="s">
        <v>142</v>
      </c>
      <c r="H450" s="147">
        <v>13.247999999999999</v>
      </c>
      <c r="I450" s="148"/>
      <c r="J450" s="148">
        <f>ROUND(I450*H450,2)</f>
        <v>0</v>
      </c>
      <c r="K450" s="149"/>
      <c r="L450" s="31"/>
      <c r="M450" s="150" t="s">
        <v>1</v>
      </c>
      <c r="N450" s="151" t="s">
        <v>38</v>
      </c>
      <c r="O450" s="152">
        <v>0.26</v>
      </c>
      <c r="P450" s="152">
        <f>O450*H450</f>
        <v>3.44448</v>
      </c>
      <c r="Q450" s="152">
        <v>0</v>
      </c>
      <c r="R450" s="152">
        <f>Q450*H450</f>
        <v>0</v>
      </c>
      <c r="S450" s="152">
        <v>0</v>
      </c>
      <c r="T450" s="153">
        <f>S450*H450</f>
        <v>0</v>
      </c>
      <c r="U450" s="30"/>
      <c r="V450" s="30"/>
      <c r="W450" s="30"/>
      <c r="X450" s="30"/>
      <c r="Y450" s="30"/>
      <c r="Z450" s="30"/>
      <c r="AA450" s="30"/>
      <c r="AB450" s="30"/>
      <c r="AC450" s="30"/>
      <c r="AD450" s="30"/>
      <c r="AE450" s="30"/>
      <c r="AR450" s="154" t="s">
        <v>143</v>
      </c>
      <c r="AT450" s="154" t="s">
        <v>139</v>
      </c>
      <c r="AU450" s="154" t="s">
        <v>83</v>
      </c>
      <c r="AY450" s="18" t="s">
        <v>137</v>
      </c>
      <c r="BE450" s="155">
        <f>IF(N450="základní",J450,0)</f>
        <v>0</v>
      </c>
      <c r="BF450" s="155">
        <f>IF(N450="snížená",J450,0)</f>
        <v>0</v>
      </c>
      <c r="BG450" s="155">
        <f>IF(N450="zákl. přenesená",J450,0)</f>
        <v>0</v>
      </c>
      <c r="BH450" s="155">
        <f>IF(N450="sníž. přenesená",J450,0)</f>
        <v>0</v>
      </c>
      <c r="BI450" s="155">
        <f>IF(N450="nulová",J450,0)</f>
        <v>0</v>
      </c>
      <c r="BJ450" s="18" t="s">
        <v>81</v>
      </c>
      <c r="BK450" s="155">
        <f>ROUND(I450*H450,2)</f>
        <v>0</v>
      </c>
      <c r="BL450" s="18" t="s">
        <v>143</v>
      </c>
      <c r="BM450" s="154" t="s">
        <v>762</v>
      </c>
    </row>
    <row r="451" spans="1:65" s="12" customFormat="1" ht="22.8" customHeight="1">
      <c r="B451" s="130"/>
      <c r="D451" s="131" t="s">
        <v>72</v>
      </c>
      <c r="E451" s="140" t="s">
        <v>160</v>
      </c>
      <c r="F451" s="140" t="s">
        <v>299</v>
      </c>
      <c r="J451" s="141">
        <f>BK451</f>
        <v>0</v>
      </c>
      <c r="L451" s="130"/>
      <c r="M451" s="134"/>
      <c r="N451" s="135"/>
      <c r="O451" s="135"/>
      <c r="P451" s="136">
        <f>SUM(P452:P462)</f>
        <v>5.8702199999999998</v>
      </c>
      <c r="Q451" s="135"/>
      <c r="R451" s="136">
        <f>SUM(R452:R462)</f>
        <v>5.9963965000000004</v>
      </c>
      <c r="S451" s="135"/>
      <c r="T451" s="137">
        <f>SUM(T452:T462)</f>
        <v>0</v>
      </c>
      <c r="AR451" s="131" t="s">
        <v>81</v>
      </c>
      <c r="AT451" s="138" t="s">
        <v>72</v>
      </c>
      <c r="AU451" s="138" t="s">
        <v>81</v>
      </c>
      <c r="AY451" s="131" t="s">
        <v>137</v>
      </c>
      <c r="BK451" s="139">
        <f>SUM(BK452:BK462)</f>
        <v>0</v>
      </c>
    </row>
    <row r="452" spans="1:65" s="2" customFormat="1" ht="21.75" customHeight="1">
      <c r="A452" s="30"/>
      <c r="B452" s="142"/>
      <c r="C452" s="143" t="s">
        <v>763</v>
      </c>
      <c r="D452" s="143" t="s">
        <v>139</v>
      </c>
      <c r="E452" s="144" t="s">
        <v>764</v>
      </c>
      <c r="F452" s="145" t="s">
        <v>765</v>
      </c>
      <c r="G452" s="146" t="s">
        <v>142</v>
      </c>
      <c r="H452" s="147">
        <v>6.81</v>
      </c>
      <c r="I452" s="148"/>
      <c r="J452" s="148">
        <f>ROUND(I452*H452,2)</f>
        <v>0</v>
      </c>
      <c r="K452" s="149"/>
      <c r="L452" s="31"/>
      <c r="M452" s="150" t="s">
        <v>1</v>
      </c>
      <c r="N452" s="151" t="s">
        <v>38</v>
      </c>
      <c r="O452" s="152">
        <v>3.1E-2</v>
      </c>
      <c r="P452" s="152">
        <f>O452*H452</f>
        <v>0.21110999999999999</v>
      </c>
      <c r="Q452" s="152">
        <v>0</v>
      </c>
      <c r="R452" s="152">
        <f>Q452*H452</f>
        <v>0</v>
      </c>
      <c r="S452" s="152">
        <v>0</v>
      </c>
      <c r="T452" s="153">
        <f>S452*H452</f>
        <v>0</v>
      </c>
      <c r="U452" s="30"/>
      <c r="V452" s="30"/>
      <c r="W452" s="30"/>
      <c r="X452" s="30"/>
      <c r="Y452" s="30"/>
      <c r="Z452" s="30"/>
      <c r="AA452" s="30"/>
      <c r="AB452" s="30"/>
      <c r="AC452" s="30"/>
      <c r="AD452" s="30"/>
      <c r="AE452" s="30"/>
      <c r="AR452" s="154" t="s">
        <v>143</v>
      </c>
      <c r="AT452" s="154" t="s">
        <v>139</v>
      </c>
      <c r="AU452" s="154" t="s">
        <v>83</v>
      </c>
      <c r="AY452" s="18" t="s">
        <v>137</v>
      </c>
      <c r="BE452" s="155">
        <f>IF(N452="základní",J452,0)</f>
        <v>0</v>
      </c>
      <c r="BF452" s="155">
        <f>IF(N452="snížená",J452,0)</f>
        <v>0</v>
      </c>
      <c r="BG452" s="155">
        <f>IF(N452="zákl. přenesená",J452,0)</f>
        <v>0</v>
      </c>
      <c r="BH452" s="155">
        <f>IF(N452="sníž. přenesená",J452,0)</f>
        <v>0</v>
      </c>
      <c r="BI452" s="155">
        <f>IF(N452="nulová",J452,0)</f>
        <v>0</v>
      </c>
      <c r="BJ452" s="18" t="s">
        <v>81</v>
      </c>
      <c r="BK452" s="155">
        <f>ROUND(I452*H452,2)</f>
        <v>0</v>
      </c>
      <c r="BL452" s="18" t="s">
        <v>143</v>
      </c>
      <c r="BM452" s="154" t="s">
        <v>766</v>
      </c>
    </row>
    <row r="453" spans="1:65" s="13" customFormat="1">
      <c r="B453" s="156"/>
      <c r="D453" s="157" t="s">
        <v>145</v>
      </c>
      <c r="E453" s="158" t="s">
        <v>1</v>
      </c>
      <c r="F453" s="159" t="s">
        <v>767</v>
      </c>
      <c r="H453" s="160">
        <v>6.81</v>
      </c>
      <c r="L453" s="156"/>
      <c r="M453" s="161"/>
      <c r="N453" s="162"/>
      <c r="O453" s="162"/>
      <c r="P453" s="162"/>
      <c r="Q453" s="162"/>
      <c r="R453" s="162"/>
      <c r="S453" s="162"/>
      <c r="T453" s="163"/>
      <c r="AT453" s="158" t="s">
        <v>145</v>
      </c>
      <c r="AU453" s="158" t="s">
        <v>83</v>
      </c>
      <c r="AV453" s="13" t="s">
        <v>83</v>
      </c>
      <c r="AW453" s="13" t="s">
        <v>29</v>
      </c>
      <c r="AX453" s="13" t="s">
        <v>81</v>
      </c>
      <c r="AY453" s="158" t="s">
        <v>137</v>
      </c>
    </row>
    <row r="454" spans="1:65" s="2" customFormat="1" ht="21.75" customHeight="1">
      <c r="A454" s="30"/>
      <c r="B454" s="142"/>
      <c r="C454" s="143" t="s">
        <v>768</v>
      </c>
      <c r="D454" s="143" t="s">
        <v>139</v>
      </c>
      <c r="E454" s="144" t="s">
        <v>769</v>
      </c>
      <c r="F454" s="145" t="s">
        <v>770</v>
      </c>
      <c r="G454" s="146" t="s">
        <v>142</v>
      </c>
      <c r="H454" s="147">
        <v>6.81</v>
      </c>
      <c r="I454" s="148"/>
      <c r="J454" s="148">
        <f>ROUND(I454*H454,2)</f>
        <v>0</v>
      </c>
      <c r="K454" s="149"/>
      <c r="L454" s="31"/>
      <c r="M454" s="150" t="s">
        <v>1</v>
      </c>
      <c r="N454" s="151" t="s">
        <v>38</v>
      </c>
      <c r="O454" s="152">
        <v>2.3E-2</v>
      </c>
      <c r="P454" s="152">
        <f>O454*H454</f>
        <v>0.15662999999999999</v>
      </c>
      <c r="Q454" s="152">
        <v>0</v>
      </c>
      <c r="R454" s="152">
        <f>Q454*H454</f>
        <v>0</v>
      </c>
      <c r="S454" s="152">
        <v>0</v>
      </c>
      <c r="T454" s="153">
        <f>S454*H454</f>
        <v>0</v>
      </c>
      <c r="U454" s="30"/>
      <c r="V454" s="30"/>
      <c r="W454" s="30"/>
      <c r="X454" s="30"/>
      <c r="Y454" s="30"/>
      <c r="Z454" s="30"/>
      <c r="AA454" s="30"/>
      <c r="AB454" s="30"/>
      <c r="AC454" s="30"/>
      <c r="AD454" s="30"/>
      <c r="AE454" s="30"/>
      <c r="AR454" s="154" t="s">
        <v>143</v>
      </c>
      <c r="AT454" s="154" t="s">
        <v>139</v>
      </c>
      <c r="AU454" s="154" t="s">
        <v>83</v>
      </c>
      <c r="AY454" s="18" t="s">
        <v>137</v>
      </c>
      <c r="BE454" s="155">
        <f>IF(N454="základní",J454,0)</f>
        <v>0</v>
      </c>
      <c r="BF454" s="155">
        <f>IF(N454="snížená",J454,0)</f>
        <v>0</v>
      </c>
      <c r="BG454" s="155">
        <f>IF(N454="zákl. přenesená",J454,0)</f>
        <v>0</v>
      </c>
      <c r="BH454" s="155">
        <f>IF(N454="sníž. přenesená",J454,0)</f>
        <v>0</v>
      </c>
      <c r="BI454" s="155">
        <f>IF(N454="nulová",J454,0)</f>
        <v>0</v>
      </c>
      <c r="BJ454" s="18" t="s">
        <v>81</v>
      </c>
      <c r="BK454" s="155">
        <f>ROUND(I454*H454,2)</f>
        <v>0</v>
      </c>
      <c r="BL454" s="18" t="s">
        <v>143</v>
      </c>
      <c r="BM454" s="154" t="s">
        <v>771</v>
      </c>
    </row>
    <row r="455" spans="1:65" s="13" customFormat="1">
      <c r="B455" s="156"/>
      <c r="D455" s="157" t="s">
        <v>145</v>
      </c>
      <c r="E455" s="158" t="s">
        <v>1</v>
      </c>
      <c r="F455" s="159" t="s">
        <v>767</v>
      </c>
      <c r="H455" s="160">
        <v>6.81</v>
      </c>
      <c r="L455" s="156"/>
      <c r="M455" s="161"/>
      <c r="N455" s="162"/>
      <c r="O455" s="162"/>
      <c r="P455" s="162"/>
      <c r="Q455" s="162"/>
      <c r="R455" s="162"/>
      <c r="S455" s="162"/>
      <c r="T455" s="163"/>
      <c r="AT455" s="158" t="s">
        <v>145</v>
      </c>
      <c r="AU455" s="158" t="s">
        <v>83</v>
      </c>
      <c r="AV455" s="13" t="s">
        <v>83</v>
      </c>
      <c r="AW455" s="13" t="s">
        <v>29</v>
      </c>
      <c r="AX455" s="13" t="s">
        <v>81</v>
      </c>
      <c r="AY455" s="158" t="s">
        <v>137</v>
      </c>
    </row>
    <row r="456" spans="1:65" s="2" customFormat="1" ht="16.5" customHeight="1">
      <c r="A456" s="30"/>
      <c r="B456" s="142"/>
      <c r="C456" s="177" t="s">
        <v>772</v>
      </c>
      <c r="D456" s="177" t="s">
        <v>214</v>
      </c>
      <c r="E456" s="178" t="s">
        <v>773</v>
      </c>
      <c r="F456" s="179" t="s">
        <v>774</v>
      </c>
      <c r="G456" s="180" t="s">
        <v>217</v>
      </c>
      <c r="H456" s="181">
        <v>4.3780000000000001</v>
      </c>
      <c r="I456" s="182"/>
      <c r="J456" s="182">
        <f>ROUND(I456*H456,2)</f>
        <v>0</v>
      </c>
      <c r="K456" s="183"/>
      <c r="L456" s="184"/>
      <c r="M456" s="185" t="s">
        <v>1</v>
      </c>
      <c r="N456" s="186" t="s">
        <v>38</v>
      </c>
      <c r="O456" s="152">
        <v>0</v>
      </c>
      <c r="P456" s="152">
        <f>O456*H456</f>
        <v>0</v>
      </c>
      <c r="Q456" s="152">
        <v>1</v>
      </c>
      <c r="R456" s="152">
        <f>Q456*H456</f>
        <v>4.3780000000000001</v>
      </c>
      <c r="S456" s="152">
        <v>0</v>
      </c>
      <c r="T456" s="153">
        <f>S456*H456</f>
        <v>0</v>
      </c>
      <c r="U456" s="30"/>
      <c r="V456" s="30"/>
      <c r="W456" s="30"/>
      <c r="X456" s="30"/>
      <c r="Y456" s="30"/>
      <c r="Z456" s="30"/>
      <c r="AA456" s="30"/>
      <c r="AB456" s="30"/>
      <c r="AC456" s="30"/>
      <c r="AD456" s="30"/>
      <c r="AE456" s="30"/>
      <c r="AR456" s="154" t="s">
        <v>177</v>
      </c>
      <c r="AT456" s="154" t="s">
        <v>214</v>
      </c>
      <c r="AU456" s="154" t="s">
        <v>83</v>
      </c>
      <c r="AY456" s="18" t="s">
        <v>137</v>
      </c>
      <c r="BE456" s="155">
        <f>IF(N456="základní",J456,0)</f>
        <v>0</v>
      </c>
      <c r="BF456" s="155">
        <f>IF(N456="snížená",J456,0)</f>
        <v>0</v>
      </c>
      <c r="BG456" s="155">
        <f>IF(N456="zákl. přenesená",J456,0)</f>
        <v>0</v>
      </c>
      <c r="BH456" s="155">
        <f>IF(N456="sníž. přenesená",J456,0)</f>
        <v>0</v>
      </c>
      <c r="BI456" s="155">
        <f>IF(N456="nulová",J456,0)</f>
        <v>0</v>
      </c>
      <c r="BJ456" s="18" t="s">
        <v>81</v>
      </c>
      <c r="BK456" s="155">
        <f>ROUND(I456*H456,2)</f>
        <v>0</v>
      </c>
      <c r="BL456" s="18" t="s">
        <v>143</v>
      </c>
      <c r="BM456" s="154" t="s">
        <v>775</v>
      </c>
    </row>
    <row r="457" spans="1:65" s="13" customFormat="1">
      <c r="B457" s="156"/>
      <c r="D457" s="157" t="s">
        <v>145</v>
      </c>
      <c r="E457" s="158" t="s">
        <v>1</v>
      </c>
      <c r="F457" s="159" t="s">
        <v>776</v>
      </c>
      <c r="H457" s="160">
        <v>4.3780000000000001</v>
      </c>
      <c r="L457" s="156"/>
      <c r="M457" s="161"/>
      <c r="N457" s="162"/>
      <c r="O457" s="162"/>
      <c r="P457" s="162"/>
      <c r="Q457" s="162"/>
      <c r="R457" s="162"/>
      <c r="S457" s="162"/>
      <c r="T457" s="163"/>
      <c r="AT457" s="158" t="s">
        <v>145</v>
      </c>
      <c r="AU457" s="158" t="s">
        <v>83</v>
      </c>
      <c r="AV457" s="13" t="s">
        <v>83</v>
      </c>
      <c r="AW457" s="13" t="s">
        <v>29</v>
      </c>
      <c r="AX457" s="13" t="s">
        <v>81</v>
      </c>
      <c r="AY457" s="158" t="s">
        <v>137</v>
      </c>
    </row>
    <row r="458" spans="1:65" s="2" customFormat="1" ht="24.15" customHeight="1">
      <c r="A458" s="30"/>
      <c r="B458" s="142"/>
      <c r="C458" s="143" t="s">
        <v>777</v>
      </c>
      <c r="D458" s="143" t="s">
        <v>139</v>
      </c>
      <c r="E458" s="144" t="s">
        <v>778</v>
      </c>
      <c r="F458" s="145" t="s">
        <v>779</v>
      </c>
      <c r="G458" s="146" t="s">
        <v>142</v>
      </c>
      <c r="H458" s="147">
        <v>6.81</v>
      </c>
      <c r="I458" s="148"/>
      <c r="J458" s="148">
        <f>ROUND(I458*H458,2)</f>
        <v>0</v>
      </c>
      <c r="K458" s="149"/>
      <c r="L458" s="31"/>
      <c r="M458" s="150" t="s">
        <v>1</v>
      </c>
      <c r="N458" s="151" t="s">
        <v>38</v>
      </c>
      <c r="O458" s="152">
        <v>2.4E-2</v>
      </c>
      <c r="P458" s="152">
        <f>O458*H458</f>
        <v>0.16344</v>
      </c>
      <c r="Q458" s="152">
        <v>0</v>
      </c>
      <c r="R458" s="152">
        <f>Q458*H458</f>
        <v>0</v>
      </c>
      <c r="S458" s="152">
        <v>0</v>
      </c>
      <c r="T458" s="153">
        <f>S458*H458</f>
        <v>0</v>
      </c>
      <c r="U458" s="30"/>
      <c r="V458" s="30"/>
      <c r="W458" s="30"/>
      <c r="X458" s="30"/>
      <c r="Y458" s="30"/>
      <c r="Z458" s="30"/>
      <c r="AA458" s="30"/>
      <c r="AB458" s="30"/>
      <c r="AC458" s="30"/>
      <c r="AD458" s="30"/>
      <c r="AE458" s="30"/>
      <c r="AR458" s="154" t="s">
        <v>143</v>
      </c>
      <c r="AT458" s="154" t="s">
        <v>139</v>
      </c>
      <c r="AU458" s="154" t="s">
        <v>83</v>
      </c>
      <c r="AY458" s="18" t="s">
        <v>137</v>
      </c>
      <c r="BE458" s="155">
        <f>IF(N458="základní",J458,0)</f>
        <v>0</v>
      </c>
      <c r="BF458" s="155">
        <f>IF(N458="snížená",J458,0)</f>
        <v>0</v>
      </c>
      <c r="BG458" s="155">
        <f>IF(N458="zákl. přenesená",J458,0)</f>
        <v>0</v>
      </c>
      <c r="BH458" s="155">
        <f>IF(N458="sníž. přenesená",J458,0)</f>
        <v>0</v>
      </c>
      <c r="BI458" s="155">
        <f>IF(N458="nulová",J458,0)</f>
        <v>0</v>
      </c>
      <c r="BJ458" s="18" t="s">
        <v>81</v>
      </c>
      <c r="BK458" s="155">
        <f>ROUND(I458*H458,2)</f>
        <v>0</v>
      </c>
      <c r="BL458" s="18" t="s">
        <v>143</v>
      </c>
      <c r="BM458" s="154" t="s">
        <v>780</v>
      </c>
    </row>
    <row r="459" spans="1:65" s="13" customFormat="1">
      <c r="B459" s="156"/>
      <c r="D459" s="157" t="s">
        <v>145</v>
      </c>
      <c r="E459" s="158" t="s">
        <v>1</v>
      </c>
      <c r="F459" s="159" t="s">
        <v>767</v>
      </c>
      <c r="H459" s="160">
        <v>6.81</v>
      </c>
      <c r="L459" s="156"/>
      <c r="M459" s="161"/>
      <c r="N459" s="162"/>
      <c r="O459" s="162"/>
      <c r="P459" s="162"/>
      <c r="Q459" s="162"/>
      <c r="R459" s="162"/>
      <c r="S459" s="162"/>
      <c r="T459" s="163"/>
      <c r="AT459" s="158" t="s">
        <v>145</v>
      </c>
      <c r="AU459" s="158" t="s">
        <v>83</v>
      </c>
      <c r="AV459" s="13" t="s">
        <v>83</v>
      </c>
      <c r="AW459" s="13" t="s">
        <v>29</v>
      </c>
      <c r="AX459" s="13" t="s">
        <v>81</v>
      </c>
      <c r="AY459" s="158" t="s">
        <v>137</v>
      </c>
    </row>
    <row r="460" spans="1:65" s="2" customFormat="1" ht="24.15" customHeight="1">
      <c r="A460" s="30"/>
      <c r="B460" s="142"/>
      <c r="C460" s="143" t="s">
        <v>781</v>
      </c>
      <c r="D460" s="143" t="s">
        <v>139</v>
      </c>
      <c r="E460" s="144" t="s">
        <v>782</v>
      </c>
      <c r="F460" s="145" t="s">
        <v>783</v>
      </c>
      <c r="G460" s="146" t="s">
        <v>142</v>
      </c>
      <c r="H460" s="147">
        <v>6.81</v>
      </c>
      <c r="I460" s="148"/>
      <c r="J460" s="148">
        <f>ROUND(I460*H460,2)</f>
        <v>0</v>
      </c>
      <c r="K460" s="149"/>
      <c r="L460" s="31"/>
      <c r="M460" s="150" t="s">
        <v>1</v>
      </c>
      <c r="N460" s="151" t="s">
        <v>38</v>
      </c>
      <c r="O460" s="152">
        <v>0.78400000000000003</v>
      </c>
      <c r="P460" s="152">
        <f>O460*H460</f>
        <v>5.3390399999999998</v>
      </c>
      <c r="Q460" s="152">
        <v>8.5650000000000004E-2</v>
      </c>
      <c r="R460" s="152">
        <f>Q460*H460</f>
        <v>0.58327649999999998</v>
      </c>
      <c r="S460" s="152">
        <v>0</v>
      </c>
      <c r="T460" s="153">
        <f>S460*H460</f>
        <v>0</v>
      </c>
      <c r="U460" s="30"/>
      <c r="V460" s="30"/>
      <c r="W460" s="30"/>
      <c r="X460" s="30"/>
      <c r="Y460" s="30"/>
      <c r="Z460" s="30"/>
      <c r="AA460" s="30"/>
      <c r="AB460" s="30"/>
      <c r="AC460" s="30"/>
      <c r="AD460" s="30"/>
      <c r="AE460" s="30"/>
      <c r="AR460" s="154" t="s">
        <v>143</v>
      </c>
      <c r="AT460" s="154" t="s">
        <v>139</v>
      </c>
      <c r="AU460" s="154" t="s">
        <v>83</v>
      </c>
      <c r="AY460" s="18" t="s">
        <v>137</v>
      </c>
      <c r="BE460" s="155">
        <f>IF(N460="základní",J460,0)</f>
        <v>0</v>
      </c>
      <c r="BF460" s="155">
        <f>IF(N460="snížená",J460,0)</f>
        <v>0</v>
      </c>
      <c r="BG460" s="155">
        <f>IF(N460="zákl. přenesená",J460,0)</f>
        <v>0</v>
      </c>
      <c r="BH460" s="155">
        <f>IF(N460="sníž. přenesená",J460,0)</f>
        <v>0</v>
      </c>
      <c r="BI460" s="155">
        <f>IF(N460="nulová",J460,0)</f>
        <v>0</v>
      </c>
      <c r="BJ460" s="18" t="s">
        <v>81</v>
      </c>
      <c r="BK460" s="155">
        <f>ROUND(I460*H460,2)</f>
        <v>0</v>
      </c>
      <c r="BL460" s="18" t="s">
        <v>143</v>
      </c>
      <c r="BM460" s="154" t="s">
        <v>784</v>
      </c>
    </row>
    <row r="461" spans="1:65" s="13" customFormat="1">
      <c r="B461" s="156"/>
      <c r="D461" s="157" t="s">
        <v>145</v>
      </c>
      <c r="E461" s="158" t="s">
        <v>1</v>
      </c>
      <c r="F461" s="159" t="s">
        <v>767</v>
      </c>
      <c r="H461" s="160">
        <v>6.81</v>
      </c>
      <c r="L461" s="156"/>
      <c r="M461" s="161"/>
      <c r="N461" s="162"/>
      <c r="O461" s="162"/>
      <c r="P461" s="162"/>
      <c r="Q461" s="162"/>
      <c r="R461" s="162"/>
      <c r="S461" s="162"/>
      <c r="T461" s="163"/>
      <c r="AT461" s="158" t="s">
        <v>145</v>
      </c>
      <c r="AU461" s="158" t="s">
        <v>83</v>
      </c>
      <c r="AV461" s="13" t="s">
        <v>83</v>
      </c>
      <c r="AW461" s="13" t="s">
        <v>29</v>
      </c>
      <c r="AX461" s="13" t="s">
        <v>81</v>
      </c>
      <c r="AY461" s="158" t="s">
        <v>137</v>
      </c>
    </row>
    <row r="462" spans="1:65" s="2" customFormat="1" ht="16.5" customHeight="1">
      <c r="A462" s="30"/>
      <c r="B462" s="142"/>
      <c r="C462" s="177" t="s">
        <v>785</v>
      </c>
      <c r="D462" s="177" t="s">
        <v>214</v>
      </c>
      <c r="E462" s="178" t="s">
        <v>786</v>
      </c>
      <c r="F462" s="179" t="s">
        <v>787</v>
      </c>
      <c r="G462" s="180" t="s">
        <v>142</v>
      </c>
      <c r="H462" s="181">
        <v>6.81</v>
      </c>
      <c r="I462" s="182"/>
      <c r="J462" s="182">
        <f>ROUND(I462*H462,2)</f>
        <v>0</v>
      </c>
      <c r="K462" s="183"/>
      <c r="L462" s="184"/>
      <c r="M462" s="185" t="s">
        <v>1</v>
      </c>
      <c r="N462" s="186" t="s">
        <v>38</v>
      </c>
      <c r="O462" s="152">
        <v>0</v>
      </c>
      <c r="P462" s="152">
        <f>O462*H462</f>
        <v>0</v>
      </c>
      <c r="Q462" s="152">
        <v>0.152</v>
      </c>
      <c r="R462" s="152">
        <f>Q462*H462</f>
        <v>1.0351199999999998</v>
      </c>
      <c r="S462" s="152">
        <v>0</v>
      </c>
      <c r="T462" s="153">
        <f>S462*H462</f>
        <v>0</v>
      </c>
      <c r="U462" s="30"/>
      <c r="V462" s="30"/>
      <c r="W462" s="30"/>
      <c r="X462" s="30"/>
      <c r="Y462" s="30"/>
      <c r="Z462" s="30"/>
      <c r="AA462" s="30"/>
      <c r="AB462" s="30"/>
      <c r="AC462" s="30"/>
      <c r="AD462" s="30"/>
      <c r="AE462" s="30"/>
      <c r="AR462" s="154" t="s">
        <v>177</v>
      </c>
      <c r="AT462" s="154" t="s">
        <v>214</v>
      </c>
      <c r="AU462" s="154" t="s">
        <v>83</v>
      </c>
      <c r="AY462" s="18" t="s">
        <v>137</v>
      </c>
      <c r="BE462" s="155">
        <f>IF(N462="základní",J462,0)</f>
        <v>0</v>
      </c>
      <c r="BF462" s="155">
        <f>IF(N462="snížená",J462,0)</f>
        <v>0</v>
      </c>
      <c r="BG462" s="155">
        <f>IF(N462="zákl. přenesená",J462,0)</f>
        <v>0</v>
      </c>
      <c r="BH462" s="155">
        <f>IF(N462="sníž. přenesená",J462,0)</f>
        <v>0</v>
      </c>
      <c r="BI462" s="155">
        <f>IF(N462="nulová",J462,0)</f>
        <v>0</v>
      </c>
      <c r="BJ462" s="18" t="s">
        <v>81</v>
      </c>
      <c r="BK462" s="155">
        <f>ROUND(I462*H462,2)</f>
        <v>0</v>
      </c>
      <c r="BL462" s="18" t="s">
        <v>143</v>
      </c>
      <c r="BM462" s="154" t="s">
        <v>788</v>
      </c>
    </row>
    <row r="463" spans="1:65" s="12" customFormat="1" ht="22.8" customHeight="1">
      <c r="B463" s="130"/>
      <c r="D463" s="131" t="s">
        <v>72</v>
      </c>
      <c r="E463" s="140" t="s">
        <v>165</v>
      </c>
      <c r="F463" s="140" t="s">
        <v>789</v>
      </c>
      <c r="J463" s="141">
        <f>BK463</f>
        <v>0</v>
      </c>
      <c r="L463" s="130"/>
      <c r="M463" s="134"/>
      <c r="N463" s="135"/>
      <c r="O463" s="135"/>
      <c r="P463" s="136">
        <f>SUM(P464:P1471)</f>
        <v>7073.5927769999998</v>
      </c>
      <c r="Q463" s="135"/>
      <c r="R463" s="136">
        <f>SUM(R464:R1471)</f>
        <v>1641.4717187700001</v>
      </c>
      <c r="S463" s="135"/>
      <c r="T463" s="137">
        <f>SUM(T464:T1471)</f>
        <v>0</v>
      </c>
      <c r="AR463" s="131" t="s">
        <v>81</v>
      </c>
      <c r="AT463" s="138" t="s">
        <v>72</v>
      </c>
      <c r="AU463" s="138" t="s">
        <v>81</v>
      </c>
      <c r="AY463" s="131" t="s">
        <v>137</v>
      </c>
      <c r="BK463" s="139">
        <f>SUM(BK464:BK1471)</f>
        <v>0</v>
      </c>
    </row>
    <row r="464" spans="1:65" s="2" customFormat="1" ht="24.15" customHeight="1">
      <c r="A464" s="30"/>
      <c r="B464" s="142"/>
      <c r="C464" s="143" t="s">
        <v>790</v>
      </c>
      <c r="D464" s="143" t="s">
        <v>139</v>
      </c>
      <c r="E464" s="144" t="s">
        <v>791</v>
      </c>
      <c r="F464" s="145" t="s">
        <v>792</v>
      </c>
      <c r="G464" s="146" t="s">
        <v>142</v>
      </c>
      <c r="H464" s="147">
        <v>445.45</v>
      </c>
      <c r="I464" s="148"/>
      <c r="J464" s="148">
        <f>ROUND(I464*H464,2)</f>
        <v>0</v>
      </c>
      <c r="K464" s="149"/>
      <c r="L464" s="31"/>
      <c r="M464" s="150" t="s">
        <v>1</v>
      </c>
      <c r="N464" s="151" t="s">
        <v>38</v>
      </c>
      <c r="O464" s="152">
        <v>0.155</v>
      </c>
      <c r="P464" s="152">
        <f>O464*H464</f>
        <v>69.044749999999993</v>
      </c>
      <c r="Q464" s="152">
        <v>1.4E-3</v>
      </c>
      <c r="R464" s="152">
        <f>Q464*H464</f>
        <v>0.62363000000000002</v>
      </c>
      <c r="S464" s="152">
        <v>0</v>
      </c>
      <c r="T464" s="153">
        <f>S464*H464</f>
        <v>0</v>
      </c>
      <c r="U464" s="30"/>
      <c r="V464" s="30"/>
      <c r="W464" s="30"/>
      <c r="X464" s="30"/>
      <c r="Y464" s="30"/>
      <c r="Z464" s="30"/>
      <c r="AA464" s="30"/>
      <c r="AB464" s="30"/>
      <c r="AC464" s="30"/>
      <c r="AD464" s="30"/>
      <c r="AE464" s="30"/>
      <c r="AR464" s="154" t="s">
        <v>143</v>
      </c>
      <c r="AT464" s="154" t="s">
        <v>139</v>
      </c>
      <c r="AU464" s="154" t="s">
        <v>83</v>
      </c>
      <c r="AY464" s="18" t="s">
        <v>137</v>
      </c>
      <c r="BE464" s="155">
        <f>IF(N464="základní",J464,0)</f>
        <v>0</v>
      </c>
      <c r="BF464" s="155">
        <f>IF(N464="snížená",J464,0)</f>
        <v>0</v>
      </c>
      <c r="BG464" s="155">
        <f>IF(N464="zákl. přenesená",J464,0)</f>
        <v>0</v>
      </c>
      <c r="BH464" s="155">
        <f>IF(N464="sníž. přenesená",J464,0)</f>
        <v>0</v>
      </c>
      <c r="BI464" s="155">
        <f>IF(N464="nulová",J464,0)</f>
        <v>0</v>
      </c>
      <c r="BJ464" s="18" t="s">
        <v>81</v>
      </c>
      <c r="BK464" s="155">
        <f>ROUND(I464*H464,2)</f>
        <v>0</v>
      </c>
      <c r="BL464" s="18" t="s">
        <v>143</v>
      </c>
      <c r="BM464" s="154" t="s">
        <v>793</v>
      </c>
    </row>
    <row r="465" spans="1:65" s="15" customFormat="1">
      <c r="B465" s="171"/>
      <c r="D465" s="157" t="s">
        <v>145</v>
      </c>
      <c r="E465" s="172" t="s">
        <v>1</v>
      </c>
      <c r="F465" s="173" t="s">
        <v>576</v>
      </c>
      <c r="H465" s="172" t="s">
        <v>1</v>
      </c>
      <c r="L465" s="171"/>
      <c r="M465" s="174"/>
      <c r="N465" s="175"/>
      <c r="O465" s="175"/>
      <c r="P465" s="175"/>
      <c r="Q465" s="175"/>
      <c r="R465" s="175"/>
      <c r="S465" s="175"/>
      <c r="T465" s="176"/>
      <c r="AT465" s="172" t="s">
        <v>145</v>
      </c>
      <c r="AU465" s="172" t="s">
        <v>83</v>
      </c>
      <c r="AV465" s="15" t="s">
        <v>81</v>
      </c>
      <c r="AW465" s="15" t="s">
        <v>29</v>
      </c>
      <c r="AX465" s="15" t="s">
        <v>73</v>
      </c>
      <c r="AY465" s="172" t="s">
        <v>137</v>
      </c>
    </row>
    <row r="466" spans="1:65" s="13" customFormat="1" ht="20.399999999999999">
      <c r="B466" s="156"/>
      <c r="D466" s="157" t="s">
        <v>145</v>
      </c>
      <c r="E466" s="158" t="s">
        <v>1</v>
      </c>
      <c r="F466" s="159" t="s">
        <v>794</v>
      </c>
      <c r="H466" s="160">
        <v>283.97000000000003</v>
      </c>
      <c r="L466" s="156"/>
      <c r="M466" s="161"/>
      <c r="N466" s="162"/>
      <c r="O466" s="162"/>
      <c r="P466" s="162"/>
      <c r="Q466" s="162"/>
      <c r="R466" s="162"/>
      <c r="S466" s="162"/>
      <c r="T466" s="163"/>
      <c r="AT466" s="158" t="s">
        <v>145</v>
      </c>
      <c r="AU466" s="158" t="s">
        <v>83</v>
      </c>
      <c r="AV466" s="13" t="s">
        <v>83</v>
      </c>
      <c r="AW466" s="13" t="s">
        <v>29</v>
      </c>
      <c r="AX466" s="13" t="s">
        <v>73</v>
      </c>
      <c r="AY466" s="158" t="s">
        <v>137</v>
      </c>
    </row>
    <row r="467" spans="1:65" s="15" customFormat="1">
      <c r="B467" s="171"/>
      <c r="D467" s="157" t="s">
        <v>145</v>
      </c>
      <c r="E467" s="172" t="s">
        <v>1</v>
      </c>
      <c r="F467" s="173" t="s">
        <v>583</v>
      </c>
      <c r="H467" s="172" t="s">
        <v>1</v>
      </c>
      <c r="L467" s="171"/>
      <c r="M467" s="174"/>
      <c r="N467" s="175"/>
      <c r="O467" s="175"/>
      <c r="P467" s="175"/>
      <c r="Q467" s="175"/>
      <c r="R467" s="175"/>
      <c r="S467" s="175"/>
      <c r="T467" s="176"/>
      <c r="AT467" s="172" t="s">
        <v>145</v>
      </c>
      <c r="AU467" s="172" t="s">
        <v>83</v>
      </c>
      <c r="AV467" s="15" t="s">
        <v>81</v>
      </c>
      <c r="AW467" s="15" t="s">
        <v>29</v>
      </c>
      <c r="AX467" s="15" t="s">
        <v>73</v>
      </c>
      <c r="AY467" s="172" t="s">
        <v>137</v>
      </c>
    </row>
    <row r="468" spans="1:65" s="13" customFormat="1" ht="20.399999999999999">
      <c r="B468" s="156"/>
      <c r="D468" s="157" t="s">
        <v>145</v>
      </c>
      <c r="E468" s="158" t="s">
        <v>1</v>
      </c>
      <c r="F468" s="159" t="s">
        <v>795</v>
      </c>
      <c r="H468" s="160">
        <v>161.47999999999999</v>
      </c>
      <c r="L468" s="156"/>
      <c r="M468" s="161"/>
      <c r="N468" s="162"/>
      <c r="O468" s="162"/>
      <c r="P468" s="162"/>
      <c r="Q468" s="162"/>
      <c r="R468" s="162"/>
      <c r="S468" s="162"/>
      <c r="T468" s="163"/>
      <c r="AT468" s="158" t="s">
        <v>145</v>
      </c>
      <c r="AU468" s="158" t="s">
        <v>83</v>
      </c>
      <c r="AV468" s="13" t="s">
        <v>83</v>
      </c>
      <c r="AW468" s="13" t="s">
        <v>29</v>
      </c>
      <c r="AX468" s="13" t="s">
        <v>73</v>
      </c>
      <c r="AY468" s="158" t="s">
        <v>137</v>
      </c>
    </row>
    <row r="469" spans="1:65" s="14" customFormat="1">
      <c r="B469" s="164"/>
      <c r="D469" s="157" t="s">
        <v>145</v>
      </c>
      <c r="E469" s="165" t="s">
        <v>1</v>
      </c>
      <c r="F469" s="166" t="s">
        <v>176</v>
      </c>
      <c r="H469" s="167">
        <v>445.45</v>
      </c>
      <c r="L469" s="164"/>
      <c r="M469" s="168"/>
      <c r="N469" s="169"/>
      <c r="O469" s="169"/>
      <c r="P469" s="169"/>
      <c r="Q469" s="169"/>
      <c r="R469" s="169"/>
      <c r="S469" s="169"/>
      <c r="T469" s="170"/>
      <c r="AT469" s="165" t="s">
        <v>145</v>
      </c>
      <c r="AU469" s="165" t="s">
        <v>83</v>
      </c>
      <c r="AV469" s="14" t="s">
        <v>143</v>
      </c>
      <c r="AW469" s="14" t="s">
        <v>29</v>
      </c>
      <c r="AX469" s="14" t="s">
        <v>81</v>
      </c>
      <c r="AY469" s="165" t="s">
        <v>137</v>
      </c>
    </row>
    <row r="470" spans="1:65" s="2" customFormat="1" ht="24.15" customHeight="1">
      <c r="A470" s="30"/>
      <c r="B470" s="142"/>
      <c r="C470" s="143" t="s">
        <v>796</v>
      </c>
      <c r="D470" s="143" t="s">
        <v>139</v>
      </c>
      <c r="E470" s="144" t="s">
        <v>797</v>
      </c>
      <c r="F470" s="145" t="s">
        <v>798</v>
      </c>
      <c r="G470" s="146" t="s">
        <v>142</v>
      </c>
      <c r="H470" s="147">
        <v>445.45</v>
      </c>
      <c r="I470" s="148"/>
      <c r="J470" s="148">
        <f>ROUND(I470*H470,2)</f>
        <v>0</v>
      </c>
      <c r="K470" s="149"/>
      <c r="L470" s="31"/>
      <c r="M470" s="150" t="s">
        <v>1</v>
      </c>
      <c r="N470" s="151" t="s">
        <v>38</v>
      </c>
      <c r="O470" s="152">
        <v>0.35799999999999998</v>
      </c>
      <c r="P470" s="152">
        <f>O470*H470</f>
        <v>159.47109999999998</v>
      </c>
      <c r="Q470" s="152">
        <v>3.0000000000000001E-3</v>
      </c>
      <c r="R470" s="152">
        <f>Q470*H470</f>
        <v>1.3363499999999999</v>
      </c>
      <c r="S470" s="152">
        <v>0</v>
      </c>
      <c r="T470" s="153">
        <f>S470*H470</f>
        <v>0</v>
      </c>
      <c r="U470" s="30"/>
      <c r="V470" s="30"/>
      <c r="W470" s="30"/>
      <c r="X470" s="30"/>
      <c r="Y470" s="30"/>
      <c r="Z470" s="30"/>
      <c r="AA470" s="30"/>
      <c r="AB470" s="30"/>
      <c r="AC470" s="30"/>
      <c r="AD470" s="30"/>
      <c r="AE470" s="30"/>
      <c r="AR470" s="154" t="s">
        <v>143</v>
      </c>
      <c r="AT470" s="154" t="s">
        <v>139</v>
      </c>
      <c r="AU470" s="154" t="s">
        <v>83</v>
      </c>
      <c r="AY470" s="18" t="s">
        <v>137</v>
      </c>
      <c r="BE470" s="155">
        <f>IF(N470="základní",J470,0)</f>
        <v>0</v>
      </c>
      <c r="BF470" s="155">
        <f>IF(N470="snížená",J470,0)</f>
        <v>0</v>
      </c>
      <c r="BG470" s="155">
        <f>IF(N470="zákl. přenesená",J470,0)</f>
        <v>0</v>
      </c>
      <c r="BH470" s="155">
        <f>IF(N470="sníž. přenesená",J470,0)</f>
        <v>0</v>
      </c>
      <c r="BI470" s="155">
        <f>IF(N470="nulová",J470,0)</f>
        <v>0</v>
      </c>
      <c r="BJ470" s="18" t="s">
        <v>81</v>
      </c>
      <c r="BK470" s="155">
        <f>ROUND(I470*H470,2)</f>
        <v>0</v>
      </c>
      <c r="BL470" s="18" t="s">
        <v>143</v>
      </c>
      <c r="BM470" s="154" t="s">
        <v>799</v>
      </c>
    </row>
    <row r="471" spans="1:65" s="15" customFormat="1">
      <c r="B471" s="171"/>
      <c r="D471" s="157" t="s">
        <v>145</v>
      </c>
      <c r="E471" s="172" t="s">
        <v>1</v>
      </c>
      <c r="F471" s="173" t="s">
        <v>576</v>
      </c>
      <c r="H471" s="172" t="s">
        <v>1</v>
      </c>
      <c r="L471" s="171"/>
      <c r="M471" s="174"/>
      <c r="N471" s="175"/>
      <c r="O471" s="175"/>
      <c r="P471" s="175"/>
      <c r="Q471" s="175"/>
      <c r="R471" s="175"/>
      <c r="S471" s="175"/>
      <c r="T471" s="176"/>
      <c r="AT471" s="172" t="s">
        <v>145</v>
      </c>
      <c r="AU471" s="172" t="s">
        <v>83</v>
      </c>
      <c r="AV471" s="15" t="s">
        <v>81</v>
      </c>
      <c r="AW471" s="15" t="s">
        <v>29</v>
      </c>
      <c r="AX471" s="15" t="s">
        <v>73</v>
      </c>
      <c r="AY471" s="172" t="s">
        <v>137</v>
      </c>
    </row>
    <row r="472" spans="1:65" s="13" customFormat="1" ht="20.399999999999999">
      <c r="B472" s="156"/>
      <c r="D472" s="157" t="s">
        <v>145</v>
      </c>
      <c r="E472" s="158" t="s">
        <v>1</v>
      </c>
      <c r="F472" s="159" t="s">
        <v>794</v>
      </c>
      <c r="H472" s="160">
        <v>283.97000000000003</v>
      </c>
      <c r="L472" s="156"/>
      <c r="M472" s="161"/>
      <c r="N472" s="162"/>
      <c r="O472" s="162"/>
      <c r="P472" s="162"/>
      <c r="Q472" s="162"/>
      <c r="R472" s="162"/>
      <c r="S472" s="162"/>
      <c r="T472" s="163"/>
      <c r="AT472" s="158" t="s">
        <v>145</v>
      </c>
      <c r="AU472" s="158" t="s">
        <v>83</v>
      </c>
      <c r="AV472" s="13" t="s">
        <v>83</v>
      </c>
      <c r="AW472" s="13" t="s">
        <v>29</v>
      </c>
      <c r="AX472" s="13" t="s">
        <v>73</v>
      </c>
      <c r="AY472" s="158" t="s">
        <v>137</v>
      </c>
    </row>
    <row r="473" spans="1:65" s="15" customFormat="1">
      <c r="B473" s="171"/>
      <c r="D473" s="157" t="s">
        <v>145</v>
      </c>
      <c r="E473" s="172" t="s">
        <v>1</v>
      </c>
      <c r="F473" s="173" t="s">
        <v>583</v>
      </c>
      <c r="H473" s="172" t="s">
        <v>1</v>
      </c>
      <c r="L473" s="171"/>
      <c r="M473" s="174"/>
      <c r="N473" s="175"/>
      <c r="O473" s="175"/>
      <c r="P473" s="175"/>
      <c r="Q473" s="175"/>
      <c r="R473" s="175"/>
      <c r="S473" s="175"/>
      <c r="T473" s="176"/>
      <c r="AT473" s="172" t="s">
        <v>145</v>
      </c>
      <c r="AU473" s="172" t="s">
        <v>83</v>
      </c>
      <c r="AV473" s="15" t="s">
        <v>81</v>
      </c>
      <c r="AW473" s="15" t="s">
        <v>29</v>
      </c>
      <c r="AX473" s="15" t="s">
        <v>73</v>
      </c>
      <c r="AY473" s="172" t="s">
        <v>137</v>
      </c>
    </row>
    <row r="474" spans="1:65" s="13" customFormat="1" ht="20.399999999999999">
      <c r="B474" s="156"/>
      <c r="D474" s="157" t="s">
        <v>145</v>
      </c>
      <c r="E474" s="158" t="s">
        <v>1</v>
      </c>
      <c r="F474" s="159" t="s">
        <v>795</v>
      </c>
      <c r="H474" s="160">
        <v>161.47999999999999</v>
      </c>
      <c r="L474" s="156"/>
      <c r="M474" s="161"/>
      <c r="N474" s="162"/>
      <c r="O474" s="162"/>
      <c r="P474" s="162"/>
      <c r="Q474" s="162"/>
      <c r="R474" s="162"/>
      <c r="S474" s="162"/>
      <c r="T474" s="163"/>
      <c r="AT474" s="158" t="s">
        <v>145</v>
      </c>
      <c r="AU474" s="158" t="s">
        <v>83</v>
      </c>
      <c r="AV474" s="13" t="s">
        <v>83</v>
      </c>
      <c r="AW474" s="13" t="s">
        <v>29</v>
      </c>
      <c r="AX474" s="13" t="s">
        <v>73</v>
      </c>
      <c r="AY474" s="158" t="s">
        <v>137</v>
      </c>
    </row>
    <row r="475" spans="1:65" s="14" customFormat="1">
      <c r="B475" s="164"/>
      <c r="D475" s="157" t="s">
        <v>145</v>
      </c>
      <c r="E475" s="165" t="s">
        <v>1</v>
      </c>
      <c r="F475" s="166" t="s">
        <v>176</v>
      </c>
      <c r="H475" s="167">
        <v>445.45</v>
      </c>
      <c r="L475" s="164"/>
      <c r="M475" s="168"/>
      <c r="N475" s="169"/>
      <c r="O475" s="169"/>
      <c r="P475" s="169"/>
      <c r="Q475" s="169"/>
      <c r="R475" s="169"/>
      <c r="S475" s="169"/>
      <c r="T475" s="170"/>
      <c r="AT475" s="165" t="s">
        <v>145</v>
      </c>
      <c r="AU475" s="165" t="s">
        <v>83</v>
      </c>
      <c r="AV475" s="14" t="s">
        <v>143</v>
      </c>
      <c r="AW475" s="14" t="s">
        <v>29</v>
      </c>
      <c r="AX475" s="14" t="s">
        <v>81</v>
      </c>
      <c r="AY475" s="165" t="s">
        <v>137</v>
      </c>
    </row>
    <row r="476" spans="1:65" s="2" customFormat="1" ht="24.15" customHeight="1">
      <c r="A476" s="30"/>
      <c r="B476" s="142"/>
      <c r="C476" s="143" t="s">
        <v>800</v>
      </c>
      <c r="D476" s="143" t="s">
        <v>139</v>
      </c>
      <c r="E476" s="144" t="s">
        <v>801</v>
      </c>
      <c r="F476" s="145" t="s">
        <v>802</v>
      </c>
      <c r="G476" s="146" t="s">
        <v>142</v>
      </c>
      <c r="H476" s="147">
        <v>1871.453</v>
      </c>
      <c r="I476" s="148"/>
      <c r="J476" s="148">
        <f>ROUND(I476*H476,2)</f>
        <v>0</v>
      </c>
      <c r="K476" s="149"/>
      <c r="L476" s="31"/>
      <c r="M476" s="150" t="s">
        <v>1</v>
      </c>
      <c r="N476" s="151" t="s">
        <v>38</v>
      </c>
      <c r="O476" s="152">
        <v>0.111</v>
      </c>
      <c r="P476" s="152">
        <f>O476*H476</f>
        <v>207.73128299999999</v>
      </c>
      <c r="Q476" s="152">
        <v>1.4E-3</v>
      </c>
      <c r="R476" s="152">
        <f>Q476*H476</f>
        <v>2.6200342000000001</v>
      </c>
      <c r="S476" s="152">
        <v>0</v>
      </c>
      <c r="T476" s="153">
        <f>S476*H476</f>
        <v>0</v>
      </c>
      <c r="U476" s="30"/>
      <c r="V476" s="30"/>
      <c r="W476" s="30"/>
      <c r="X476" s="30"/>
      <c r="Y476" s="30"/>
      <c r="Z476" s="30"/>
      <c r="AA476" s="30"/>
      <c r="AB476" s="30"/>
      <c r="AC476" s="30"/>
      <c r="AD476" s="30"/>
      <c r="AE476" s="30"/>
      <c r="AR476" s="154" t="s">
        <v>143</v>
      </c>
      <c r="AT476" s="154" t="s">
        <v>139</v>
      </c>
      <c r="AU476" s="154" t="s">
        <v>83</v>
      </c>
      <c r="AY476" s="18" t="s">
        <v>137</v>
      </c>
      <c r="BE476" s="155">
        <f>IF(N476="základní",J476,0)</f>
        <v>0</v>
      </c>
      <c r="BF476" s="155">
        <f>IF(N476="snížená",J476,0)</f>
        <v>0</v>
      </c>
      <c r="BG476" s="155">
        <f>IF(N476="zákl. přenesená",J476,0)</f>
        <v>0</v>
      </c>
      <c r="BH476" s="155">
        <f>IF(N476="sníž. přenesená",J476,0)</f>
        <v>0</v>
      </c>
      <c r="BI476" s="155">
        <f>IF(N476="nulová",J476,0)</f>
        <v>0</v>
      </c>
      <c r="BJ476" s="18" t="s">
        <v>81</v>
      </c>
      <c r="BK476" s="155">
        <f>ROUND(I476*H476,2)</f>
        <v>0</v>
      </c>
      <c r="BL476" s="18" t="s">
        <v>143</v>
      </c>
      <c r="BM476" s="154" t="s">
        <v>803</v>
      </c>
    </row>
    <row r="477" spans="1:65" s="15" customFormat="1">
      <c r="B477" s="171"/>
      <c r="D477" s="157" t="s">
        <v>145</v>
      </c>
      <c r="E477" s="172" t="s">
        <v>1</v>
      </c>
      <c r="F477" s="173" t="s">
        <v>804</v>
      </c>
      <c r="H477" s="172" t="s">
        <v>1</v>
      </c>
      <c r="L477" s="171"/>
      <c r="M477" s="174"/>
      <c r="N477" s="175"/>
      <c r="O477" s="175"/>
      <c r="P477" s="175"/>
      <c r="Q477" s="175"/>
      <c r="R477" s="175"/>
      <c r="S477" s="175"/>
      <c r="T477" s="176"/>
      <c r="AT477" s="172" t="s">
        <v>145</v>
      </c>
      <c r="AU477" s="172" t="s">
        <v>83</v>
      </c>
      <c r="AV477" s="15" t="s">
        <v>81</v>
      </c>
      <c r="AW477" s="15" t="s">
        <v>29</v>
      </c>
      <c r="AX477" s="15" t="s">
        <v>73</v>
      </c>
      <c r="AY477" s="172" t="s">
        <v>137</v>
      </c>
    </row>
    <row r="478" spans="1:65" s="15" customFormat="1">
      <c r="B478" s="171"/>
      <c r="D478" s="157" t="s">
        <v>145</v>
      </c>
      <c r="E478" s="172" t="s">
        <v>1</v>
      </c>
      <c r="F478" s="173" t="s">
        <v>576</v>
      </c>
      <c r="H478" s="172" t="s">
        <v>1</v>
      </c>
      <c r="L478" s="171"/>
      <c r="M478" s="174"/>
      <c r="N478" s="175"/>
      <c r="O478" s="175"/>
      <c r="P478" s="175"/>
      <c r="Q478" s="175"/>
      <c r="R478" s="175"/>
      <c r="S478" s="175"/>
      <c r="T478" s="176"/>
      <c r="AT478" s="172" t="s">
        <v>145</v>
      </c>
      <c r="AU478" s="172" t="s">
        <v>83</v>
      </c>
      <c r="AV478" s="15" t="s">
        <v>81</v>
      </c>
      <c r="AW478" s="15" t="s">
        <v>29</v>
      </c>
      <c r="AX478" s="15" t="s">
        <v>73</v>
      </c>
      <c r="AY478" s="172" t="s">
        <v>137</v>
      </c>
    </row>
    <row r="479" spans="1:65" s="13" customFormat="1">
      <c r="B479" s="156"/>
      <c r="D479" s="157" t="s">
        <v>145</v>
      </c>
      <c r="E479" s="158" t="s">
        <v>1</v>
      </c>
      <c r="F479" s="159" t="s">
        <v>805</v>
      </c>
      <c r="H479" s="160">
        <v>53.886000000000003</v>
      </c>
      <c r="L479" s="156"/>
      <c r="M479" s="161"/>
      <c r="N479" s="162"/>
      <c r="O479" s="162"/>
      <c r="P479" s="162"/>
      <c r="Q479" s="162"/>
      <c r="R479" s="162"/>
      <c r="S479" s="162"/>
      <c r="T479" s="163"/>
      <c r="AT479" s="158" t="s">
        <v>145</v>
      </c>
      <c r="AU479" s="158" t="s">
        <v>83</v>
      </c>
      <c r="AV479" s="13" t="s">
        <v>83</v>
      </c>
      <c r="AW479" s="13" t="s">
        <v>29</v>
      </c>
      <c r="AX479" s="13" t="s">
        <v>73</v>
      </c>
      <c r="AY479" s="158" t="s">
        <v>137</v>
      </c>
    </row>
    <row r="480" spans="1:65" s="13" customFormat="1">
      <c r="B480" s="156"/>
      <c r="D480" s="157" t="s">
        <v>145</v>
      </c>
      <c r="E480" s="158" t="s">
        <v>1</v>
      </c>
      <c r="F480" s="159" t="s">
        <v>806</v>
      </c>
      <c r="H480" s="160">
        <v>-8.82</v>
      </c>
      <c r="L480" s="156"/>
      <c r="M480" s="161"/>
      <c r="N480" s="162"/>
      <c r="O480" s="162"/>
      <c r="P480" s="162"/>
      <c r="Q480" s="162"/>
      <c r="R480" s="162"/>
      <c r="S480" s="162"/>
      <c r="T480" s="163"/>
      <c r="AT480" s="158" t="s">
        <v>145</v>
      </c>
      <c r="AU480" s="158" t="s">
        <v>83</v>
      </c>
      <c r="AV480" s="13" t="s">
        <v>83</v>
      </c>
      <c r="AW480" s="13" t="s">
        <v>29</v>
      </c>
      <c r="AX480" s="13" t="s">
        <v>73</v>
      </c>
      <c r="AY480" s="158" t="s">
        <v>137</v>
      </c>
    </row>
    <row r="481" spans="2:51" s="13" customFormat="1">
      <c r="B481" s="156"/>
      <c r="D481" s="157" t="s">
        <v>145</v>
      </c>
      <c r="E481" s="158" t="s">
        <v>1</v>
      </c>
      <c r="F481" s="159" t="s">
        <v>807</v>
      </c>
      <c r="H481" s="160">
        <v>-10.5</v>
      </c>
      <c r="L481" s="156"/>
      <c r="M481" s="161"/>
      <c r="N481" s="162"/>
      <c r="O481" s="162"/>
      <c r="P481" s="162"/>
      <c r="Q481" s="162"/>
      <c r="R481" s="162"/>
      <c r="S481" s="162"/>
      <c r="T481" s="163"/>
      <c r="AT481" s="158" t="s">
        <v>145</v>
      </c>
      <c r="AU481" s="158" t="s">
        <v>83</v>
      </c>
      <c r="AV481" s="13" t="s">
        <v>83</v>
      </c>
      <c r="AW481" s="13" t="s">
        <v>29</v>
      </c>
      <c r="AX481" s="13" t="s">
        <v>73</v>
      </c>
      <c r="AY481" s="158" t="s">
        <v>137</v>
      </c>
    </row>
    <row r="482" spans="2:51" s="13" customFormat="1">
      <c r="B482" s="156"/>
      <c r="D482" s="157" t="s">
        <v>145</v>
      </c>
      <c r="E482" s="158" t="s">
        <v>1</v>
      </c>
      <c r="F482" s="159" t="s">
        <v>808</v>
      </c>
      <c r="H482" s="160">
        <v>-3.948</v>
      </c>
      <c r="L482" s="156"/>
      <c r="M482" s="161"/>
      <c r="N482" s="162"/>
      <c r="O482" s="162"/>
      <c r="P482" s="162"/>
      <c r="Q482" s="162"/>
      <c r="R482" s="162"/>
      <c r="S482" s="162"/>
      <c r="T482" s="163"/>
      <c r="AT482" s="158" t="s">
        <v>145</v>
      </c>
      <c r="AU482" s="158" t="s">
        <v>83</v>
      </c>
      <c r="AV482" s="13" t="s">
        <v>83</v>
      </c>
      <c r="AW482" s="13" t="s">
        <v>29</v>
      </c>
      <c r="AX482" s="13" t="s">
        <v>73</v>
      </c>
      <c r="AY482" s="158" t="s">
        <v>137</v>
      </c>
    </row>
    <row r="483" spans="2:51" s="13" customFormat="1" ht="20.399999999999999">
      <c r="B483" s="156"/>
      <c r="D483" s="157" t="s">
        <v>145</v>
      </c>
      <c r="E483" s="158" t="s">
        <v>1</v>
      </c>
      <c r="F483" s="159" t="s">
        <v>809</v>
      </c>
      <c r="H483" s="160">
        <v>95.155000000000001</v>
      </c>
      <c r="L483" s="156"/>
      <c r="M483" s="161"/>
      <c r="N483" s="162"/>
      <c r="O483" s="162"/>
      <c r="P483" s="162"/>
      <c r="Q483" s="162"/>
      <c r="R483" s="162"/>
      <c r="S483" s="162"/>
      <c r="T483" s="163"/>
      <c r="AT483" s="158" t="s">
        <v>145</v>
      </c>
      <c r="AU483" s="158" t="s">
        <v>83</v>
      </c>
      <c r="AV483" s="13" t="s">
        <v>83</v>
      </c>
      <c r="AW483" s="13" t="s">
        <v>29</v>
      </c>
      <c r="AX483" s="13" t="s">
        <v>73</v>
      </c>
      <c r="AY483" s="158" t="s">
        <v>137</v>
      </c>
    </row>
    <row r="484" spans="2:51" s="13" customFormat="1">
      <c r="B484" s="156"/>
      <c r="D484" s="157" t="s">
        <v>145</v>
      </c>
      <c r="E484" s="158" t="s">
        <v>1</v>
      </c>
      <c r="F484" s="159" t="s">
        <v>810</v>
      </c>
      <c r="H484" s="160">
        <v>-4.25</v>
      </c>
      <c r="L484" s="156"/>
      <c r="M484" s="161"/>
      <c r="N484" s="162"/>
      <c r="O484" s="162"/>
      <c r="P484" s="162"/>
      <c r="Q484" s="162"/>
      <c r="R484" s="162"/>
      <c r="S484" s="162"/>
      <c r="T484" s="163"/>
      <c r="AT484" s="158" t="s">
        <v>145</v>
      </c>
      <c r="AU484" s="158" t="s">
        <v>83</v>
      </c>
      <c r="AV484" s="13" t="s">
        <v>83</v>
      </c>
      <c r="AW484" s="13" t="s">
        <v>29</v>
      </c>
      <c r="AX484" s="13" t="s">
        <v>73</v>
      </c>
      <c r="AY484" s="158" t="s">
        <v>137</v>
      </c>
    </row>
    <row r="485" spans="2:51" s="13" customFormat="1">
      <c r="B485" s="156"/>
      <c r="D485" s="157" t="s">
        <v>145</v>
      </c>
      <c r="E485" s="158" t="s">
        <v>1</v>
      </c>
      <c r="F485" s="159" t="s">
        <v>811</v>
      </c>
      <c r="H485" s="160">
        <v>-2.6160000000000001</v>
      </c>
      <c r="L485" s="156"/>
      <c r="M485" s="161"/>
      <c r="N485" s="162"/>
      <c r="O485" s="162"/>
      <c r="P485" s="162"/>
      <c r="Q485" s="162"/>
      <c r="R485" s="162"/>
      <c r="S485" s="162"/>
      <c r="T485" s="163"/>
      <c r="AT485" s="158" t="s">
        <v>145</v>
      </c>
      <c r="AU485" s="158" t="s">
        <v>83</v>
      </c>
      <c r="AV485" s="13" t="s">
        <v>83</v>
      </c>
      <c r="AW485" s="13" t="s">
        <v>29</v>
      </c>
      <c r="AX485" s="13" t="s">
        <v>73</v>
      </c>
      <c r="AY485" s="158" t="s">
        <v>137</v>
      </c>
    </row>
    <row r="486" spans="2:51" s="13" customFormat="1">
      <c r="B486" s="156"/>
      <c r="D486" s="157" t="s">
        <v>145</v>
      </c>
      <c r="E486" s="158" t="s">
        <v>1</v>
      </c>
      <c r="F486" s="159" t="s">
        <v>812</v>
      </c>
      <c r="H486" s="160">
        <v>-1.44</v>
      </c>
      <c r="L486" s="156"/>
      <c r="M486" s="161"/>
      <c r="N486" s="162"/>
      <c r="O486" s="162"/>
      <c r="P486" s="162"/>
      <c r="Q486" s="162"/>
      <c r="R486" s="162"/>
      <c r="S486" s="162"/>
      <c r="T486" s="163"/>
      <c r="AT486" s="158" t="s">
        <v>145</v>
      </c>
      <c r="AU486" s="158" t="s">
        <v>83</v>
      </c>
      <c r="AV486" s="13" t="s">
        <v>83</v>
      </c>
      <c r="AW486" s="13" t="s">
        <v>29</v>
      </c>
      <c r="AX486" s="13" t="s">
        <v>73</v>
      </c>
      <c r="AY486" s="158" t="s">
        <v>137</v>
      </c>
    </row>
    <row r="487" spans="2:51" s="13" customFormat="1">
      <c r="B487" s="156"/>
      <c r="D487" s="157" t="s">
        <v>145</v>
      </c>
      <c r="E487" s="158" t="s">
        <v>1</v>
      </c>
      <c r="F487" s="159" t="s">
        <v>813</v>
      </c>
      <c r="H487" s="160">
        <v>-8.75</v>
      </c>
      <c r="L487" s="156"/>
      <c r="M487" s="161"/>
      <c r="N487" s="162"/>
      <c r="O487" s="162"/>
      <c r="P487" s="162"/>
      <c r="Q487" s="162"/>
      <c r="R487" s="162"/>
      <c r="S487" s="162"/>
      <c r="T487" s="163"/>
      <c r="AT487" s="158" t="s">
        <v>145</v>
      </c>
      <c r="AU487" s="158" t="s">
        <v>83</v>
      </c>
      <c r="AV487" s="13" t="s">
        <v>83</v>
      </c>
      <c r="AW487" s="13" t="s">
        <v>29</v>
      </c>
      <c r="AX487" s="13" t="s">
        <v>73</v>
      </c>
      <c r="AY487" s="158" t="s">
        <v>137</v>
      </c>
    </row>
    <row r="488" spans="2:51" s="13" customFormat="1">
      <c r="B488" s="156"/>
      <c r="D488" s="157" t="s">
        <v>145</v>
      </c>
      <c r="E488" s="158" t="s">
        <v>1</v>
      </c>
      <c r="F488" s="159" t="s">
        <v>814</v>
      </c>
      <c r="H488" s="160">
        <v>0.9</v>
      </c>
      <c r="L488" s="156"/>
      <c r="M488" s="161"/>
      <c r="N488" s="162"/>
      <c r="O488" s="162"/>
      <c r="P488" s="162"/>
      <c r="Q488" s="162"/>
      <c r="R488" s="162"/>
      <c r="S488" s="162"/>
      <c r="T488" s="163"/>
      <c r="AT488" s="158" t="s">
        <v>145</v>
      </c>
      <c r="AU488" s="158" t="s">
        <v>83</v>
      </c>
      <c r="AV488" s="13" t="s">
        <v>83</v>
      </c>
      <c r="AW488" s="13" t="s">
        <v>29</v>
      </c>
      <c r="AX488" s="13" t="s">
        <v>73</v>
      </c>
      <c r="AY488" s="158" t="s">
        <v>137</v>
      </c>
    </row>
    <row r="489" spans="2:51" s="13" customFormat="1">
      <c r="B489" s="156"/>
      <c r="D489" s="157" t="s">
        <v>145</v>
      </c>
      <c r="E489" s="158" t="s">
        <v>1</v>
      </c>
      <c r="F489" s="159" t="s">
        <v>815</v>
      </c>
      <c r="H489" s="160">
        <v>31.425000000000001</v>
      </c>
      <c r="L489" s="156"/>
      <c r="M489" s="161"/>
      <c r="N489" s="162"/>
      <c r="O489" s="162"/>
      <c r="P489" s="162"/>
      <c r="Q489" s="162"/>
      <c r="R489" s="162"/>
      <c r="S489" s="162"/>
      <c r="T489" s="163"/>
      <c r="AT489" s="158" t="s">
        <v>145</v>
      </c>
      <c r="AU489" s="158" t="s">
        <v>83</v>
      </c>
      <c r="AV489" s="13" t="s">
        <v>83</v>
      </c>
      <c r="AW489" s="13" t="s">
        <v>29</v>
      </c>
      <c r="AX489" s="13" t="s">
        <v>73</v>
      </c>
      <c r="AY489" s="158" t="s">
        <v>137</v>
      </c>
    </row>
    <row r="490" spans="2:51" s="13" customFormat="1">
      <c r="B490" s="156"/>
      <c r="D490" s="157" t="s">
        <v>145</v>
      </c>
      <c r="E490" s="158" t="s">
        <v>1</v>
      </c>
      <c r="F490" s="159" t="s">
        <v>816</v>
      </c>
      <c r="H490" s="160">
        <v>23.556000000000001</v>
      </c>
      <c r="L490" s="156"/>
      <c r="M490" s="161"/>
      <c r="N490" s="162"/>
      <c r="O490" s="162"/>
      <c r="P490" s="162"/>
      <c r="Q490" s="162"/>
      <c r="R490" s="162"/>
      <c r="S490" s="162"/>
      <c r="T490" s="163"/>
      <c r="AT490" s="158" t="s">
        <v>145</v>
      </c>
      <c r="AU490" s="158" t="s">
        <v>83</v>
      </c>
      <c r="AV490" s="13" t="s">
        <v>83</v>
      </c>
      <c r="AW490" s="13" t="s">
        <v>29</v>
      </c>
      <c r="AX490" s="13" t="s">
        <v>73</v>
      </c>
      <c r="AY490" s="158" t="s">
        <v>137</v>
      </c>
    </row>
    <row r="491" spans="2:51" s="13" customFormat="1">
      <c r="B491" s="156"/>
      <c r="D491" s="157" t="s">
        <v>145</v>
      </c>
      <c r="E491" s="158" t="s">
        <v>1</v>
      </c>
      <c r="F491" s="159" t="s">
        <v>817</v>
      </c>
      <c r="H491" s="160">
        <v>-1.44</v>
      </c>
      <c r="L491" s="156"/>
      <c r="M491" s="161"/>
      <c r="N491" s="162"/>
      <c r="O491" s="162"/>
      <c r="P491" s="162"/>
      <c r="Q491" s="162"/>
      <c r="R491" s="162"/>
      <c r="S491" s="162"/>
      <c r="T491" s="163"/>
      <c r="AT491" s="158" t="s">
        <v>145</v>
      </c>
      <c r="AU491" s="158" t="s">
        <v>83</v>
      </c>
      <c r="AV491" s="13" t="s">
        <v>83</v>
      </c>
      <c r="AW491" s="13" t="s">
        <v>29</v>
      </c>
      <c r="AX491" s="13" t="s">
        <v>73</v>
      </c>
      <c r="AY491" s="158" t="s">
        <v>137</v>
      </c>
    </row>
    <row r="492" spans="2:51" s="13" customFormat="1">
      <c r="B492" s="156"/>
      <c r="D492" s="157" t="s">
        <v>145</v>
      </c>
      <c r="E492" s="158" t="s">
        <v>1</v>
      </c>
      <c r="F492" s="159" t="s">
        <v>818</v>
      </c>
      <c r="H492" s="160">
        <v>9.2379999999999995</v>
      </c>
      <c r="L492" s="156"/>
      <c r="M492" s="161"/>
      <c r="N492" s="162"/>
      <c r="O492" s="162"/>
      <c r="P492" s="162"/>
      <c r="Q492" s="162"/>
      <c r="R492" s="162"/>
      <c r="S492" s="162"/>
      <c r="T492" s="163"/>
      <c r="AT492" s="158" t="s">
        <v>145</v>
      </c>
      <c r="AU492" s="158" t="s">
        <v>83</v>
      </c>
      <c r="AV492" s="13" t="s">
        <v>83</v>
      </c>
      <c r="AW492" s="13" t="s">
        <v>29</v>
      </c>
      <c r="AX492" s="13" t="s">
        <v>73</v>
      </c>
      <c r="AY492" s="158" t="s">
        <v>137</v>
      </c>
    </row>
    <row r="493" spans="2:51" s="13" customFormat="1">
      <c r="B493" s="156"/>
      <c r="D493" s="157" t="s">
        <v>145</v>
      </c>
      <c r="E493" s="158" t="s">
        <v>1</v>
      </c>
      <c r="F493" s="159" t="s">
        <v>817</v>
      </c>
      <c r="H493" s="160">
        <v>-1.44</v>
      </c>
      <c r="L493" s="156"/>
      <c r="M493" s="161"/>
      <c r="N493" s="162"/>
      <c r="O493" s="162"/>
      <c r="P493" s="162"/>
      <c r="Q493" s="162"/>
      <c r="R493" s="162"/>
      <c r="S493" s="162"/>
      <c r="T493" s="163"/>
      <c r="AT493" s="158" t="s">
        <v>145</v>
      </c>
      <c r="AU493" s="158" t="s">
        <v>83</v>
      </c>
      <c r="AV493" s="13" t="s">
        <v>83</v>
      </c>
      <c r="AW493" s="13" t="s">
        <v>29</v>
      </c>
      <c r="AX493" s="13" t="s">
        <v>73</v>
      </c>
      <c r="AY493" s="158" t="s">
        <v>137</v>
      </c>
    </row>
    <row r="494" spans="2:51" s="13" customFormat="1">
      <c r="B494" s="156"/>
      <c r="D494" s="157" t="s">
        <v>145</v>
      </c>
      <c r="E494" s="158" t="s">
        <v>1</v>
      </c>
      <c r="F494" s="159" t="s">
        <v>814</v>
      </c>
      <c r="H494" s="160">
        <v>0.9</v>
      </c>
      <c r="L494" s="156"/>
      <c r="M494" s="161"/>
      <c r="N494" s="162"/>
      <c r="O494" s="162"/>
      <c r="P494" s="162"/>
      <c r="Q494" s="162"/>
      <c r="R494" s="162"/>
      <c r="S494" s="162"/>
      <c r="T494" s="163"/>
      <c r="AT494" s="158" t="s">
        <v>145</v>
      </c>
      <c r="AU494" s="158" t="s">
        <v>83</v>
      </c>
      <c r="AV494" s="13" t="s">
        <v>83</v>
      </c>
      <c r="AW494" s="13" t="s">
        <v>29</v>
      </c>
      <c r="AX494" s="13" t="s">
        <v>73</v>
      </c>
      <c r="AY494" s="158" t="s">
        <v>137</v>
      </c>
    </row>
    <row r="495" spans="2:51" s="13" customFormat="1">
      <c r="B495" s="156"/>
      <c r="D495" s="157" t="s">
        <v>145</v>
      </c>
      <c r="E495" s="158" t="s">
        <v>1</v>
      </c>
      <c r="F495" s="159" t="s">
        <v>819</v>
      </c>
      <c r="H495" s="160">
        <v>8.4459999999999997</v>
      </c>
      <c r="L495" s="156"/>
      <c r="M495" s="161"/>
      <c r="N495" s="162"/>
      <c r="O495" s="162"/>
      <c r="P495" s="162"/>
      <c r="Q495" s="162"/>
      <c r="R495" s="162"/>
      <c r="S495" s="162"/>
      <c r="T495" s="163"/>
      <c r="AT495" s="158" t="s">
        <v>145</v>
      </c>
      <c r="AU495" s="158" t="s">
        <v>83</v>
      </c>
      <c r="AV495" s="13" t="s">
        <v>83</v>
      </c>
      <c r="AW495" s="13" t="s">
        <v>29</v>
      </c>
      <c r="AX495" s="13" t="s">
        <v>73</v>
      </c>
      <c r="AY495" s="158" t="s">
        <v>137</v>
      </c>
    </row>
    <row r="496" spans="2:51" s="13" customFormat="1">
      <c r="B496" s="156"/>
      <c r="D496" s="157" t="s">
        <v>145</v>
      </c>
      <c r="E496" s="158" t="s">
        <v>1</v>
      </c>
      <c r="F496" s="159" t="s">
        <v>817</v>
      </c>
      <c r="H496" s="160">
        <v>-1.44</v>
      </c>
      <c r="L496" s="156"/>
      <c r="M496" s="161"/>
      <c r="N496" s="162"/>
      <c r="O496" s="162"/>
      <c r="P496" s="162"/>
      <c r="Q496" s="162"/>
      <c r="R496" s="162"/>
      <c r="S496" s="162"/>
      <c r="T496" s="163"/>
      <c r="AT496" s="158" t="s">
        <v>145</v>
      </c>
      <c r="AU496" s="158" t="s">
        <v>83</v>
      </c>
      <c r="AV496" s="13" t="s">
        <v>83</v>
      </c>
      <c r="AW496" s="13" t="s">
        <v>29</v>
      </c>
      <c r="AX496" s="13" t="s">
        <v>73</v>
      </c>
      <c r="AY496" s="158" t="s">
        <v>137</v>
      </c>
    </row>
    <row r="497" spans="2:51" s="13" customFormat="1">
      <c r="B497" s="156"/>
      <c r="D497" s="157" t="s">
        <v>145</v>
      </c>
      <c r="E497" s="158" t="s">
        <v>1</v>
      </c>
      <c r="F497" s="159" t="s">
        <v>814</v>
      </c>
      <c r="H497" s="160">
        <v>0.9</v>
      </c>
      <c r="L497" s="156"/>
      <c r="M497" s="161"/>
      <c r="N497" s="162"/>
      <c r="O497" s="162"/>
      <c r="P497" s="162"/>
      <c r="Q497" s="162"/>
      <c r="R497" s="162"/>
      <c r="S497" s="162"/>
      <c r="T497" s="163"/>
      <c r="AT497" s="158" t="s">
        <v>145</v>
      </c>
      <c r="AU497" s="158" t="s">
        <v>83</v>
      </c>
      <c r="AV497" s="13" t="s">
        <v>83</v>
      </c>
      <c r="AW497" s="13" t="s">
        <v>29</v>
      </c>
      <c r="AX497" s="13" t="s">
        <v>73</v>
      </c>
      <c r="AY497" s="158" t="s">
        <v>137</v>
      </c>
    </row>
    <row r="498" spans="2:51" s="13" customFormat="1">
      <c r="B498" s="156"/>
      <c r="D498" s="157" t="s">
        <v>145</v>
      </c>
      <c r="E498" s="158" t="s">
        <v>1</v>
      </c>
      <c r="F498" s="159" t="s">
        <v>820</v>
      </c>
      <c r="H498" s="160">
        <v>2.375</v>
      </c>
      <c r="L498" s="156"/>
      <c r="M498" s="161"/>
      <c r="N498" s="162"/>
      <c r="O498" s="162"/>
      <c r="P498" s="162"/>
      <c r="Q498" s="162"/>
      <c r="R498" s="162"/>
      <c r="S498" s="162"/>
      <c r="T498" s="163"/>
      <c r="AT498" s="158" t="s">
        <v>145</v>
      </c>
      <c r="AU498" s="158" t="s">
        <v>83</v>
      </c>
      <c r="AV498" s="13" t="s">
        <v>83</v>
      </c>
      <c r="AW498" s="13" t="s">
        <v>29</v>
      </c>
      <c r="AX498" s="13" t="s">
        <v>73</v>
      </c>
      <c r="AY498" s="158" t="s">
        <v>137</v>
      </c>
    </row>
    <row r="499" spans="2:51" s="13" customFormat="1">
      <c r="B499" s="156"/>
      <c r="D499" s="157" t="s">
        <v>145</v>
      </c>
      <c r="E499" s="158" t="s">
        <v>1</v>
      </c>
      <c r="F499" s="159" t="s">
        <v>821</v>
      </c>
      <c r="H499" s="160">
        <v>15.887</v>
      </c>
      <c r="L499" s="156"/>
      <c r="M499" s="161"/>
      <c r="N499" s="162"/>
      <c r="O499" s="162"/>
      <c r="P499" s="162"/>
      <c r="Q499" s="162"/>
      <c r="R499" s="162"/>
      <c r="S499" s="162"/>
      <c r="T499" s="163"/>
      <c r="AT499" s="158" t="s">
        <v>145</v>
      </c>
      <c r="AU499" s="158" t="s">
        <v>83</v>
      </c>
      <c r="AV499" s="13" t="s">
        <v>83</v>
      </c>
      <c r="AW499" s="13" t="s">
        <v>29</v>
      </c>
      <c r="AX499" s="13" t="s">
        <v>73</v>
      </c>
      <c r="AY499" s="158" t="s">
        <v>137</v>
      </c>
    </row>
    <row r="500" spans="2:51" s="13" customFormat="1">
      <c r="B500" s="156"/>
      <c r="D500" s="157" t="s">
        <v>145</v>
      </c>
      <c r="E500" s="158" t="s">
        <v>1</v>
      </c>
      <c r="F500" s="159" t="s">
        <v>817</v>
      </c>
      <c r="H500" s="160">
        <v>-1.44</v>
      </c>
      <c r="L500" s="156"/>
      <c r="M500" s="161"/>
      <c r="N500" s="162"/>
      <c r="O500" s="162"/>
      <c r="P500" s="162"/>
      <c r="Q500" s="162"/>
      <c r="R500" s="162"/>
      <c r="S500" s="162"/>
      <c r="T500" s="163"/>
      <c r="AT500" s="158" t="s">
        <v>145</v>
      </c>
      <c r="AU500" s="158" t="s">
        <v>83</v>
      </c>
      <c r="AV500" s="13" t="s">
        <v>83</v>
      </c>
      <c r="AW500" s="13" t="s">
        <v>29</v>
      </c>
      <c r="AX500" s="13" t="s">
        <v>73</v>
      </c>
      <c r="AY500" s="158" t="s">
        <v>137</v>
      </c>
    </row>
    <row r="501" spans="2:51" s="13" customFormat="1">
      <c r="B501" s="156"/>
      <c r="D501" s="157" t="s">
        <v>145</v>
      </c>
      <c r="E501" s="158" t="s">
        <v>1</v>
      </c>
      <c r="F501" s="159" t="s">
        <v>814</v>
      </c>
      <c r="H501" s="160">
        <v>0.9</v>
      </c>
      <c r="L501" s="156"/>
      <c r="M501" s="161"/>
      <c r="N501" s="162"/>
      <c r="O501" s="162"/>
      <c r="P501" s="162"/>
      <c r="Q501" s="162"/>
      <c r="R501" s="162"/>
      <c r="S501" s="162"/>
      <c r="T501" s="163"/>
      <c r="AT501" s="158" t="s">
        <v>145</v>
      </c>
      <c r="AU501" s="158" t="s">
        <v>83</v>
      </c>
      <c r="AV501" s="13" t="s">
        <v>83</v>
      </c>
      <c r="AW501" s="13" t="s">
        <v>29</v>
      </c>
      <c r="AX501" s="13" t="s">
        <v>73</v>
      </c>
      <c r="AY501" s="158" t="s">
        <v>137</v>
      </c>
    </row>
    <row r="502" spans="2:51" s="13" customFormat="1">
      <c r="B502" s="156"/>
      <c r="D502" s="157" t="s">
        <v>145</v>
      </c>
      <c r="E502" s="158" t="s">
        <v>1</v>
      </c>
      <c r="F502" s="159" t="s">
        <v>822</v>
      </c>
      <c r="H502" s="160">
        <v>19</v>
      </c>
      <c r="L502" s="156"/>
      <c r="M502" s="161"/>
      <c r="N502" s="162"/>
      <c r="O502" s="162"/>
      <c r="P502" s="162"/>
      <c r="Q502" s="162"/>
      <c r="R502" s="162"/>
      <c r="S502" s="162"/>
      <c r="T502" s="163"/>
      <c r="AT502" s="158" t="s">
        <v>145</v>
      </c>
      <c r="AU502" s="158" t="s">
        <v>83</v>
      </c>
      <c r="AV502" s="13" t="s">
        <v>83</v>
      </c>
      <c r="AW502" s="13" t="s">
        <v>29</v>
      </c>
      <c r="AX502" s="13" t="s">
        <v>73</v>
      </c>
      <c r="AY502" s="158" t="s">
        <v>137</v>
      </c>
    </row>
    <row r="503" spans="2:51" s="13" customFormat="1">
      <c r="B503" s="156"/>
      <c r="D503" s="157" t="s">
        <v>145</v>
      </c>
      <c r="E503" s="158" t="s">
        <v>1</v>
      </c>
      <c r="F503" s="159" t="s">
        <v>823</v>
      </c>
      <c r="H503" s="160">
        <v>-3.1520000000000001</v>
      </c>
      <c r="L503" s="156"/>
      <c r="M503" s="161"/>
      <c r="N503" s="162"/>
      <c r="O503" s="162"/>
      <c r="P503" s="162"/>
      <c r="Q503" s="162"/>
      <c r="R503" s="162"/>
      <c r="S503" s="162"/>
      <c r="T503" s="163"/>
      <c r="AT503" s="158" t="s">
        <v>145</v>
      </c>
      <c r="AU503" s="158" t="s">
        <v>83</v>
      </c>
      <c r="AV503" s="13" t="s">
        <v>83</v>
      </c>
      <c r="AW503" s="13" t="s">
        <v>29</v>
      </c>
      <c r="AX503" s="13" t="s">
        <v>73</v>
      </c>
      <c r="AY503" s="158" t="s">
        <v>137</v>
      </c>
    </row>
    <row r="504" spans="2:51" s="13" customFormat="1">
      <c r="B504" s="156"/>
      <c r="D504" s="157" t="s">
        <v>145</v>
      </c>
      <c r="E504" s="158" t="s">
        <v>1</v>
      </c>
      <c r="F504" s="159" t="s">
        <v>642</v>
      </c>
      <c r="H504" s="160">
        <v>-3.6</v>
      </c>
      <c r="L504" s="156"/>
      <c r="M504" s="161"/>
      <c r="N504" s="162"/>
      <c r="O504" s="162"/>
      <c r="P504" s="162"/>
      <c r="Q504" s="162"/>
      <c r="R504" s="162"/>
      <c r="S504" s="162"/>
      <c r="T504" s="163"/>
      <c r="AT504" s="158" t="s">
        <v>145</v>
      </c>
      <c r="AU504" s="158" t="s">
        <v>83</v>
      </c>
      <c r="AV504" s="13" t="s">
        <v>83</v>
      </c>
      <c r="AW504" s="13" t="s">
        <v>29</v>
      </c>
      <c r="AX504" s="13" t="s">
        <v>73</v>
      </c>
      <c r="AY504" s="158" t="s">
        <v>137</v>
      </c>
    </row>
    <row r="505" spans="2:51" s="13" customFormat="1">
      <c r="B505" s="156"/>
      <c r="D505" s="157" t="s">
        <v>145</v>
      </c>
      <c r="E505" s="158" t="s">
        <v>1</v>
      </c>
      <c r="F505" s="159" t="s">
        <v>824</v>
      </c>
      <c r="H505" s="160">
        <v>7.625</v>
      </c>
      <c r="L505" s="156"/>
      <c r="M505" s="161"/>
      <c r="N505" s="162"/>
      <c r="O505" s="162"/>
      <c r="P505" s="162"/>
      <c r="Q505" s="162"/>
      <c r="R505" s="162"/>
      <c r="S505" s="162"/>
      <c r="T505" s="163"/>
      <c r="AT505" s="158" t="s">
        <v>145</v>
      </c>
      <c r="AU505" s="158" t="s">
        <v>83</v>
      </c>
      <c r="AV505" s="13" t="s">
        <v>83</v>
      </c>
      <c r="AW505" s="13" t="s">
        <v>29</v>
      </c>
      <c r="AX505" s="13" t="s">
        <v>73</v>
      </c>
      <c r="AY505" s="158" t="s">
        <v>137</v>
      </c>
    </row>
    <row r="506" spans="2:51" s="13" customFormat="1">
      <c r="B506" s="156"/>
      <c r="D506" s="157" t="s">
        <v>145</v>
      </c>
      <c r="E506" s="158" t="s">
        <v>1</v>
      </c>
      <c r="F506" s="159" t="s">
        <v>825</v>
      </c>
      <c r="H506" s="160">
        <v>2.75</v>
      </c>
      <c r="L506" s="156"/>
      <c r="M506" s="161"/>
      <c r="N506" s="162"/>
      <c r="O506" s="162"/>
      <c r="P506" s="162"/>
      <c r="Q506" s="162"/>
      <c r="R506" s="162"/>
      <c r="S506" s="162"/>
      <c r="T506" s="163"/>
      <c r="AT506" s="158" t="s">
        <v>145</v>
      </c>
      <c r="AU506" s="158" t="s">
        <v>83</v>
      </c>
      <c r="AV506" s="13" t="s">
        <v>83</v>
      </c>
      <c r="AW506" s="13" t="s">
        <v>29</v>
      </c>
      <c r="AX506" s="13" t="s">
        <v>73</v>
      </c>
      <c r="AY506" s="158" t="s">
        <v>137</v>
      </c>
    </row>
    <row r="507" spans="2:51" s="13" customFormat="1">
      <c r="B507" s="156"/>
      <c r="D507" s="157" t="s">
        <v>145</v>
      </c>
      <c r="E507" s="158" t="s">
        <v>1</v>
      </c>
      <c r="F507" s="159" t="s">
        <v>826</v>
      </c>
      <c r="H507" s="160">
        <v>-1.5760000000000001</v>
      </c>
      <c r="L507" s="156"/>
      <c r="M507" s="161"/>
      <c r="N507" s="162"/>
      <c r="O507" s="162"/>
      <c r="P507" s="162"/>
      <c r="Q507" s="162"/>
      <c r="R507" s="162"/>
      <c r="S507" s="162"/>
      <c r="T507" s="163"/>
      <c r="AT507" s="158" t="s">
        <v>145</v>
      </c>
      <c r="AU507" s="158" t="s">
        <v>83</v>
      </c>
      <c r="AV507" s="13" t="s">
        <v>83</v>
      </c>
      <c r="AW507" s="13" t="s">
        <v>29</v>
      </c>
      <c r="AX507" s="13" t="s">
        <v>73</v>
      </c>
      <c r="AY507" s="158" t="s">
        <v>137</v>
      </c>
    </row>
    <row r="508" spans="2:51" s="13" customFormat="1">
      <c r="B508" s="156"/>
      <c r="D508" s="157" t="s">
        <v>145</v>
      </c>
      <c r="E508" s="158" t="s">
        <v>1</v>
      </c>
      <c r="F508" s="159" t="s">
        <v>827</v>
      </c>
      <c r="H508" s="160">
        <v>3</v>
      </c>
      <c r="L508" s="156"/>
      <c r="M508" s="161"/>
      <c r="N508" s="162"/>
      <c r="O508" s="162"/>
      <c r="P508" s="162"/>
      <c r="Q508" s="162"/>
      <c r="R508" s="162"/>
      <c r="S508" s="162"/>
      <c r="T508" s="163"/>
      <c r="AT508" s="158" t="s">
        <v>145</v>
      </c>
      <c r="AU508" s="158" t="s">
        <v>83</v>
      </c>
      <c r="AV508" s="13" t="s">
        <v>83</v>
      </c>
      <c r="AW508" s="13" t="s">
        <v>29</v>
      </c>
      <c r="AX508" s="13" t="s">
        <v>73</v>
      </c>
      <c r="AY508" s="158" t="s">
        <v>137</v>
      </c>
    </row>
    <row r="509" spans="2:51" s="13" customFormat="1">
      <c r="B509" s="156"/>
      <c r="D509" s="157" t="s">
        <v>145</v>
      </c>
      <c r="E509" s="158" t="s">
        <v>1</v>
      </c>
      <c r="F509" s="159" t="s">
        <v>826</v>
      </c>
      <c r="H509" s="160">
        <v>-1.5760000000000001</v>
      </c>
      <c r="L509" s="156"/>
      <c r="M509" s="161"/>
      <c r="N509" s="162"/>
      <c r="O509" s="162"/>
      <c r="P509" s="162"/>
      <c r="Q509" s="162"/>
      <c r="R509" s="162"/>
      <c r="S509" s="162"/>
      <c r="T509" s="163"/>
      <c r="AT509" s="158" t="s">
        <v>145</v>
      </c>
      <c r="AU509" s="158" t="s">
        <v>83</v>
      </c>
      <c r="AV509" s="13" t="s">
        <v>83</v>
      </c>
      <c r="AW509" s="13" t="s">
        <v>29</v>
      </c>
      <c r="AX509" s="13" t="s">
        <v>73</v>
      </c>
      <c r="AY509" s="158" t="s">
        <v>137</v>
      </c>
    </row>
    <row r="510" spans="2:51" s="13" customFormat="1">
      <c r="B510" s="156"/>
      <c r="D510" s="157" t="s">
        <v>145</v>
      </c>
      <c r="E510" s="158" t="s">
        <v>1</v>
      </c>
      <c r="F510" s="159" t="s">
        <v>828</v>
      </c>
      <c r="H510" s="160">
        <v>7.1</v>
      </c>
      <c r="L510" s="156"/>
      <c r="M510" s="161"/>
      <c r="N510" s="162"/>
      <c r="O510" s="162"/>
      <c r="P510" s="162"/>
      <c r="Q510" s="162"/>
      <c r="R510" s="162"/>
      <c r="S510" s="162"/>
      <c r="T510" s="163"/>
      <c r="AT510" s="158" t="s">
        <v>145</v>
      </c>
      <c r="AU510" s="158" t="s">
        <v>83</v>
      </c>
      <c r="AV510" s="13" t="s">
        <v>83</v>
      </c>
      <c r="AW510" s="13" t="s">
        <v>29</v>
      </c>
      <c r="AX510" s="13" t="s">
        <v>73</v>
      </c>
      <c r="AY510" s="158" t="s">
        <v>137</v>
      </c>
    </row>
    <row r="511" spans="2:51" s="13" customFormat="1">
      <c r="B511" s="156"/>
      <c r="D511" s="157" t="s">
        <v>145</v>
      </c>
      <c r="E511" s="158" t="s">
        <v>1</v>
      </c>
      <c r="F511" s="159" t="s">
        <v>829</v>
      </c>
      <c r="H511" s="160">
        <v>2.6880000000000002</v>
      </c>
      <c r="L511" s="156"/>
      <c r="M511" s="161"/>
      <c r="N511" s="162"/>
      <c r="O511" s="162"/>
      <c r="P511" s="162"/>
      <c r="Q511" s="162"/>
      <c r="R511" s="162"/>
      <c r="S511" s="162"/>
      <c r="T511" s="163"/>
      <c r="AT511" s="158" t="s">
        <v>145</v>
      </c>
      <c r="AU511" s="158" t="s">
        <v>83</v>
      </c>
      <c r="AV511" s="13" t="s">
        <v>83</v>
      </c>
      <c r="AW511" s="13" t="s">
        <v>29</v>
      </c>
      <c r="AX511" s="13" t="s">
        <v>73</v>
      </c>
      <c r="AY511" s="158" t="s">
        <v>137</v>
      </c>
    </row>
    <row r="512" spans="2:51" s="13" customFormat="1">
      <c r="B512" s="156"/>
      <c r="D512" s="157" t="s">
        <v>145</v>
      </c>
      <c r="E512" s="158" t="s">
        <v>1</v>
      </c>
      <c r="F512" s="159" t="s">
        <v>830</v>
      </c>
      <c r="H512" s="160">
        <v>199.22399999999999</v>
      </c>
      <c r="L512" s="156"/>
      <c r="M512" s="161"/>
      <c r="N512" s="162"/>
      <c r="O512" s="162"/>
      <c r="P512" s="162"/>
      <c r="Q512" s="162"/>
      <c r="R512" s="162"/>
      <c r="S512" s="162"/>
      <c r="T512" s="163"/>
      <c r="AT512" s="158" t="s">
        <v>145</v>
      </c>
      <c r="AU512" s="158" t="s">
        <v>83</v>
      </c>
      <c r="AV512" s="13" t="s">
        <v>83</v>
      </c>
      <c r="AW512" s="13" t="s">
        <v>29</v>
      </c>
      <c r="AX512" s="13" t="s">
        <v>73</v>
      </c>
      <c r="AY512" s="158" t="s">
        <v>137</v>
      </c>
    </row>
    <row r="513" spans="2:51" s="13" customFormat="1">
      <c r="B513" s="156"/>
      <c r="D513" s="157" t="s">
        <v>145</v>
      </c>
      <c r="E513" s="158" t="s">
        <v>1</v>
      </c>
      <c r="F513" s="159" t="s">
        <v>831</v>
      </c>
      <c r="H513" s="160">
        <v>-9.2799999999999994</v>
      </c>
      <c r="L513" s="156"/>
      <c r="M513" s="161"/>
      <c r="N513" s="162"/>
      <c r="O513" s="162"/>
      <c r="P513" s="162"/>
      <c r="Q513" s="162"/>
      <c r="R513" s="162"/>
      <c r="S513" s="162"/>
      <c r="T513" s="163"/>
      <c r="AT513" s="158" t="s">
        <v>145</v>
      </c>
      <c r="AU513" s="158" t="s">
        <v>83</v>
      </c>
      <c r="AV513" s="13" t="s">
        <v>83</v>
      </c>
      <c r="AW513" s="13" t="s">
        <v>29</v>
      </c>
      <c r="AX513" s="13" t="s">
        <v>73</v>
      </c>
      <c r="AY513" s="158" t="s">
        <v>137</v>
      </c>
    </row>
    <row r="514" spans="2:51" s="13" customFormat="1">
      <c r="B514" s="156"/>
      <c r="D514" s="157" t="s">
        <v>145</v>
      </c>
      <c r="E514" s="158" t="s">
        <v>1</v>
      </c>
      <c r="F514" s="159" t="s">
        <v>642</v>
      </c>
      <c r="H514" s="160">
        <v>-3.6</v>
      </c>
      <c r="L514" s="156"/>
      <c r="M514" s="161"/>
      <c r="N514" s="162"/>
      <c r="O514" s="162"/>
      <c r="P514" s="162"/>
      <c r="Q514" s="162"/>
      <c r="R514" s="162"/>
      <c r="S514" s="162"/>
      <c r="T514" s="163"/>
      <c r="AT514" s="158" t="s">
        <v>145</v>
      </c>
      <c r="AU514" s="158" t="s">
        <v>83</v>
      </c>
      <c r="AV514" s="13" t="s">
        <v>83</v>
      </c>
      <c r="AW514" s="13" t="s">
        <v>29</v>
      </c>
      <c r="AX514" s="13" t="s">
        <v>73</v>
      </c>
      <c r="AY514" s="158" t="s">
        <v>137</v>
      </c>
    </row>
    <row r="515" spans="2:51" s="13" customFormat="1">
      <c r="B515" s="156"/>
      <c r="D515" s="157" t="s">
        <v>145</v>
      </c>
      <c r="E515" s="158" t="s">
        <v>1</v>
      </c>
      <c r="F515" s="159" t="s">
        <v>832</v>
      </c>
      <c r="H515" s="160">
        <v>-9.57</v>
      </c>
      <c r="L515" s="156"/>
      <c r="M515" s="161"/>
      <c r="N515" s="162"/>
      <c r="O515" s="162"/>
      <c r="P515" s="162"/>
      <c r="Q515" s="162"/>
      <c r="R515" s="162"/>
      <c r="S515" s="162"/>
      <c r="T515" s="163"/>
      <c r="AT515" s="158" t="s">
        <v>145</v>
      </c>
      <c r="AU515" s="158" t="s">
        <v>83</v>
      </c>
      <c r="AV515" s="13" t="s">
        <v>83</v>
      </c>
      <c r="AW515" s="13" t="s">
        <v>29</v>
      </c>
      <c r="AX515" s="13" t="s">
        <v>73</v>
      </c>
      <c r="AY515" s="158" t="s">
        <v>137</v>
      </c>
    </row>
    <row r="516" spans="2:51" s="13" customFormat="1">
      <c r="B516" s="156"/>
      <c r="D516" s="157" t="s">
        <v>145</v>
      </c>
      <c r="E516" s="158" t="s">
        <v>1</v>
      </c>
      <c r="F516" s="159" t="s">
        <v>833</v>
      </c>
      <c r="H516" s="160">
        <v>1.6379999999999999</v>
      </c>
      <c r="L516" s="156"/>
      <c r="M516" s="161"/>
      <c r="N516" s="162"/>
      <c r="O516" s="162"/>
      <c r="P516" s="162"/>
      <c r="Q516" s="162"/>
      <c r="R516" s="162"/>
      <c r="S516" s="162"/>
      <c r="T516" s="163"/>
      <c r="AT516" s="158" t="s">
        <v>145</v>
      </c>
      <c r="AU516" s="158" t="s">
        <v>83</v>
      </c>
      <c r="AV516" s="13" t="s">
        <v>83</v>
      </c>
      <c r="AW516" s="13" t="s">
        <v>29</v>
      </c>
      <c r="AX516" s="13" t="s">
        <v>73</v>
      </c>
      <c r="AY516" s="158" t="s">
        <v>137</v>
      </c>
    </row>
    <row r="517" spans="2:51" s="13" customFormat="1">
      <c r="B517" s="156"/>
      <c r="D517" s="157" t="s">
        <v>145</v>
      </c>
      <c r="E517" s="158" t="s">
        <v>1</v>
      </c>
      <c r="F517" s="159" t="s">
        <v>834</v>
      </c>
      <c r="H517" s="160">
        <v>23.867999999999999</v>
      </c>
      <c r="L517" s="156"/>
      <c r="M517" s="161"/>
      <c r="N517" s="162"/>
      <c r="O517" s="162"/>
      <c r="P517" s="162"/>
      <c r="Q517" s="162"/>
      <c r="R517" s="162"/>
      <c r="S517" s="162"/>
      <c r="T517" s="163"/>
      <c r="AT517" s="158" t="s">
        <v>145</v>
      </c>
      <c r="AU517" s="158" t="s">
        <v>83</v>
      </c>
      <c r="AV517" s="13" t="s">
        <v>83</v>
      </c>
      <c r="AW517" s="13" t="s">
        <v>29</v>
      </c>
      <c r="AX517" s="13" t="s">
        <v>73</v>
      </c>
      <c r="AY517" s="158" t="s">
        <v>137</v>
      </c>
    </row>
    <row r="518" spans="2:51" s="13" customFormat="1">
      <c r="B518" s="156"/>
      <c r="D518" s="157" t="s">
        <v>145</v>
      </c>
      <c r="E518" s="158" t="s">
        <v>1</v>
      </c>
      <c r="F518" s="159" t="s">
        <v>578</v>
      </c>
      <c r="H518" s="160">
        <v>-3.6</v>
      </c>
      <c r="L518" s="156"/>
      <c r="M518" s="161"/>
      <c r="N518" s="162"/>
      <c r="O518" s="162"/>
      <c r="P518" s="162"/>
      <c r="Q518" s="162"/>
      <c r="R518" s="162"/>
      <c r="S518" s="162"/>
      <c r="T518" s="163"/>
      <c r="AT518" s="158" t="s">
        <v>145</v>
      </c>
      <c r="AU518" s="158" t="s">
        <v>83</v>
      </c>
      <c r="AV518" s="13" t="s">
        <v>83</v>
      </c>
      <c r="AW518" s="13" t="s">
        <v>29</v>
      </c>
      <c r="AX518" s="13" t="s">
        <v>73</v>
      </c>
      <c r="AY518" s="158" t="s">
        <v>137</v>
      </c>
    </row>
    <row r="519" spans="2:51" s="13" customFormat="1">
      <c r="B519" s="156"/>
      <c r="D519" s="157" t="s">
        <v>145</v>
      </c>
      <c r="E519" s="158" t="s">
        <v>1</v>
      </c>
      <c r="F519" s="159" t="s">
        <v>835</v>
      </c>
      <c r="H519" s="160">
        <v>26.75</v>
      </c>
      <c r="L519" s="156"/>
      <c r="M519" s="161"/>
      <c r="N519" s="162"/>
      <c r="O519" s="162"/>
      <c r="P519" s="162"/>
      <c r="Q519" s="162"/>
      <c r="R519" s="162"/>
      <c r="S519" s="162"/>
      <c r="T519" s="163"/>
      <c r="AT519" s="158" t="s">
        <v>145</v>
      </c>
      <c r="AU519" s="158" t="s">
        <v>83</v>
      </c>
      <c r="AV519" s="13" t="s">
        <v>83</v>
      </c>
      <c r="AW519" s="13" t="s">
        <v>29</v>
      </c>
      <c r="AX519" s="13" t="s">
        <v>73</v>
      </c>
      <c r="AY519" s="158" t="s">
        <v>137</v>
      </c>
    </row>
    <row r="520" spans="2:51" s="13" customFormat="1">
      <c r="B520" s="156"/>
      <c r="D520" s="157" t="s">
        <v>145</v>
      </c>
      <c r="E520" s="158" t="s">
        <v>1</v>
      </c>
      <c r="F520" s="159" t="s">
        <v>836</v>
      </c>
      <c r="H520" s="160">
        <v>-4.5</v>
      </c>
      <c r="L520" s="156"/>
      <c r="M520" s="161"/>
      <c r="N520" s="162"/>
      <c r="O520" s="162"/>
      <c r="P520" s="162"/>
      <c r="Q520" s="162"/>
      <c r="R520" s="162"/>
      <c r="S520" s="162"/>
      <c r="T520" s="163"/>
      <c r="AT520" s="158" t="s">
        <v>145</v>
      </c>
      <c r="AU520" s="158" t="s">
        <v>83</v>
      </c>
      <c r="AV520" s="13" t="s">
        <v>83</v>
      </c>
      <c r="AW520" s="13" t="s">
        <v>29</v>
      </c>
      <c r="AX520" s="13" t="s">
        <v>73</v>
      </c>
      <c r="AY520" s="158" t="s">
        <v>137</v>
      </c>
    </row>
    <row r="521" spans="2:51" s="13" customFormat="1">
      <c r="B521" s="156"/>
      <c r="D521" s="157" t="s">
        <v>145</v>
      </c>
      <c r="E521" s="158" t="s">
        <v>1</v>
      </c>
      <c r="F521" s="159" t="s">
        <v>837</v>
      </c>
      <c r="H521" s="160">
        <v>5.85</v>
      </c>
      <c r="L521" s="156"/>
      <c r="M521" s="161"/>
      <c r="N521" s="162"/>
      <c r="O521" s="162"/>
      <c r="P521" s="162"/>
      <c r="Q521" s="162"/>
      <c r="R521" s="162"/>
      <c r="S521" s="162"/>
      <c r="T521" s="163"/>
      <c r="AT521" s="158" t="s">
        <v>145</v>
      </c>
      <c r="AU521" s="158" t="s">
        <v>83</v>
      </c>
      <c r="AV521" s="13" t="s">
        <v>83</v>
      </c>
      <c r="AW521" s="13" t="s">
        <v>29</v>
      </c>
      <c r="AX521" s="13" t="s">
        <v>73</v>
      </c>
      <c r="AY521" s="158" t="s">
        <v>137</v>
      </c>
    </row>
    <row r="522" spans="2:51" s="13" customFormat="1">
      <c r="B522" s="156"/>
      <c r="D522" s="157" t="s">
        <v>145</v>
      </c>
      <c r="E522" s="158" t="s">
        <v>1</v>
      </c>
      <c r="F522" s="159" t="s">
        <v>817</v>
      </c>
      <c r="H522" s="160">
        <v>-1.44</v>
      </c>
      <c r="L522" s="156"/>
      <c r="M522" s="161"/>
      <c r="N522" s="162"/>
      <c r="O522" s="162"/>
      <c r="P522" s="162"/>
      <c r="Q522" s="162"/>
      <c r="R522" s="162"/>
      <c r="S522" s="162"/>
      <c r="T522" s="163"/>
      <c r="AT522" s="158" t="s">
        <v>145</v>
      </c>
      <c r="AU522" s="158" t="s">
        <v>83</v>
      </c>
      <c r="AV522" s="13" t="s">
        <v>83</v>
      </c>
      <c r="AW522" s="13" t="s">
        <v>29</v>
      </c>
      <c r="AX522" s="13" t="s">
        <v>73</v>
      </c>
      <c r="AY522" s="158" t="s">
        <v>137</v>
      </c>
    </row>
    <row r="523" spans="2:51" s="13" customFormat="1">
      <c r="B523" s="156"/>
      <c r="D523" s="157" t="s">
        <v>145</v>
      </c>
      <c r="E523" s="158" t="s">
        <v>1</v>
      </c>
      <c r="F523" s="159" t="s">
        <v>814</v>
      </c>
      <c r="H523" s="160">
        <v>0.9</v>
      </c>
      <c r="L523" s="156"/>
      <c r="M523" s="161"/>
      <c r="N523" s="162"/>
      <c r="O523" s="162"/>
      <c r="P523" s="162"/>
      <c r="Q523" s="162"/>
      <c r="R523" s="162"/>
      <c r="S523" s="162"/>
      <c r="T523" s="163"/>
      <c r="AT523" s="158" t="s">
        <v>145</v>
      </c>
      <c r="AU523" s="158" t="s">
        <v>83</v>
      </c>
      <c r="AV523" s="13" t="s">
        <v>83</v>
      </c>
      <c r="AW523" s="13" t="s">
        <v>29</v>
      </c>
      <c r="AX523" s="13" t="s">
        <v>73</v>
      </c>
      <c r="AY523" s="158" t="s">
        <v>137</v>
      </c>
    </row>
    <row r="524" spans="2:51" s="13" customFormat="1">
      <c r="B524" s="156"/>
      <c r="D524" s="157" t="s">
        <v>145</v>
      </c>
      <c r="E524" s="158" t="s">
        <v>1</v>
      </c>
      <c r="F524" s="159" t="s">
        <v>838</v>
      </c>
      <c r="H524" s="160">
        <v>6.5960000000000001</v>
      </c>
      <c r="L524" s="156"/>
      <c r="M524" s="161"/>
      <c r="N524" s="162"/>
      <c r="O524" s="162"/>
      <c r="P524" s="162"/>
      <c r="Q524" s="162"/>
      <c r="R524" s="162"/>
      <c r="S524" s="162"/>
      <c r="T524" s="163"/>
      <c r="AT524" s="158" t="s">
        <v>145</v>
      </c>
      <c r="AU524" s="158" t="s">
        <v>83</v>
      </c>
      <c r="AV524" s="13" t="s">
        <v>83</v>
      </c>
      <c r="AW524" s="13" t="s">
        <v>29</v>
      </c>
      <c r="AX524" s="13" t="s">
        <v>73</v>
      </c>
      <c r="AY524" s="158" t="s">
        <v>137</v>
      </c>
    </row>
    <row r="525" spans="2:51" s="13" customFormat="1">
      <c r="B525" s="156"/>
      <c r="D525" s="157" t="s">
        <v>145</v>
      </c>
      <c r="E525" s="158" t="s">
        <v>1</v>
      </c>
      <c r="F525" s="159" t="s">
        <v>839</v>
      </c>
      <c r="H525" s="160">
        <v>3.5750000000000002</v>
      </c>
      <c r="L525" s="156"/>
      <c r="M525" s="161"/>
      <c r="N525" s="162"/>
      <c r="O525" s="162"/>
      <c r="P525" s="162"/>
      <c r="Q525" s="162"/>
      <c r="R525" s="162"/>
      <c r="S525" s="162"/>
      <c r="T525" s="163"/>
      <c r="AT525" s="158" t="s">
        <v>145</v>
      </c>
      <c r="AU525" s="158" t="s">
        <v>83</v>
      </c>
      <c r="AV525" s="13" t="s">
        <v>83</v>
      </c>
      <c r="AW525" s="13" t="s">
        <v>29</v>
      </c>
      <c r="AX525" s="13" t="s">
        <v>73</v>
      </c>
      <c r="AY525" s="158" t="s">
        <v>137</v>
      </c>
    </row>
    <row r="526" spans="2:51" s="13" customFormat="1">
      <c r="B526" s="156"/>
      <c r="D526" s="157" t="s">
        <v>145</v>
      </c>
      <c r="E526" s="158" t="s">
        <v>1</v>
      </c>
      <c r="F526" s="159" t="s">
        <v>840</v>
      </c>
      <c r="H526" s="160">
        <v>13.865</v>
      </c>
      <c r="L526" s="156"/>
      <c r="M526" s="161"/>
      <c r="N526" s="162"/>
      <c r="O526" s="162"/>
      <c r="P526" s="162"/>
      <c r="Q526" s="162"/>
      <c r="R526" s="162"/>
      <c r="S526" s="162"/>
      <c r="T526" s="163"/>
      <c r="AT526" s="158" t="s">
        <v>145</v>
      </c>
      <c r="AU526" s="158" t="s">
        <v>83</v>
      </c>
      <c r="AV526" s="13" t="s">
        <v>83</v>
      </c>
      <c r="AW526" s="13" t="s">
        <v>29</v>
      </c>
      <c r="AX526" s="13" t="s">
        <v>73</v>
      </c>
      <c r="AY526" s="158" t="s">
        <v>137</v>
      </c>
    </row>
    <row r="527" spans="2:51" s="13" customFormat="1">
      <c r="B527" s="156"/>
      <c r="D527" s="157" t="s">
        <v>145</v>
      </c>
      <c r="E527" s="158" t="s">
        <v>1</v>
      </c>
      <c r="F527" s="159" t="s">
        <v>817</v>
      </c>
      <c r="H527" s="160">
        <v>-1.44</v>
      </c>
      <c r="L527" s="156"/>
      <c r="M527" s="161"/>
      <c r="N527" s="162"/>
      <c r="O527" s="162"/>
      <c r="P527" s="162"/>
      <c r="Q527" s="162"/>
      <c r="R527" s="162"/>
      <c r="S527" s="162"/>
      <c r="T527" s="163"/>
      <c r="AT527" s="158" t="s">
        <v>145</v>
      </c>
      <c r="AU527" s="158" t="s">
        <v>83</v>
      </c>
      <c r="AV527" s="13" t="s">
        <v>83</v>
      </c>
      <c r="AW527" s="13" t="s">
        <v>29</v>
      </c>
      <c r="AX527" s="13" t="s">
        <v>73</v>
      </c>
      <c r="AY527" s="158" t="s">
        <v>137</v>
      </c>
    </row>
    <row r="528" spans="2:51" s="13" customFormat="1">
      <c r="B528" s="156"/>
      <c r="D528" s="157" t="s">
        <v>145</v>
      </c>
      <c r="E528" s="158" t="s">
        <v>1</v>
      </c>
      <c r="F528" s="159" t="s">
        <v>814</v>
      </c>
      <c r="H528" s="160">
        <v>0.9</v>
      </c>
      <c r="L528" s="156"/>
      <c r="M528" s="161"/>
      <c r="N528" s="162"/>
      <c r="O528" s="162"/>
      <c r="P528" s="162"/>
      <c r="Q528" s="162"/>
      <c r="R528" s="162"/>
      <c r="S528" s="162"/>
      <c r="T528" s="163"/>
      <c r="AT528" s="158" t="s">
        <v>145</v>
      </c>
      <c r="AU528" s="158" t="s">
        <v>83</v>
      </c>
      <c r="AV528" s="13" t="s">
        <v>83</v>
      </c>
      <c r="AW528" s="13" t="s">
        <v>29</v>
      </c>
      <c r="AX528" s="13" t="s">
        <v>73</v>
      </c>
      <c r="AY528" s="158" t="s">
        <v>137</v>
      </c>
    </row>
    <row r="529" spans="2:51" s="13" customFormat="1">
      <c r="B529" s="156"/>
      <c r="D529" s="157" t="s">
        <v>145</v>
      </c>
      <c r="E529" s="158" t="s">
        <v>1</v>
      </c>
      <c r="F529" s="159" t="s">
        <v>841</v>
      </c>
      <c r="H529" s="160">
        <v>5.35</v>
      </c>
      <c r="L529" s="156"/>
      <c r="M529" s="161"/>
      <c r="N529" s="162"/>
      <c r="O529" s="162"/>
      <c r="P529" s="162"/>
      <c r="Q529" s="162"/>
      <c r="R529" s="162"/>
      <c r="S529" s="162"/>
      <c r="T529" s="163"/>
      <c r="AT529" s="158" t="s">
        <v>145</v>
      </c>
      <c r="AU529" s="158" t="s">
        <v>83</v>
      </c>
      <c r="AV529" s="13" t="s">
        <v>83</v>
      </c>
      <c r="AW529" s="13" t="s">
        <v>29</v>
      </c>
      <c r="AX529" s="13" t="s">
        <v>73</v>
      </c>
      <c r="AY529" s="158" t="s">
        <v>137</v>
      </c>
    </row>
    <row r="530" spans="2:51" s="13" customFormat="1">
      <c r="B530" s="156"/>
      <c r="D530" s="157" t="s">
        <v>145</v>
      </c>
      <c r="E530" s="158" t="s">
        <v>1</v>
      </c>
      <c r="F530" s="159" t="s">
        <v>842</v>
      </c>
      <c r="H530" s="160">
        <v>8.75</v>
      </c>
      <c r="L530" s="156"/>
      <c r="M530" s="161"/>
      <c r="N530" s="162"/>
      <c r="O530" s="162"/>
      <c r="P530" s="162"/>
      <c r="Q530" s="162"/>
      <c r="R530" s="162"/>
      <c r="S530" s="162"/>
      <c r="T530" s="163"/>
      <c r="AT530" s="158" t="s">
        <v>145</v>
      </c>
      <c r="AU530" s="158" t="s">
        <v>83</v>
      </c>
      <c r="AV530" s="13" t="s">
        <v>83</v>
      </c>
      <c r="AW530" s="13" t="s">
        <v>29</v>
      </c>
      <c r="AX530" s="13" t="s">
        <v>73</v>
      </c>
      <c r="AY530" s="158" t="s">
        <v>137</v>
      </c>
    </row>
    <row r="531" spans="2:51" s="13" customFormat="1">
      <c r="B531" s="156"/>
      <c r="D531" s="157" t="s">
        <v>145</v>
      </c>
      <c r="E531" s="158" t="s">
        <v>1</v>
      </c>
      <c r="F531" s="159" t="s">
        <v>843</v>
      </c>
      <c r="H531" s="160">
        <v>4.625</v>
      </c>
      <c r="L531" s="156"/>
      <c r="M531" s="161"/>
      <c r="N531" s="162"/>
      <c r="O531" s="162"/>
      <c r="P531" s="162"/>
      <c r="Q531" s="162"/>
      <c r="R531" s="162"/>
      <c r="S531" s="162"/>
      <c r="T531" s="163"/>
      <c r="AT531" s="158" t="s">
        <v>145</v>
      </c>
      <c r="AU531" s="158" t="s">
        <v>83</v>
      </c>
      <c r="AV531" s="13" t="s">
        <v>83</v>
      </c>
      <c r="AW531" s="13" t="s">
        <v>29</v>
      </c>
      <c r="AX531" s="13" t="s">
        <v>73</v>
      </c>
      <c r="AY531" s="158" t="s">
        <v>137</v>
      </c>
    </row>
    <row r="532" spans="2:51" s="13" customFormat="1">
      <c r="B532" s="156"/>
      <c r="D532" s="157" t="s">
        <v>145</v>
      </c>
      <c r="E532" s="158" t="s">
        <v>1</v>
      </c>
      <c r="F532" s="159" t="s">
        <v>844</v>
      </c>
      <c r="H532" s="160">
        <v>2.375</v>
      </c>
      <c r="L532" s="156"/>
      <c r="M532" s="161"/>
      <c r="N532" s="162"/>
      <c r="O532" s="162"/>
      <c r="P532" s="162"/>
      <c r="Q532" s="162"/>
      <c r="R532" s="162"/>
      <c r="S532" s="162"/>
      <c r="T532" s="163"/>
      <c r="AT532" s="158" t="s">
        <v>145</v>
      </c>
      <c r="AU532" s="158" t="s">
        <v>83</v>
      </c>
      <c r="AV532" s="13" t="s">
        <v>83</v>
      </c>
      <c r="AW532" s="13" t="s">
        <v>29</v>
      </c>
      <c r="AX532" s="13" t="s">
        <v>73</v>
      </c>
      <c r="AY532" s="158" t="s">
        <v>137</v>
      </c>
    </row>
    <row r="533" spans="2:51" s="13" customFormat="1">
      <c r="B533" s="156"/>
      <c r="D533" s="157" t="s">
        <v>145</v>
      </c>
      <c r="E533" s="158" t="s">
        <v>1</v>
      </c>
      <c r="F533" s="159" t="s">
        <v>845</v>
      </c>
      <c r="H533" s="160">
        <v>11.65</v>
      </c>
      <c r="L533" s="156"/>
      <c r="M533" s="161"/>
      <c r="N533" s="162"/>
      <c r="O533" s="162"/>
      <c r="P533" s="162"/>
      <c r="Q533" s="162"/>
      <c r="R533" s="162"/>
      <c r="S533" s="162"/>
      <c r="T533" s="163"/>
      <c r="AT533" s="158" t="s">
        <v>145</v>
      </c>
      <c r="AU533" s="158" t="s">
        <v>83</v>
      </c>
      <c r="AV533" s="13" t="s">
        <v>83</v>
      </c>
      <c r="AW533" s="13" t="s">
        <v>29</v>
      </c>
      <c r="AX533" s="13" t="s">
        <v>73</v>
      </c>
      <c r="AY533" s="158" t="s">
        <v>137</v>
      </c>
    </row>
    <row r="534" spans="2:51" s="13" customFormat="1">
      <c r="B534" s="156"/>
      <c r="D534" s="157" t="s">
        <v>145</v>
      </c>
      <c r="E534" s="158" t="s">
        <v>1</v>
      </c>
      <c r="F534" s="159" t="s">
        <v>639</v>
      </c>
      <c r="H534" s="160">
        <v>-1.7729999999999999</v>
      </c>
      <c r="L534" s="156"/>
      <c r="M534" s="161"/>
      <c r="N534" s="162"/>
      <c r="O534" s="162"/>
      <c r="P534" s="162"/>
      <c r="Q534" s="162"/>
      <c r="R534" s="162"/>
      <c r="S534" s="162"/>
      <c r="T534" s="163"/>
      <c r="AT534" s="158" t="s">
        <v>145</v>
      </c>
      <c r="AU534" s="158" t="s">
        <v>83</v>
      </c>
      <c r="AV534" s="13" t="s">
        <v>83</v>
      </c>
      <c r="AW534" s="13" t="s">
        <v>29</v>
      </c>
      <c r="AX534" s="13" t="s">
        <v>73</v>
      </c>
      <c r="AY534" s="158" t="s">
        <v>137</v>
      </c>
    </row>
    <row r="535" spans="2:51" s="13" customFormat="1">
      <c r="B535" s="156"/>
      <c r="D535" s="157" t="s">
        <v>145</v>
      </c>
      <c r="E535" s="158" t="s">
        <v>1</v>
      </c>
      <c r="F535" s="159" t="s">
        <v>846</v>
      </c>
      <c r="H535" s="160">
        <v>15</v>
      </c>
      <c r="L535" s="156"/>
      <c r="M535" s="161"/>
      <c r="N535" s="162"/>
      <c r="O535" s="162"/>
      <c r="P535" s="162"/>
      <c r="Q535" s="162"/>
      <c r="R535" s="162"/>
      <c r="S535" s="162"/>
      <c r="T535" s="163"/>
      <c r="AT535" s="158" t="s">
        <v>145</v>
      </c>
      <c r="AU535" s="158" t="s">
        <v>83</v>
      </c>
      <c r="AV535" s="13" t="s">
        <v>83</v>
      </c>
      <c r="AW535" s="13" t="s">
        <v>29</v>
      </c>
      <c r="AX535" s="13" t="s">
        <v>73</v>
      </c>
      <c r="AY535" s="158" t="s">
        <v>137</v>
      </c>
    </row>
    <row r="536" spans="2:51" s="13" customFormat="1">
      <c r="B536" s="156"/>
      <c r="D536" s="157" t="s">
        <v>145</v>
      </c>
      <c r="E536" s="158" t="s">
        <v>1</v>
      </c>
      <c r="F536" s="159" t="s">
        <v>639</v>
      </c>
      <c r="H536" s="160">
        <v>-1.7729999999999999</v>
      </c>
      <c r="L536" s="156"/>
      <c r="M536" s="161"/>
      <c r="N536" s="162"/>
      <c r="O536" s="162"/>
      <c r="P536" s="162"/>
      <c r="Q536" s="162"/>
      <c r="R536" s="162"/>
      <c r="S536" s="162"/>
      <c r="T536" s="163"/>
      <c r="AT536" s="158" t="s">
        <v>145</v>
      </c>
      <c r="AU536" s="158" t="s">
        <v>83</v>
      </c>
      <c r="AV536" s="13" t="s">
        <v>83</v>
      </c>
      <c r="AW536" s="13" t="s">
        <v>29</v>
      </c>
      <c r="AX536" s="13" t="s">
        <v>73</v>
      </c>
      <c r="AY536" s="158" t="s">
        <v>137</v>
      </c>
    </row>
    <row r="537" spans="2:51" s="13" customFormat="1">
      <c r="B537" s="156"/>
      <c r="D537" s="157" t="s">
        <v>145</v>
      </c>
      <c r="E537" s="158" t="s">
        <v>1</v>
      </c>
      <c r="F537" s="159" t="s">
        <v>847</v>
      </c>
      <c r="H537" s="160">
        <v>7.4260000000000002</v>
      </c>
      <c r="L537" s="156"/>
      <c r="M537" s="161"/>
      <c r="N537" s="162"/>
      <c r="O537" s="162"/>
      <c r="P537" s="162"/>
      <c r="Q537" s="162"/>
      <c r="R537" s="162"/>
      <c r="S537" s="162"/>
      <c r="T537" s="163"/>
      <c r="AT537" s="158" t="s">
        <v>145</v>
      </c>
      <c r="AU537" s="158" t="s">
        <v>83</v>
      </c>
      <c r="AV537" s="13" t="s">
        <v>83</v>
      </c>
      <c r="AW537" s="13" t="s">
        <v>29</v>
      </c>
      <c r="AX537" s="13" t="s">
        <v>73</v>
      </c>
      <c r="AY537" s="158" t="s">
        <v>137</v>
      </c>
    </row>
    <row r="538" spans="2:51" s="13" customFormat="1">
      <c r="B538" s="156"/>
      <c r="D538" s="157" t="s">
        <v>145</v>
      </c>
      <c r="E538" s="158" t="s">
        <v>1</v>
      </c>
      <c r="F538" s="159" t="s">
        <v>848</v>
      </c>
      <c r="H538" s="160">
        <v>128.625</v>
      </c>
      <c r="L538" s="156"/>
      <c r="M538" s="161"/>
      <c r="N538" s="162"/>
      <c r="O538" s="162"/>
      <c r="P538" s="162"/>
      <c r="Q538" s="162"/>
      <c r="R538" s="162"/>
      <c r="S538" s="162"/>
      <c r="T538" s="163"/>
      <c r="AT538" s="158" t="s">
        <v>145</v>
      </c>
      <c r="AU538" s="158" t="s">
        <v>83</v>
      </c>
      <c r="AV538" s="13" t="s">
        <v>83</v>
      </c>
      <c r="AW538" s="13" t="s">
        <v>29</v>
      </c>
      <c r="AX538" s="13" t="s">
        <v>73</v>
      </c>
      <c r="AY538" s="158" t="s">
        <v>137</v>
      </c>
    </row>
    <row r="539" spans="2:51" s="13" customFormat="1">
      <c r="B539" s="156"/>
      <c r="D539" s="157" t="s">
        <v>145</v>
      </c>
      <c r="E539" s="158" t="s">
        <v>1</v>
      </c>
      <c r="F539" s="159" t="s">
        <v>849</v>
      </c>
      <c r="H539" s="160">
        <v>-7.2</v>
      </c>
      <c r="L539" s="156"/>
      <c r="M539" s="161"/>
      <c r="N539" s="162"/>
      <c r="O539" s="162"/>
      <c r="P539" s="162"/>
      <c r="Q539" s="162"/>
      <c r="R539" s="162"/>
      <c r="S539" s="162"/>
      <c r="T539" s="163"/>
      <c r="AT539" s="158" t="s">
        <v>145</v>
      </c>
      <c r="AU539" s="158" t="s">
        <v>83</v>
      </c>
      <c r="AV539" s="13" t="s">
        <v>83</v>
      </c>
      <c r="AW539" s="13" t="s">
        <v>29</v>
      </c>
      <c r="AX539" s="13" t="s">
        <v>73</v>
      </c>
      <c r="AY539" s="158" t="s">
        <v>137</v>
      </c>
    </row>
    <row r="540" spans="2:51" s="13" customFormat="1">
      <c r="B540" s="156"/>
      <c r="D540" s="157" t="s">
        <v>145</v>
      </c>
      <c r="E540" s="158" t="s">
        <v>1</v>
      </c>
      <c r="F540" s="159" t="s">
        <v>850</v>
      </c>
      <c r="H540" s="160">
        <v>29</v>
      </c>
      <c r="L540" s="156"/>
      <c r="M540" s="161"/>
      <c r="N540" s="162"/>
      <c r="O540" s="162"/>
      <c r="P540" s="162"/>
      <c r="Q540" s="162"/>
      <c r="R540" s="162"/>
      <c r="S540" s="162"/>
      <c r="T540" s="163"/>
      <c r="AT540" s="158" t="s">
        <v>145</v>
      </c>
      <c r="AU540" s="158" t="s">
        <v>83</v>
      </c>
      <c r="AV540" s="13" t="s">
        <v>83</v>
      </c>
      <c r="AW540" s="13" t="s">
        <v>29</v>
      </c>
      <c r="AX540" s="13" t="s">
        <v>73</v>
      </c>
      <c r="AY540" s="158" t="s">
        <v>137</v>
      </c>
    </row>
    <row r="541" spans="2:51" s="13" customFormat="1">
      <c r="B541" s="156"/>
      <c r="D541" s="157" t="s">
        <v>145</v>
      </c>
      <c r="E541" s="158" t="s">
        <v>1</v>
      </c>
      <c r="F541" s="159" t="s">
        <v>851</v>
      </c>
      <c r="H541" s="160">
        <v>-9</v>
      </c>
      <c r="L541" s="156"/>
      <c r="M541" s="161"/>
      <c r="N541" s="162"/>
      <c r="O541" s="162"/>
      <c r="P541" s="162"/>
      <c r="Q541" s="162"/>
      <c r="R541" s="162"/>
      <c r="S541" s="162"/>
      <c r="T541" s="163"/>
      <c r="AT541" s="158" t="s">
        <v>145</v>
      </c>
      <c r="AU541" s="158" t="s">
        <v>83</v>
      </c>
      <c r="AV541" s="13" t="s">
        <v>83</v>
      </c>
      <c r="AW541" s="13" t="s">
        <v>29</v>
      </c>
      <c r="AX541" s="13" t="s">
        <v>73</v>
      </c>
      <c r="AY541" s="158" t="s">
        <v>137</v>
      </c>
    </row>
    <row r="542" spans="2:51" s="13" customFormat="1">
      <c r="B542" s="156"/>
      <c r="D542" s="157" t="s">
        <v>145</v>
      </c>
      <c r="E542" s="158" t="s">
        <v>1</v>
      </c>
      <c r="F542" s="159" t="s">
        <v>852</v>
      </c>
      <c r="H542" s="160">
        <v>16.55</v>
      </c>
      <c r="L542" s="156"/>
      <c r="M542" s="161"/>
      <c r="N542" s="162"/>
      <c r="O542" s="162"/>
      <c r="P542" s="162"/>
      <c r="Q542" s="162"/>
      <c r="R542" s="162"/>
      <c r="S542" s="162"/>
      <c r="T542" s="163"/>
      <c r="AT542" s="158" t="s">
        <v>145</v>
      </c>
      <c r="AU542" s="158" t="s">
        <v>83</v>
      </c>
      <c r="AV542" s="13" t="s">
        <v>83</v>
      </c>
      <c r="AW542" s="13" t="s">
        <v>29</v>
      </c>
      <c r="AX542" s="13" t="s">
        <v>73</v>
      </c>
      <c r="AY542" s="158" t="s">
        <v>137</v>
      </c>
    </row>
    <row r="543" spans="2:51" s="13" customFormat="1">
      <c r="B543" s="156"/>
      <c r="D543" s="157" t="s">
        <v>145</v>
      </c>
      <c r="E543" s="158" t="s">
        <v>1</v>
      </c>
      <c r="F543" s="159" t="s">
        <v>849</v>
      </c>
      <c r="H543" s="160">
        <v>-7.2</v>
      </c>
      <c r="L543" s="156"/>
      <c r="M543" s="161"/>
      <c r="N543" s="162"/>
      <c r="O543" s="162"/>
      <c r="P543" s="162"/>
      <c r="Q543" s="162"/>
      <c r="R543" s="162"/>
      <c r="S543" s="162"/>
      <c r="T543" s="163"/>
      <c r="AT543" s="158" t="s">
        <v>145</v>
      </c>
      <c r="AU543" s="158" t="s">
        <v>83</v>
      </c>
      <c r="AV543" s="13" t="s">
        <v>83</v>
      </c>
      <c r="AW543" s="13" t="s">
        <v>29</v>
      </c>
      <c r="AX543" s="13" t="s">
        <v>73</v>
      </c>
      <c r="AY543" s="158" t="s">
        <v>137</v>
      </c>
    </row>
    <row r="544" spans="2:51" s="13" customFormat="1">
      <c r="B544" s="156"/>
      <c r="D544" s="157" t="s">
        <v>145</v>
      </c>
      <c r="E544" s="158" t="s">
        <v>1</v>
      </c>
      <c r="F544" s="159" t="s">
        <v>853</v>
      </c>
      <c r="H544" s="160">
        <v>-4.5</v>
      </c>
      <c r="L544" s="156"/>
      <c r="M544" s="161"/>
      <c r="N544" s="162"/>
      <c r="O544" s="162"/>
      <c r="P544" s="162"/>
      <c r="Q544" s="162"/>
      <c r="R544" s="162"/>
      <c r="S544" s="162"/>
      <c r="T544" s="163"/>
      <c r="AT544" s="158" t="s">
        <v>145</v>
      </c>
      <c r="AU544" s="158" t="s">
        <v>83</v>
      </c>
      <c r="AV544" s="13" t="s">
        <v>83</v>
      </c>
      <c r="AW544" s="13" t="s">
        <v>29</v>
      </c>
      <c r="AX544" s="13" t="s">
        <v>73</v>
      </c>
      <c r="AY544" s="158" t="s">
        <v>137</v>
      </c>
    </row>
    <row r="545" spans="2:51" s="13" customFormat="1">
      <c r="B545" s="156"/>
      <c r="D545" s="157" t="s">
        <v>145</v>
      </c>
      <c r="E545" s="158" t="s">
        <v>1</v>
      </c>
      <c r="F545" s="159" t="s">
        <v>854</v>
      </c>
      <c r="H545" s="160">
        <v>1.1339999999999999</v>
      </c>
      <c r="L545" s="156"/>
      <c r="M545" s="161"/>
      <c r="N545" s="162"/>
      <c r="O545" s="162"/>
      <c r="P545" s="162"/>
      <c r="Q545" s="162"/>
      <c r="R545" s="162"/>
      <c r="S545" s="162"/>
      <c r="T545" s="163"/>
      <c r="AT545" s="158" t="s">
        <v>145</v>
      </c>
      <c r="AU545" s="158" t="s">
        <v>83</v>
      </c>
      <c r="AV545" s="13" t="s">
        <v>83</v>
      </c>
      <c r="AW545" s="13" t="s">
        <v>29</v>
      </c>
      <c r="AX545" s="13" t="s">
        <v>73</v>
      </c>
      <c r="AY545" s="158" t="s">
        <v>137</v>
      </c>
    </row>
    <row r="546" spans="2:51" s="13" customFormat="1">
      <c r="B546" s="156"/>
      <c r="D546" s="157" t="s">
        <v>145</v>
      </c>
      <c r="E546" s="158" t="s">
        <v>1</v>
      </c>
      <c r="F546" s="159" t="s">
        <v>855</v>
      </c>
      <c r="H546" s="160">
        <v>56.097000000000001</v>
      </c>
      <c r="L546" s="156"/>
      <c r="M546" s="161"/>
      <c r="N546" s="162"/>
      <c r="O546" s="162"/>
      <c r="P546" s="162"/>
      <c r="Q546" s="162"/>
      <c r="R546" s="162"/>
      <c r="S546" s="162"/>
      <c r="T546" s="163"/>
      <c r="AT546" s="158" t="s">
        <v>145</v>
      </c>
      <c r="AU546" s="158" t="s">
        <v>83</v>
      </c>
      <c r="AV546" s="13" t="s">
        <v>83</v>
      </c>
      <c r="AW546" s="13" t="s">
        <v>29</v>
      </c>
      <c r="AX546" s="13" t="s">
        <v>73</v>
      </c>
      <c r="AY546" s="158" t="s">
        <v>137</v>
      </c>
    </row>
    <row r="547" spans="2:51" s="13" customFormat="1">
      <c r="B547" s="156"/>
      <c r="D547" s="157" t="s">
        <v>145</v>
      </c>
      <c r="E547" s="158" t="s">
        <v>1</v>
      </c>
      <c r="F547" s="159" t="s">
        <v>856</v>
      </c>
      <c r="H547" s="160">
        <v>-5.2320000000000002</v>
      </c>
      <c r="L547" s="156"/>
      <c r="M547" s="161"/>
      <c r="N547" s="162"/>
      <c r="O547" s="162"/>
      <c r="P547" s="162"/>
      <c r="Q547" s="162"/>
      <c r="R547" s="162"/>
      <c r="S547" s="162"/>
      <c r="T547" s="163"/>
      <c r="AT547" s="158" t="s">
        <v>145</v>
      </c>
      <c r="AU547" s="158" t="s">
        <v>83</v>
      </c>
      <c r="AV547" s="13" t="s">
        <v>83</v>
      </c>
      <c r="AW547" s="13" t="s">
        <v>29</v>
      </c>
      <c r="AX547" s="13" t="s">
        <v>73</v>
      </c>
      <c r="AY547" s="158" t="s">
        <v>137</v>
      </c>
    </row>
    <row r="548" spans="2:51" s="16" customFormat="1">
      <c r="B548" s="191"/>
      <c r="D548" s="157" t="s">
        <v>145</v>
      </c>
      <c r="E548" s="192" t="s">
        <v>1</v>
      </c>
      <c r="F548" s="193" t="s">
        <v>582</v>
      </c>
      <c r="H548" s="194">
        <v>729.38299999999992</v>
      </c>
      <c r="L548" s="191"/>
      <c r="M548" s="195"/>
      <c r="N548" s="196"/>
      <c r="O548" s="196"/>
      <c r="P548" s="196"/>
      <c r="Q548" s="196"/>
      <c r="R548" s="196"/>
      <c r="S548" s="196"/>
      <c r="T548" s="197"/>
      <c r="AT548" s="192" t="s">
        <v>145</v>
      </c>
      <c r="AU548" s="192" t="s">
        <v>83</v>
      </c>
      <c r="AV548" s="16" t="s">
        <v>152</v>
      </c>
      <c r="AW548" s="16" t="s">
        <v>29</v>
      </c>
      <c r="AX548" s="16" t="s">
        <v>73</v>
      </c>
      <c r="AY548" s="192" t="s">
        <v>137</v>
      </c>
    </row>
    <row r="549" spans="2:51" s="15" customFormat="1">
      <c r="B549" s="171"/>
      <c r="D549" s="157" t="s">
        <v>145</v>
      </c>
      <c r="E549" s="172" t="s">
        <v>1</v>
      </c>
      <c r="F549" s="173" t="s">
        <v>583</v>
      </c>
      <c r="H549" s="172" t="s">
        <v>1</v>
      </c>
      <c r="L549" s="171"/>
      <c r="M549" s="174"/>
      <c r="N549" s="175"/>
      <c r="O549" s="175"/>
      <c r="P549" s="175"/>
      <c r="Q549" s="175"/>
      <c r="R549" s="175"/>
      <c r="S549" s="175"/>
      <c r="T549" s="176"/>
      <c r="AT549" s="172" t="s">
        <v>145</v>
      </c>
      <c r="AU549" s="172" t="s">
        <v>83</v>
      </c>
      <c r="AV549" s="15" t="s">
        <v>81</v>
      </c>
      <c r="AW549" s="15" t="s">
        <v>29</v>
      </c>
      <c r="AX549" s="15" t="s">
        <v>73</v>
      </c>
      <c r="AY549" s="172" t="s">
        <v>137</v>
      </c>
    </row>
    <row r="550" spans="2:51" s="13" customFormat="1">
      <c r="B550" s="156"/>
      <c r="D550" s="157" t="s">
        <v>145</v>
      </c>
      <c r="E550" s="158" t="s">
        <v>1</v>
      </c>
      <c r="F550" s="159" t="s">
        <v>857</v>
      </c>
      <c r="H550" s="160">
        <v>17.055</v>
      </c>
      <c r="L550" s="156"/>
      <c r="M550" s="161"/>
      <c r="N550" s="162"/>
      <c r="O550" s="162"/>
      <c r="P550" s="162"/>
      <c r="Q550" s="162"/>
      <c r="R550" s="162"/>
      <c r="S550" s="162"/>
      <c r="T550" s="163"/>
      <c r="AT550" s="158" t="s">
        <v>145</v>
      </c>
      <c r="AU550" s="158" t="s">
        <v>83</v>
      </c>
      <c r="AV550" s="13" t="s">
        <v>83</v>
      </c>
      <c r="AW550" s="13" t="s">
        <v>29</v>
      </c>
      <c r="AX550" s="13" t="s">
        <v>73</v>
      </c>
      <c r="AY550" s="158" t="s">
        <v>137</v>
      </c>
    </row>
    <row r="551" spans="2:51" s="13" customFormat="1">
      <c r="B551" s="156"/>
      <c r="D551" s="157" t="s">
        <v>145</v>
      </c>
      <c r="E551" s="158" t="s">
        <v>1</v>
      </c>
      <c r="F551" s="159" t="s">
        <v>817</v>
      </c>
      <c r="H551" s="160">
        <v>-1.44</v>
      </c>
      <c r="L551" s="156"/>
      <c r="M551" s="161"/>
      <c r="N551" s="162"/>
      <c r="O551" s="162"/>
      <c r="P551" s="162"/>
      <c r="Q551" s="162"/>
      <c r="R551" s="162"/>
      <c r="S551" s="162"/>
      <c r="T551" s="163"/>
      <c r="AT551" s="158" t="s">
        <v>145</v>
      </c>
      <c r="AU551" s="158" t="s">
        <v>83</v>
      </c>
      <c r="AV551" s="13" t="s">
        <v>83</v>
      </c>
      <c r="AW551" s="13" t="s">
        <v>29</v>
      </c>
      <c r="AX551" s="13" t="s">
        <v>73</v>
      </c>
      <c r="AY551" s="158" t="s">
        <v>137</v>
      </c>
    </row>
    <row r="552" spans="2:51" s="13" customFormat="1">
      <c r="B552" s="156"/>
      <c r="D552" s="157" t="s">
        <v>145</v>
      </c>
      <c r="E552" s="158" t="s">
        <v>1</v>
      </c>
      <c r="F552" s="159" t="s">
        <v>814</v>
      </c>
      <c r="H552" s="160">
        <v>0.9</v>
      </c>
      <c r="L552" s="156"/>
      <c r="M552" s="161"/>
      <c r="N552" s="162"/>
      <c r="O552" s="162"/>
      <c r="P552" s="162"/>
      <c r="Q552" s="162"/>
      <c r="R552" s="162"/>
      <c r="S552" s="162"/>
      <c r="T552" s="163"/>
      <c r="AT552" s="158" t="s">
        <v>145</v>
      </c>
      <c r="AU552" s="158" t="s">
        <v>83</v>
      </c>
      <c r="AV552" s="13" t="s">
        <v>83</v>
      </c>
      <c r="AW552" s="13" t="s">
        <v>29</v>
      </c>
      <c r="AX552" s="13" t="s">
        <v>73</v>
      </c>
      <c r="AY552" s="158" t="s">
        <v>137</v>
      </c>
    </row>
    <row r="553" spans="2:51" s="13" customFormat="1">
      <c r="B553" s="156"/>
      <c r="D553" s="157" t="s">
        <v>145</v>
      </c>
      <c r="E553" s="158" t="s">
        <v>1</v>
      </c>
      <c r="F553" s="159" t="s">
        <v>858</v>
      </c>
      <c r="H553" s="160">
        <v>2.375</v>
      </c>
      <c r="L553" s="156"/>
      <c r="M553" s="161"/>
      <c r="N553" s="162"/>
      <c r="O553" s="162"/>
      <c r="P553" s="162"/>
      <c r="Q553" s="162"/>
      <c r="R553" s="162"/>
      <c r="S553" s="162"/>
      <c r="T553" s="163"/>
      <c r="AT553" s="158" t="s">
        <v>145</v>
      </c>
      <c r="AU553" s="158" t="s">
        <v>83</v>
      </c>
      <c r="AV553" s="13" t="s">
        <v>83</v>
      </c>
      <c r="AW553" s="13" t="s">
        <v>29</v>
      </c>
      <c r="AX553" s="13" t="s">
        <v>73</v>
      </c>
      <c r="AY553" s="158" t="s">
        <v>137</v>
      </c>
    </row>
    <row r="554" spans="2:51" s="13" customFormat="1">
      <c r="B554" s="156"/>
      <c r="D554" s="157" t="s">
        <v>145</v>
      </c>
      <c r="E554" s="158" t="s">
        <v>1</v>
      </c>
      <c r="F554" s="159" t="s">
        <v>859</v>
      </c>
      <c r="H554" s="160">
        <v>26.582999999999998</v>
      </c>
      <c r="L554" s="156"/>
      <c r="M554" s="161"/>
      <c r="N554" s="162"/>
      <c r="O554" s="162"/>
      <c r="P554" s="162"/>
      <c r="Q554" s="162"/>
      <c r="R554" s="162"/>
      <c r="S554" s="162"/>
      <c r="T554" s="163"/>
      <c r="AT554" s="158" t="s">
        <v>145</v>
      </c>
      <c r="AU554" s="158" t="s">
        <v>83</v>
      </c>
      <c r="AV554" s="13" t="s">
        <v>83</v>
      </c>
      <c r="AW554" s="13" t="s">
        <v>29</v>
      </c>
      <c r="AX554" s="13" t="s">
        <v>73</v>
      </c>
      <c r="AY554" s="158" t="s">
        <v>137</v>
      </c>
    </row>
    <row r="555" spans="2:51" s="13" customFormat="1">
      <c r="B555" s="156"/>
      <c r="D555" s="157" t="s">
        <v>145</v>
      </c>
      <c r="E555" s="158" t="s">
        <v>1</v>
      </c>
      <c r="F555" s="159" t="s">
        <v>817</v>
      </c>
      <c r="H555" s="160">
        <v>-1.44</v>
      </c>
      <c r="L555" s="156"/>
      <c r="M555" s="161"/>
      <c r="N555" s="162"/>
      <c r="O555" s="162"/>
      <c r="P555" s="162"/>
      <c r="Q555" s="162"/>
      <c r="R555" s="162"/>
      <c r="S555" s="162"/>
      <c r="T555" s="163"/>
      <c r="AT555" s="158" t="s">
        <v>145</v>
      </c>
      <c r="AU555" s="158" t="s">
        <v>83</v>
      </c>
      <c r="AV555" s="13" t="s">
        <v>83</v>
      </c>
      <c r="AW555" s="13" t="s">
        <v>29</v>
      </c>
      <c r="AX555" s="13" t="s">
        <v>73</v>
      </c>
      <c r="AY555" s="158" t="s">
        <v>137</v>
      </c>
    </row>
    <row r="556" spans="2:51" s="13" customFormat="1">
      <c r="B556" s="156"/>
      <c r="D556" s="157" t="s">
        <v>145</v>
      </c>
      <c r="E556" s="158" t="s">
        <v>1</v>
      </c>
      <c r="F556" s="159" t="s">
        <v>814</v>
      </c>
      <c r="H556" s="160">
        <v>0.9</v>
      </c>
      <c r="L556" s="156"/>
      <c r="M556" s="161"/>
      <c r="N556" s="162"/>
      <c r="O556" s="162"/>
      <c r="P556" s="162"/>
      <c r="Q556" s="162"/>
      <c r="R556" s="162"/>
      <c r="S556" s="162"/>
      <c r="T556" s="163"/>
      <c r="AT556" s="158" t="s">
        <v>145</v>
      </c>
      <c r="AU556" s="158" t="s">
        <v>83</v>
      </c>
      <c r="AV556" s="13" t="s">
        <v>83</v>
      </c>
      <c r="AW556" s="13" t="s">
        <v>29</v>
      </c>
      <c r="AX556" s="13" t="s">
        <v>73</v>
      </c>
      <c r="AY556" s="158" t="s">
        <v>137</v>
      </c>
    </row>
    <row r="557" spans="2:51" s="13" customFormat="1">
      <c r="B557" s="156"/>
      <c r="D557" s="157" t="s">
        <v>145</v>
      </c>
      <c r="E557" s="158" t="s">
        <v>1</v>
      </c>
      <c r="F557" s="159" t="s">
        <v>860</v>
      </c>
      <c r="H557" s="160">
        <v>93.957999999999998</v>
      </c>
      <c r="L557" s="156"/>
      <c r="M557" s="161"/>
      <c r="N557" s="162"/>
      <c r="O557" s="162"/>
      <c r="P557" s="162"/>
      <c r="Q557" s="162"/>
      <c r="R557" s="162"/>
      <c r="S557" s="162"/>
      <c r="T557" s="163"/>
      <c r="AT557" s="158" t="s">
        <v>145</v>
      </c>
      <c r="AU557" s="158" t="s">
        <v>83</v>
      </c>
      <c r="AV557" s="13" t="s">
        <v>83</v>
      </c>
      <c r="AW557" s="13" t="s">
        <v>29</v>
      </c>
      <c r="AX557" s="13" t="s">
        <v>73</v>
      </c>
      <c r="AY557" s="158" t="s">
        <v>137</v>
      </c>
    </row>
    <row r="558" spans="2:51" s="13" customFormat="1">
      <c r="B558" s="156"/>
      <c r="D558" s="157" t="s">
        <v>145</v>
      </c>
      <c r="E558" s="158" t="s">
        <v>1</v>
      </c>
      <c r="F558" s="159" t="s">
        <v>861</v>
      </c>
      <c r="H558" s="160">
        <v>-15.103999999999999</v>
      </c>
      <c r="L558" s="156"/>
      <c r="M558" s="161"/>
      <c r="N558" s="162"/>
      <c r="O558" s="162"/>
      <c r="P558" s="162"/>
      <c r="Q558" s="162"/>
      <c r="R558" s="162"/>
      <c r="S558" s="162"/>
      <c r="T558" s="163"/>
      <c r="AT558" s="158" t="s">
        <v>145</v>
      </c>
      <c r="AU558" s="158" t="s">
        <v>83</v>
      </c>
      <c r="AV558" s="13" t="s">
        <v>83</v>
      </c>
      <c r="AW558" s="13" t="s">
        <v>29</v>
      </c>
      <c r="AX558" s="13" t="s">
        <v>73</v>
      </c>
      <c r="AY558" s="158" t="s">
        <v>137</v>
      </c>
    </row>
    <row r="559" spans="2:51" s="13" customFormat="1">
      <c r="B559" s="156"/>
      <c r="D559" s="157" t="s">
        <v>145</v>
      </c>
      <c r="E559" s="158" t="s">
        <v>1</v>
      </c>
      <c r="F559" s="159" t="s">
        <v>862</v>
      </c>
      <c r="H559" s="160">
        <v>-3.1520000000000001</v>
      </c>
      <c r="L559" s="156"/>
      <c r="M559" s="161"/>
      <c r="N559" s="162"/>
      <c r="O559" s="162"/>
      <c r="P559" s="162"/>
      <c r="Q559" s="162"/>
      <c r="R559" s="162"/>
      <c r="S559" s="162"/>
      <c r="T559" s="163"/>
      <c r="AT559" s="158" t="s">
        <v>145</v>
      </c>
      <c r="AU559" s="158" t="s">
        <v>83</v>
      </c>
      <c r="AV559" s="13" t="s">
        <v>83</v>
      </c>
      <c r="AW559" s="13" t="s">
        <v>29</v>
      </c>
      <c r="AX559" s="13" t="s">
        <v>73</v>
      </c>
      <c r="AY559" s="158" t="s">
        <v>137</v>
      </c>
    </row>
    <row r="560" spans="2:51" s="13" customFormat="1">
      <c r="B560" s="156"/>
      <c r="D560" s="157" t="s">
        <v>145</v>
      </c>
      <c r="E560" s="158" t="s">
        <v>1</v>
      </c>
      <c r="F560" s="159" t="s">
        <v>863</v>
      </c>
      <c r="H560" s="160">
        <v>-5.508</v>
      </c>
      <c r="L560" s="156"/>
      <c r="M560" s="161"/>
      <c r="N560" s="162"/>
      <c r="O560" s="162"/>
      <c r="P560" s="162"/>
      <c r="Q560" s="162"/>
      <c r="R560" s="162"/>
      <c r="S560" s="162"/>
      <c r="T560" s="163"/>
      <c r="AT560" s="158" t="s">
        <v>145</v>
      </c>
      <c r="AU560" s="158" t="s">
        <v>83</v>
      </c>
      <c r="AV560" s="13" t="s">
        <v>83</v>
      </c>
      <c r="AW560" s="13" t="s">
        <v>29</v>
      </c>
      <c r="AX560" s="13" t="s">
        <v>73</v>
      </c>
      <c r="AY560" s="158" t="s">
        <v>137</v>
      </c>
    </row>
    <row r="561" spans="2:51" s="13" customFormat="1">
      <c r="B561" s="156"/>
      <c r="D561" s="157" t="s">
        <v>145</v>
      </c>
      <c r="E561" s="158" t="s">
        <v>1</v>
      </c>
      <c r="F561" s="159" t="s">
        <v>864</v>
      </c>
      <c r="H561" s="160">
        <v>-1.7729999999999999</v>
      </c>
      <c r="L561" s="156"/>
      <c r="M561" s="161"/>
      <c r="N561" s="162"/>
      <c r="O561" s="162"/>
      <c r="P561" s="162"/>
      <c r="Q561" s="162"/>
      <c r="R561" s="162"/>
      <c r="S561" s="162"/>
      <c r="T561" s="163"/>
      <c r="AT561" s="158" t="s">
        <v>145</v>
      </c>
      <c r="AU561" s="158" t="s">
        <v>83</v>
      </c>
      <c r="AV561" s="13" t="s">
        <v>83</v>
      </c>
      <c r="AW561" s="13" t="s">
        <v>29</v>
      </c>
      <c r="AX561" s="13" t="s">
        <v>73</v>
      </c>
      <c r="AY561" s="158" t="s">
        <v>137</v>
      </c>
    </row>
    <row r="562" spans="2:51" s="13" customFormat="1">
      <c r="B562" s="156"/>
      <c r="D562" s="157" t="s">
        <v>145</v>
      </c>
      <c r="E562" s="158" t="s">
        <v>1</v>
      </c>
      <c r="F562" s="159" t="s">
        <v>865</v>
      </c>
      <c r="H562" s="160">
        <v>3.0459999999999998</v>
      </c>
      <c r="L562" s="156"/>
      <c r="M562" s="161"/>
      <c r="N562" s="162"/>
      <c r="O562" s="162"/>
      <c r="P562" s="162"/>
      <c r="Q562" s="162"/>
      <c r="R562" s="162"/>
      <c r="S562" s="162"/>
      <c r="T562" s="163"/>
      <c r="AT562" s="158" t="s">
        <v>145</v>
      </c>
      <c r="AU562" s="158" t="s">
        <v>83</v>
      </c>
      <c r="AV562" s="13" t="s">
        <v>83</v>
      </c>
      <c r="AW562" s="13" t="s">
        <v>29</v>
      </c>
      <c r="AX562" s="13" t="s">
        <v>73</v>
      </c>
      <c r="AY562" s="158" t="s">
        <v>137</v>
      </c>
    </row>
    <row r="563" spans="2:51" s="13" customFormat="1">
      <c r="B563" s="156"/>
      <c r="D563" s="157" t="s">
        <v>145</v>
      </c>
      <c r="E563" s="158" t="s">
        <v>1</v>
      </c>
      <c r="F563" s="159" t="s">
        <v>866</v>
      </c>
      <c r="H563" s="160">
        <v>2.39</v>
      </c>
      <c r="L563" s="156"/>
      <c r="M563" s="161"/>
      <c r="N563" s="162"/>
      <c r="O563" s="162"/>
      <c r="P563" s="162"/>
      <c r="Q563" s="162"/>
      <c r="R563" s="162"/>
      <c r="S563" s="162"/>
      <c r="T563" s="163"/>
      <c r="AT563" s="158" t="s">
        <v>145</v>
      </c>
      <c r="AU563" s="158" t="s">
        <v>83</v>
      </c>
      <c r="AV563" s="13" t="s">
        <v>83</v>
      </c>
      <c r="AW563" s="13" t="s">
        <v>29</v>
      </c>
      <c r="AX563" s="13" t="s">
        <v>73</v>
      </c>
      <c r="AY563" s="158" t="s">
        <v>137</v>
      </c>
    </row>
    <row r="564" spans="2:51" s="13" customFormat="1">
      <c r="B564" s="156"/>
      <c r="D564" s="157" t="s">
        <v>145</v>
      </c>
      <c r="E564" s="158" t="s">
        <v>1</v>
      </c>
      <c r="F564" s="159" t="s">
        <v>867</v>
      </c>
      <c r="H564" s="160">
        <v>14.875</v>
      </c>
      <c r="L564" s="156"/>
      <c r="M564" s="161"/>
      <c r="N564" s="162"/>
      <c r="O564" s="162"/>
      <c r="P564" s="162"/>
      <c r="Q564" s="162"/>
      <c r="R564" s="162"/>
      <c r="S564" s="162"/>
      <c r="T564" s="163"/>
      <c r="AT564" s="158" t="s">
        <v>145</v>
      </c>
      <c r="AU564" s="158" t="s">
        <v>83</v>
      </c>
      <c r="AV564" s="13" t="s">
        <v>83</v>
      </c>
      <c r="AW564" s="13" t="s">
        <v>29</v>
      </c>
      <c r="AX564" s="13" t="s">
        <v>73</v>
      </c>
      <c r="AY564" s="158" t="s">
        <v>137</v>
      </c>
    </row>
    <row r="565" spans="2:51" s="13" customFormat="1">
      <c r="B565" s="156"/>
      <c r="D565" s="157" t="s">
        <v>145</v>
      </c>
      <c r="E565" s="158" t="s">
        <v>1</v>
      </c>
      <c r="F565" s="159" t="s">
        <v>868</v>
      </c>
      <c r="H565" s="160">
        <v>41</v>
      </c>
      <c r="L565" s="156"/>
      <c r="M565" s="161"/>
      <c r="N565" s="162"/>
      <c r="O565" s="162"/>
      <c r="P565" s="162"/>
      <c r="Q565" s="162"/>
      <c r="R565" s="162"/>
      <c r="S565" s="162"/>
      <c r="T565" s="163"/>
      <c r="AT565" s="158" t="s">
        <v>145</v>
      </c>
      <c r="AU565" s="158" t="s">
        <v>83</v>
      </c>
      <c r="AV565" s="13" t="s">
        <v>83</v>
      </c>
      <c r="AW565" s="13" t="s">
        <v>29</v>
      </c>
      <c r="AX565" s="13" t="s">
        <v>73</v>
      </c>
      <c r="AY565" s="158" t="s">
        <v>137</v>
      </c>
    </row>
    <row r="566" spans="2:51" s="13" customFormat="1">
      <c r="B566" s="156"/>
      <c r="D566" s="157" t="s">
        <v>145</v>
      </c>
      <c r="E566" s="158" t="s">
        <v>1</v>
      </c>
      <c r="F566" s="159" t="s">
        <v>869</v>
      </c>
      <c r="H566" s="160">
        <v>-16.524000000000001</v>
      </c>
      <c r="L566" s="156"/>
      <c r="M566" s="161"/>
      <c r="N566" s="162"/>
      <c r="O566" s="162"/>
      <c r="P566" s="162"/>
      <c r="Q566" s="162"/>
      <c r="R566" s="162"/>
      <c r="S566" s="162"/>
      <c r="T566" s="163"/>
      <c r="AT566" s="158" t="s">
        <v>145</v>
      </c>
      <c r="AU566" s="158" t="s">
        <v>83</v>
      </c>
      <c r="AV566" s="13" t="s">
        <v>83</v>
      </c>
      <c r="AW566" s="13" t="s">
        <v>29</v>
      </c>
      <c r="AX566" s="13" t="s">
        <v>73</v>
      </c>
      <c r="AY566" s="158" t="s">
        <v>137</v>
      </c>
    </row>
    <row r="567" spans="2:51" s="13" customFormat="1">
      <c r="B567" s="156"/>
      <c r="D567" s="157" t="s">
        <v>145</v>
      </c>
      <c r="E567" s="158" t="s">
        <v>1</v>
      </c>
      <c r="F567" s="159" t="s">
        <v>862</v>
      </c>
      <c r="H567" s="160">
        <v>-3.1520000000000001</v>
      </c>
      <c r="L567" s="156"/>
      <c r="M567" s="161"/>
      <c r="N567" s="162"/>
      <c r="O567" s="162"/>
      <c r="P567" s="162"/>
      <c r="Q567" s="162"/>
      <c r="R567" s="162"/>
      <c r="S567" s="162"/>
      <c r="T567" s="163"/>
      <c r="AT567" s="158" t="s">
        <v>145</v>
      </c>
      <c r="AU567" s="158" t="s">
        <v>83</v>
      </c>
      <c r="AV567" s="13" t="s">
        <v>83</v>
      </c>
      <c r="AW567" s="13" t="s">
        <v>29</v>
      </c>
      <c r="AX567" s="13" t="s">
        <v>73</v>
      </c>
      <c r="AY567" s="158" t="s">
        <v>137</v>
      </c>
    </row>
    <row r="568" spans="2:51" s="13" customFormat="1">
      <c r="B568" s="156"/>
      <c r="D568" s="157" t="s">
        <v>145</v>
      </c>
      <c r="E568" s="158" t="s">
        <v>1</v>
      </c>
      <c r="F568" s="159" t="s">
        <v>870</v>
      </c>
      <c r="H568" s="160">
        <v>7.1710000000000003</v>
      </c>
      <c r="L568" s="156"/>
      <c r="M568" s="161"/>
      <c r="N568" s="162"/>
      <c r="O568" s="162"/>
      <c r="P568" s="162"/>
      <c r="Q568" s="162"/>
      <c r="R568" s="162"/>
      <c r="S568" s="162"/>
      <c r="T568" s="163"/>
      <c r="AT568" s="158" t="s">
        <v>145</v>
      </c>
      <c r="AU568" s="158" t="s">
        <v>83</v>
      </c>
      <c r="AV568" s="13" t="s">
        <v>83</v>
      </c>
      <c r="AW568" s="13" t="s">
        <v>29</v>
      </c>
      <c r="AX568" s="13" t="s">
        <v>73</v>
      </c>
      <c r="AY568" s="158" t="s">
        <v>137</v>
      </c>
    </row>
    <row r="569" spans="2:51" s="13" customFormat="1">
      <c r="B569" s="156"/>
      <c r="D569" s="157" t="s">
        <v>145</v>
      </c>
      <c r="E569" s="158" t="s">
        <v>1</v>
      </c>
      <c r="F569" s="159" t="s">
        <v>871</v>
      </c>
      <c r="H569" s="160">
        <v>23.204999999999998</v>
      </c>
      <c r="L569" s="156"/>
      <c r="M569" s="161"/>
      <c r="N569" s="162"/>
      <c r="O569" s="162"/>
      <c r="P569" s="162"/>
      <c r="Q569" s="162"/>
      <c r="R569" s="162"/>
      <c r="S569" s="162"/>
      <c r="T569" s="163"/>
      <c r="AT569" s="158" t="s">
        <v>145</v>
      </c>
      <c r="AU569" s="158" t="s">
        <v>83</v>
      </c>
      <c r="AV569" s="13" t="s">
        <v>83</v>
      </c>
      <c r="AW569" s="13" t="s">
        <v>29</v>
      </c>
      <c r="AX569" s="13" t="s">
        <v>73</v>
      </c>
      <c r="AY569" s="158" t="s">
        <v>137</v>
      </c>
    </row>
    <row r="570" spans="2:51" s="13" customFormat="1">
      <c r="B570" s="156"/>
      <c r="D570" s="157" t="s">
        <v>145</v>
      </c>
      <c r="E570" s="158" t="s">
        <v>1</v>
      </c>
      <c r="F570" s="159" t="s">
        <v>639</v>
      </c>
      <c r="H570" s="160">
        <v>-1.7729999999999999</v>
      </c>
      <c r="L570" s="156"/>
      <c r="M570" s="161"/>
      <c r="N570" s="162"/>
      <c r="O570" s="162"/>
      <c r="P570" s="162"/>
      <c r="Q570" s="162"/>
      <c r="R570" s="162"/>
      <c r="S570" s="162"/>
      <c r="T570" s="163"/>
      <c r="AT570" s="158" t="s">
        <v>145</v>
      </c>
      <c r="AU570" s="158" t="s">
        <v>83</v>
      </c>
      <c r="AV570" s="13" t="s">
        <v>83</v>
      </c>
      <c r="AW570" s="13" t="s">
        <v>29</v>
      </c>
      <c r="AX570" s="13" t="s">
        <v>73</v>
      </c>
      <c r="AY570" s="158" t="s">
        <v>137</v>
      </c>
    </row>
    <row r="571" spans="2:51" s="13" customFormat="1">
      <c r="B571" s="156"/>
      <c r="D571" s="157" t="s">
        <v>145</v>
      </c>
      <c r="E571" s="158" t="s">
        <v>1</v>
      </c>
      <c r="F571" s="159" t="s">
        <v>872</v>
      </c>
      <c r="H571" s="160">
        <v>18.75</v>
      </c>
      <c r="L571" s="156"/>
      <c r="M571" s="161"/>
      <c r="N571" s="162"/>
      <c r="O571" s="162"/>
      <c r="P571" s="162"/>
      <c r="Q571" s="162"/>
      <c r="R571" s="162"/>
      <c r="S571" s="162"/>
      <c r="T571" s="163"/>
      <c r="AT571" s="158" t="s">
        <v>145</v>
      </c>
      <c r="AU571" s="158" t="s">
        <v>83</v>
      </c>
      <c r="AV571" s="13" t="s">
        <v>83</v>
      </c>
      <c r="AW571" s="13" t="s">
        <v>29</v>
      </c>
      <c r="AX571" s="13" t="s">
        <v>73</v>
      </c>
      <c r="AY571" s="158" t="s">
        <v>137</v>
      </c>
    </row>
    <row r="572" spans="2:51" s="13" customFormat="1">
      <c r="B572" s="156"/>
      <c r="D572" s="157" t="s">
        <v>145</v>
      </c>
      <c r="E572" s="158" t="s">
        <v>1</v>
      </c>
      <c r="F572" s="159" t="s">
        <v>873</v>
      </c>
      <c r="H572" s="160">
        <v>5.4</v>
      </c>
      <c r="L572" s="156"/>
      <c r="M572" s="161"/>
      <c r="N572" s="162"/>
      <c r="O572" s="162"/>
      <c r="P572" s="162"/>
      <c r="Q572" s="162"/>
      <c r="R572" s="162"/>
      <c r="S572" s="162"/>
      <c r="T572" s="163"/>
      <c r="AT572" s="158" t="s">
        <v>145</v>
      </c>
      <c r="AU572" s="158" t="s">
        <v>83</v>
      </c>
      <c r="AV572" s="13" t="s">
        <v>83</v>
      </c>
      <c r="AW572" s="13" t="s">
        <v>29</v>
      </c>
      <c r="AX572" s="13" t="s">
        <v>73</v>
      </c>
      <c r="AY572" s="158" t="s">
        <v>137</v>
      </c>
    </row>
    <row r="573" spans="2:51" s="13" customFormat="1">
      <c r="B573" s="156"/>
      <c r="D573" s="157" t="s">
        <v>145</v>
      </c>
      <c r="E573" s="158" t="s">
        <v>1</v>
      </c>
      <c r="F573" s="159" t="s">
        <v>874</v>
      </c>
      <c r="H573" s="160">
        <v>6.8</v>
      </c>
      <c r="L573" s="156"/>
      <c r="M573" s="161"/>
      <c r="N573" s="162"/>
      <c r="O573" s="162"/>
      <c r="P573" s="162"/>
      <c r="Q573" s="162"/>
      <c r="R573" s="162"/>
      <c r="S573" s="162"/>
      <c r="T573" s="163"/>
      <c r="AT573" s="158" t="s">
        <v>145</v>
      </c>
      <c r="AU573" s="158" t="s">
        <v>83</v>
      </c>
      <c r="AV573" s="13" t="s">
        <v>83</v>
      </c>
      <c r="AW573" s="13" t="s">
        <v>29</v>
      </c>
      <c r="AX573" s="13" t="s">
        <v>73</v>
      </c>
      <c r="AY573" s="158" t="s">
        <v>137</v>
      </c>
    </row>
    <row r="574" spans="2:51" s="13" customFormat="1">
      <c r="B574" s="156"/>
      <c r="D574" s="157" t="s">
        <v>145</v>
      </c>
      <c r="E574" s="158" t="s">
        <v>1</v>
      </c>
      <c r="F574" s="159" t="s">
        <v>817</v>
      </c>
      <c r="H574" s="160">
        <v>-1.44</v>
      </c>
      <c r="L574" s="156"/>
      <c r="M574" s="161"/>
      <c r="N574" s="162"/>
      <c r="O574" s="162"/>
      <c r="P574" s="162"/>
      <c r="Q574" s="162"/>
      <c r="R574" s="162"/>
      <c r="S574" s="162"/>
      <c r="T574" s="163"/>
      <c r="AT574" s="158" t="s">
        <v>145</v>
      </c>
      <c r="AU574" s="158" t="s">
        <v>83</v>
      </c>
      <c r="AV574" s="13" t="s">
        <v>83</v>
      </c>
      <c r="AW574" s="13" t="s">
        <v>29</v>
      </c>
      <c r="AX574" s="13" t="s">
        <v>73</v>
      </c>
      <c r="AY574" s="158" t="s">
        <v>137</v>
      </c>
    </row>
    <row r="575" spans="2:51" s="13" customFormat="1">
      <c r="B575" s="156"/>
      <c r="D575" s="157" t="s">
        <v>145</v>
      </c>
      <c r="E575" s="158" t="s">
        <v>1</v>
      </c>
      <c r="F575" s="159" t="s">
        <v>814</v>
      </c>
      <c r="H575" s="160">
        <v>0.9</v>
      </c>
      <c r="L575" s="156"/>
      <c r="M575" s="161"/>
      <c r="N575" s="162"/>
      <c r="O575" s="162"/>
      <c r="P575" s="162"/>
      <c r="Q575" s="162"/>
      <c r="R575" s="162"/>
      <c r="S575" s="162"/>
      <c r="T575" s="163"/>
      <c r="AT575" s="158" t="s">
        <v>145</v>
      </c>
      <c r="AU575" s="158" t="s">
        <v>83</v>
      </c>
      <c r="AV575" s="13" t="s">
        <v>83</v>
      </c>
      <c r="AW575" s="13" t="s">
        <v>29</v>
      </c>
      <c r="AX575" s="13" t="s">
        <v>73</v>
      </c>
      <c r="AY575" s="158" t="s">
        <v>137</v>
      </c>
    </row>
    <row r="576" spans="2:51" s="13" customFormat="1">
      <c r="B576" s="156"/>
      <c r="D576" s="157" t="s">
        <v>145</v>
      </c>
      <c r="E576" s="158" t="s">
        <v>1</v>
      </c>
      <c r="F576" s="159" t="s">
        <v>875</v>
      </c>
      <c r="H576" s="160">
        <v>3.75</v>
      </c>
      <c r="L576" s="156"/>
      <c r="M576" s="161"/>
      <c r="N576" s="162"/>
      <c r="O576" s="162"/>
      <c r="P576" s="162"/>
      <c r="Q576" s="162"/>
      <c r="R576" s="162"/>
      <c r="S576" s="162"/>
      <c r="T576" s="163"/>
      <c r="AT576" s="158" t="s">
        <v>145</v>
      </c>
      <c r="AU576" s="158" t="s">
        <v>83</v>
      </c>
      <c r="AV576" s="13" t="s">
        <v>83</v>
      </c>
      <c r="AW576" s="13" t="s">
        <v>29</v>
      </c>
      <c r="AX576" s="13" t="s">
        <v>73</v>
      </c>
      <c r="AY576" s="158" t="s">
        <v>137</v>
      </c>
    </row>
    <row r="577" spans="2:51" s="13" customFormat="1">
      <c r="B577" s="156"/>
      <c r="D577" s="157" t="s">
        <v>145</v>
      </c>
      <c r="E577" s="158" t="s">
        <v>1</v>
      </c>
      <c r="F577" s="159" t="s">
        <v>876</v>
      </c>
      <c r="H577" s="160">
        <v>10.057</v>
      </c>
      <c r="L577" s="156"/>
      <c r="M577" s="161"/>
      <c r="N577" s="162"/>
      <c r="O577" s="162"/>
      <c r="P577" s="162"/>
      <c r="Q577" s="162"/>
      <c r="R577" s="162"/>
      <c r="S577" s="162"/>
      <c r="T577" s="163"/>
      <c r="AT577" s="158" t="s">
        <v>145</v>
      </c>
      <c r="AU577" s="158" t="s">
        <v>83</v>
      </c>
      <c r="AV577" s="13" t="s">
        <v>83</v>
      </c>
      <c r="AW577" s="13" t="s">
        <v>29</v>
      </c>
      <c r="AX577" s="13" t="s">
        <v>73</v>
      </c>
      <c r="AY577" s="158" t="s">
        <v>137</v>
      </c>
    </row>
    <row r="578" spans="2:51" s="13" customFormat="1">
      <c r="B578" s="156"/>
      <c r="D578" s="157" t="s">
        <v>145</v>
      </c>
      <c r="E578" s="158" t="s">
        <v>1</v>
      </c>
      <c r="F578" s="159" t="s">
        <v>817</v>
      </c>
      <c r="H578" s="160">
        <v>-1.44</v>
      </c>
      <c r="L578" s="156"/>
      <c r="M578" s="161"/>
      <c r="N578" s="162"/>
      <c r="O578" s="162"/>
      <c r="P578" s="162"/>
      <c r="Q578" s="162"/>
      <c r="R578" s="162"/>
      <c r="S578" s="162"/>
      <c r="T578" s="163"/>
      <c r="AT578" s="158" t="s">
        <v>145</v>
      </c>
      <c r="AU578" s="158" t="s">
        <v>83</v>
      </c>
      <c r="AV578" s="13" t="s">
        <v>83</v>
      </c>
      <c r="AW578" s="13" t="s">
        <v>29</v>
      </c>
      <c r="AX578" s="13" t="s">
        <v>73</v>
      </c>
      <c r="AY578" s="158" t="s">
        <v>137</v>
      </c>
    </row>
    <row r="579" spans="2:51" s="13" customFormat="1">
      <c r="B579" s="156"/>
      <c r="D579" s="157" t="s">
        <v>145</v>
      </c>
      <c r="E579" s="158" t="s">
        <v>1</v>
      </c>
      <c r="F579" s="159" t="s">
        <v>814</v>
      </c>
      <c r="H579" s="160">
        <v>0.9</v>
      </c>
      <c r="L579" s="156"/>
      <c r="M579" s="161"/>
      <c r="N579" s="162"/>
      <c r="O579" s="162"/>
      <c r="P579" s="162"/>
      <c r="Q579" s="162"/>
      <c r="R579" s="162"/>
      <c r="S579" s="162"/>
      <c r="T579" s="163"/>
      <c r="AT579" s="158" t="s">
        <v>145</v>
      </c>
      <c r="AU579" s="158" t="s">
        <v>83</v>
      </c>
      <c r="AV579" s="13" t="s">
        <v>83</v>
      </c>
      <c r="AW579" s="13" t="s">
        <v>29</v>
      </c>
      <c r="AX579" s="13" t="s">
        <v>73</v>
      </c>
      <c r="AY579" s="158" t="s">
        <v>137</v>
      </c>
    </row>
    <row r="580" spans="2:51" s="13" customFormat="1">
      <c r="B580" s="156"/>
      <c r="D580" s="157" t="s">
        <v>145</v>
      </c>
      <c r="E580" s="158" t="s">
        <v>1</v>
      </c>
      <c r="F580" s="159" t="s">
        <v>877</v>
      </c>
      <c r="H580" s="160">
        <v>8.5</v>
      </c>
      <c r="L580" s="156"/>
      <c r="M580" s="161"/>
      <c r="N580" s="162"/>
      <c r="O580" s="162"/>
      <c r="P580" s="162"/>
      <c r="Q580" s="162"/>
      <c r="R580" s="162"/>
      <c r="S580" s="162"/>
      <c r="T580" s="163"/>
      <c r="AT580" s="158" t="s">
        <v>145</v>
      </c>
      <c r="AU580" s="158" t="s">
        <v>83</v>
      </c>
      <c r="AV580" s="13" t="s">
        <v>83</v>
      </c>
      <c r="AW580" s="13" t="s">
        <v>29</v>
      </c>
      <c r="AX580" s="13" t="s">
        <v>73</v>
      </c>
      <c r="AY580" s="158" t="s">
        <v>137</v>
      </c>
    </row>
    <row r="581" spans="2:51" s="13" customFormat="1">
      <c r="B581" s="156"/>
      <c r="D581" s="157" t="s">
        <v>145</v>
      </c>
      <c r="E581" s="158" t="s">
        <v>1</v>
      </c>
      <c r="F581" s="159" t="s">
        <v>817</v>
      </c>
      <c r="H581" s="160">
        <v>-1.44</v>
      </c>
      <c r="L581" s="156"/>
      <c r="M581" s="161"/>
      <c r="N581" s="162"/>
      <c r="O581" s="162"/>
      <c r="P581" s="162"/>
      <c r="Q581" s="162"/>
      <c r="R581" s="162"/>
      <c r="S581" s="162"/>
      <c r="T581" s="163"/>
      <c r="AT581" s="158" t="s">
        <v>145</v>
      </c>
      <c r="AU581" s="158" t="s">
        <v>83</v>
      </c>
      <c r="AV581" s="13" t="s">
        <v>83</v>
      </c>
      <c r="AW581" s="13" t="s">
        <v>29</v>
      </c>
      <c r="AX581" s="13" t="s">
        <v>73</v>
      </c>
      <c r="AY581" s="158" t="s">
        <v>137</v>
      </c>
    </row>
    <row r="582" spans="2:51" s="13" customFormat="1">
      <c r="B582" s="156"/>
      <c r="D582" s="157" t="s">
        <v>145</v>
      </c>
      <c r="E582" s="158" t="s">
        <v>1</v>
      </c>
      <c r="F582" s="159" t="s">
        <v>814</v>
      </c>
      <c r="H582" s="160">
        <v>0.9</v>
      </c>
      <c r="L582" s="156"/>
      <c r="M582" s="161"/>
      <c r="N582" s="162"/>
      <c r="O582" s="162"/>
      <c r="P582" s="162"/>
      <c r="Q582" s="162"/>
      <c r="R582" s="162"/>
      <c r="S582" s="162"/>
      <c r="T582" s="163"/>
      <c r="AT582" s="158" t="s">
        <v>145</v>
      </c>
      <c r="AU582" s="158" t="s">
        <v>83</v>
      </c>
      <c r="AV582" s="13" t="s">
        <v>83</v>
      </c>
      <c r="AW582" s="13" t="s">
        <v>29</v>
      </c>
      <c r="AX582" s="13" t="s">
        <v>73</v>
      </c>
      <c r="AY582" s="158" t="s">
        <v>137</v>
      </c>
    </row>
    <row r="583" spans="2:51" s="13" customFormat="1">
      <c r="B583" s="156"/>
      <c r="D583" s="157" t="s">
        <v>145</v>
      </c>
      <c r="E583" s="158" t="s">
        <v>1</v>
      </c>
      <c r="F583" s="159" t="s">
        <v>878</v>
      </c>
      <c r="H583" s="160">
        <v>12.6</v>
      </c>
      <c r="L583" s="156"/>
      <c r="M583" s="161"/>
      <c r="N583" s="162"/>
      <c r="O583" s="162"/>
      <c r="P583" s="162"/>
      <c r="Q583" s="162"/>
      <c r="R583" s="162"/>
      <c r="S583" s="162"/>
      <c r="T583" s="163"/>
      <c r="AT583" s="158" t="s">
        <v>145</v>
      </c>
      <c r="AU583" s="158" t="s">
        <v>83</v>
      </c>
      <c r="AV583" s="13" t="s">
        <v>83</v>
      </c>
      <c r="AW583" s="13" t="s">
        <v>29</v>
      </c>
      <c r="AX583" s="13" t="s">
        <v>73</v>
      </c>
      <c r="AY583" s="158" t="s">
        <v>137</v>
      </c>
    </row>
    <row r="584" spans="2:51" s="13" customFormat="1">
      <c r="B584" s="156"/>
      <c r="D584" s="157" t="s">
        <v>145</v>
      </c>
      <c r="E584" s="158" t="s">
        <v>1</v>
      </c>
      <c r="F584" s="159" t="s">
        <v>879</v>
      </c>
      <c r="H584" s="160">
        <v>3.625</v>
      </c>
      <c r="L584" s="156"/>
      <c r="M584" s="161"/>
      <c r="N584" s="162"/>
      <c r="O584" s="162"/>
      <c r="P584" s="162"/>
      <c r="Q584" s="162"/>
      <c r="R584" s="162"/>
      <c r="S584" s="162"/>
      <c r="T584" s="163"/>
      <c r="AT584" s="158" t="s">
        <v>145</v>
      </c>
      <c r="AU584" s="158" t="s">
        <v>83</v>
      </c>
      <c r="AV584" s="13" t="s">
        <v>83</v>
      </c>
      <c r="AW584" s="13" t="s">
        <v>29</v>
      </c>
      <c r="AX584" s="13" t="s">
        <v>73</v>
      </c>
      <c r="AY584" s="158" t="s">
        <v>137</v>
      </c>
    </row>
    <row r="585" spans="2:51" s="13" customFormat="1">
      <c r="B585" s="156"/>
      <c r="D585" s="157" t="s">
        <v>145</v>
      </c>
      <c r="E585" s="158" t="s">
        <v>1</v>
      </c>
      <c r="F585" s="159" t="s">
        <v>880</v>
      </c>
      <c r="H585" s="160">
        <v>30.331</v>
      </c>
      <c r="L585" s="156"/>
      <c r="M585" s="161"/>
      <c r="N585" s="162"/>
      <c r="O585" s="162"/>
      <c r="P585" s="162"/>
      <c r="Q585" s="162"/>
      <c r="R585" s="162"/>
      <c r="S585" s="162"/>
      <c r="T585" s="163"/>
      <c r="AT585" s="158" t="s">
        <v>145</v>
      </c>
      <c r="AU585" s="158" t="s">
        <v>83</v>
      </c>
      <c r="AV585" s="13" t="s">
        <v>83</v>
      </c>
      <c r="AW585" s="13" t="s">
        <v>29</v>
      </c>
      <c r="AX585" s="13" t="s">
        <v>73</v>
      </c>
      <c r="AY585" s="158" t="s">
        <v>137</v>
      </c>
    </row>
    <row r="586" spans="2:51" s="13" customFormat="1">
      <c r="B586" s="156"/>
      <c r="D586" s="157" t="s">
        <v>145</v>
      </c>
      <c r="E586" s="158" t="s">
        <v>1</v>
      </c>
      <c r="F586" s="159" t="s">
        <v>817</v>
      </c>
      <c r="H586" s="160">
        <v>-1.44</v>
      </c>
      <c r="L586" s="156"/>
      <c r="M586" s="161"/>
      <c r="N586" s="162"/>
      <c r="O586" s="162"/>
      <c r="P586" s="162"/>
      <c r="Q586" s="162"/>
      <c r="R586" s="162"/>
      <c r="S586" s="162"/>
      <c r="T586" s="163"/>
      <c r="AT586" s="158" t="s">
        <v>145</v>
      </c>
      <c r="AU586" s="158" t="s">
        <v>83</v>
      </c>
      <c r="AV586" s="13" t="s">
        <v>83</v>
      </c>
      <c r="AW586" s="13" t="s">
        <v>29</v>
      </c>
      <c r="AX586" s="13" t="s">
        <v>73</v>
      </c>
      <c r="AY586" s="158" t="s">
        <v>137</v>
      </c>
    </row>
    <row r="587" spans="2:51" s="13" customFormat="1">
      <c r="B587" s="156"/>
      <c r="D587" s="157" t="s">
        <v>145</v>
      </c>
      <c r="E587" s="158" t="s">
        <v>1</v>
      </c>
      <c r="F587" s="159" t="s">
        <v>814</v>
      </c>
      <c r="H587" s="160">
        <v>0.9</v>
      </c>
      <c r="L587" s="156"/>
      <c r="M587" s="161"/>
      <c r="N587" s="162"/>
      <c r="O587" s="162"/>
      <c r="P587" s="162"/>
      <c r="Q587" s="162"/>
      <c r="R587" s="162"/>
      <c r="S587" s="162"/>
      <c r="T587" s="163"/>
      <c r="AT587" s="158" t="s">
        <v>145</v>
      </c>
      <c r="AU587" s="158" t="s">
        <v>83</v>
      </c>
      <c r="AV587" s="13" t="s">
        <v>83</v>
      </c>
      <c r="AW587" s="13" t="s">
        <v>29</v>
      </c>
      <c r="AX587" s="13" t="s">
        <v>73</v>
      </c>
      <c r="AY587" s="158" t="s">
        <v>137</v>
      </c>
    </row>
    <row r="588" spans="2:51" s="13" customFormat="1">
      <c r="B588" s="156"/>
      <c r="D588" s="157" t="s">
        <v>145</v>
      </c>
      <c r="E588" s="158" t="s">
        <v>1</v>
      </c>
      <c r="F588" s="159" t="s">
        <v>881</v>
      </c>
      <c r="H588" s="160">
        <v>20.75</v>
      </c>
      <c r="L588" s="156"/>
      <c r="M588" s="161"/>
      <c r="N588" s="162"/>
      <c r="O588" s="162"/>
      <c r="P588" s="162"/>
      <c r="Q588" s="162"/>
      <c r="R588" s="162"/>
      <c r="S588" s="162"/>
      <c r="T588" s="163"/>
      <c r="AT588" s="158" t="s">
        <v>145</v>
      </c>
      <c r="AU588" s="158" t="s">
        <v>83</v>
      </c>
      <c r="AV588" s="13" t="s">
        <v>83</v>
      </c>
      <c r="AW588" s="13" t="s">
        <v>29</v>
      </c>
      <c r="AX588" s="13" t="s">
        <v>73</v>
      </c>
      <c r="AY588" s="158" t="s">
        <v>137</v>
      </c>
    </row>
    <row r="589" spans="2:51" s="13" customFormat="1">
      <c r="B589" s="156"/>
      <c r="D589" s="157" t="s">
        <v>145</v>
      </c>
      <c r="E589" s="158" t="s">
        <v>1</v>
      </c>
      <c r="F589" s="159" t="s">
        <v>882</v>
      </c>
      <c r="H589" s="160">
        <v>-0.64</v>
      </c>
      <c r="L589" s="156"/>
      <c r="M589" s="161"/>
      <c r="N589" s="162"/>
      <c r="O589" s="162"/>
      <c r="P589" s="162"/>
      <c r="Q589" s="162"/>
      <c r="R589" s="162"/>
      <c r="S589" s="162"/>
      <c r="T589" s="163"/>
      <c r="AT589" s="158" t="s">
        <v>145</v>
      </c>
      <c r="AU589" s="158" t="s">
        <v>83</v>
      </c>
      <c r="AV589" s="13" t="s">
        <v>83</v>
      </c>
      <c r="AW589" s="13" t="s">
        <v>29</v>
      </c>
      <c r="AX589" s="13" t="s">
        <v>73</v>
      </c>
      <c r="AY589" s="158" t="s">
        <v>137</v>
      </c>
    </row>
    <row r="590" spans="2:51" s="13" customFormat="1">
      <c r="B590" s="156"/>
      <c r="D590" s="157" t="s">
        <v>145</v>
      </c>
      <c r="E590" s="158" t="s">
        <v>1</v>
      </c>
      <c r="F590" s="159" t="s">
        <v>883</v>
      </c>
      <c r="H590" s="160">
        <v>0.72</v>
      </c>
      <c r="L590" s="156"/>
      <c r="M590" s="161"/>
      <c r="N590" s="162"/>
      <c r="O590" s="162"/>
      <c r="P590" s="162"/>
      <c r="Q590" s="162"/>
      <c r="R590" s="162"/>
      <c r="S590" s="162"/>
      <c r="T590" s="163"/>
      <c r="AT590" s="158" t="s">
        <v>145</v>
      </c>
      <c r="AU590" s="158" t="s">
        <v>83</v>
      </c>
      <c r="AV590" s="13" t="s">
        <v>83</v>
      </c>
      <c r="AW590" s="13" t="s">
        <v>29</v>
      </c>
      <c r="AX590" s="13" t="s">
        <v>73</v>
      </c>
      <c r="AY590" s="158" t="s">
        <v>137</v>
      </c>
    </row>
    <row r="591" spans="2:51" s="13" customFormat="1">
      <c r="B591" s="156"/>
      <c r="D591" s="157" t="s">
        <v>145</v>
      </c>
      <c r="E591" s="158" t="s">
        <v>1</v>
      </c>
      <c r="F591" s="159" t="s">
        <v>884</v>
      </c>
      <c r="H591" s="160">
        <v>61</v>
      </c>
      <c r="L591" s="156"/>
      <c r="M591" s="161"/>
      <c r="N591" s="162"/>
      <c r="O591" s="162"/>
      <c r="P591" s="162"/>
      <c r="Q591" s="162"/>
      <c r="R591" s="162"/>
      <c r="S591" s="162"/>
      <c r="T591" s="163"/>
      <c r="AT591" s="158" t="s">
        <v>145</v>
      </c>
      <c r="AU591" s="158" t="s">
        <v>83</v>
      </c>
      <c r="AV591" s="13" t="s">
        <v>83</v>
      </c>
      <c r="AW591" s="13" t="s">
        <v>29</v>
      </c>
      <c r="AX591" s="13" t="s">
        <v>73</v>
      </c>
      <c r="AY591" s="158" t="s">
        <v>137</v>
      </c>
    </row>
    <row r="592" spans="2:51" s="13" customFormat="1">
      <c r="B592" s="156"/>
      <c r="D592" s="157" t="s">
        <v>145</v>
      </c>
      <c r="E592" s="158" t="s">
        <v>1</v>
      </c>
      <c r="F592" s="159" t="s">
        <v>885</v>
      </c>
      <c r="H592" s="160">
        <v>-4.32</v>
      </c>
      <c r="L592" s="156"/>
      <c r="M592" s="161"/>
      <c r="N592" s="162"/>
      <c r="O592" s="162"/>
      <c r="P592" s="162"/>
      <c r="Q592" s="162"/>
      <c r="R592" s="162"/>
      <c r="S592" s="162"/>
      <c r="T592" s="163"/>
      <c r="AT592" s="158" t="s">
        <v>145</v>
      </c>
      <c r="AU592" s="158" t="s">
        <v>83</v>
      </c>
      <c r="AV592" s="13" t="s">
        <v>83</v>
      </c>
      <c r="AW592" s="13" t="s">
        <v>29</v>
      </c>
      <c r="AX592" s="13" t="s">
        <v>73</v>
      </c>
      <c r="AY592" s="158" t="s">
        <v>137</v>
      </c>
    </row>
    <row r="593" spans="2:51" s="13" customFormat="1">
      <c r="B593" s="156"/>
      <c r="D593" s="157" t="s">
        <v>145</v>
      </c>
      <c r="E593" s="158" t="s">
        <v>1</v>
      </c>
      <c r="F593" s="159" t="s">
        <v>886</v>
      </c>
      <c r="H593" s="160">
        <v>-2.6160000000000001</v>
      </c>
      <c r="L593" s="156"/>
      <c r="M593" s="161"/>
      <c r="N593" s="162"/>
      <c r="O593" s="162"/>
      <c r="P593" s="162"/>
      <c r="Q593" s="162"/>
      <c r="R593" s="162"/>
      <c r="S593" s="162"/>
      <c r="T593" s="163"/>
      <c r="AT593" s="158" t="s">
        <v>145</v>
      </c>
      <c r="AU593" s="158" t="s">
        <v>83</v>
      </c>
      <c r="AV593" s="13" t="s">
        <v>83</v>
      </c>
      <c r="AW593" s="13" t="s">
        <v>29</v>
      </c>
      <c r="AX593" s="13" t="s">
        <v>73</v>
      </c>
      <c r="AY593" s="158" t="s">
        <v>137</v>
      </c>
    </row>
    <row r="594" spans="2:51" s="13" customFormat="1">
      <c r="B594" s="156"/>
      <c r="D594" s="157" t="s">
        <v>145</v>
      </c>
      <c r="E594" s="158" t="s">
        <v>1</v>
      </c>
      <c r="F594" s="159" t="s">
        <v>887</v>
      </c>
      <c r="H594" s="160">
        <v>-13.77</v>
      </c>
      <c r="L594" s="156"/>
      <c r="M594" s="161"/>
      <c r="N594" s="162"/>
      <c r="O594" s="162"/>
      <c r="P594" s="162"/>
      <c r="Q594" s="162"/>
      <c r="R594" s="162"/>
      <c r="S594" s="162"/>
      <c r="T594" s="163"/>
      <c r="AT594" s="158" t="s">
        <v>145</v>
      </c>
      <c r="AU594" s="158" t="s">
        <v>83</v>
      </c>
      <c r="AV594" s="13" t="s">
        <v>83</v>
      </c>
      <c r="AW594" s="13" t="s">
        <v>29</v>
      </c>
      <c r="AX594" s="13" t="s">
        <v>73</v>
      </c>
      <c r="AY594" s="158" t="s">
        <v>137</v>
      </c>
    </row>
    <row r="595" spans="2:51" s="13" customFormat="1">
      <c r="B595" s="156"/>
      <c r="D595" s="157" t="s">
        <v>145</v>
      </c>
      <c r="E595" s="158" t="s">
        <v>1</v>
      </c>
      <c r="F595" s="159" t="s">
        <v>888</v>
      </c>
      <c r="H595" s="160">
        <v>2.7</v>
      </c>
      <c r="L595" s="156"/>
      <c r="M595" s="161"/>
      <c r="N595" s="162"/>
      <c r="O595" s="162"/>
      <c r="P595" s="162"/>
      <c r="Q595" s="162"/>
      <c r="R595" s="162"/>
      <c r="S595" s="162"/>
      <c r="T595" s="163"/>
      <c r="AT595" s="158" t="s">
        <v>145</v>
      </c>
      <c r="AU595" s="158" t="s">
        <v>83</v>
      </c>
      <c r="AV595" s="13" t="s">
        <v>83</v>
      </c>
      <c r="AW595" s="13" t="s">
        <v>29</v>
      </c>
      <c r="AX595" s="13" t="s">
        <v>73</v>
      </c>
      <c r="AY595" s="158" t="s">
        <v>137</v>
      </c>
    </row>
    <row r="596" spans="2:51" s="13" customFormat="1">
      <c r="B596" s="156"/>
      <c r="D596" s="157" t="s">
        <v>145</v>
      </c>
      <c r="E596" s="158" t="s">
        <v>1</v>
      </c>
      <c r="F596" s="159" t="s">
        <v>889</v>
      </c>
      <c r="H596" s="160">
        <v>1.0009999999999999</v>
      </c>
      <c r="L596" s="156"/>
      <c r="M596" s="161"/>
      <c r="N596" s="162"/>
      <c r="O596" s="162"/>
      <c r="P596" s="162"/>
      <c r="Q596" s="162"/>
      <c r="R596" s="162"/>
      <c r="S596" s="162"/>
      <c r="T596" s="163"/>
      <c r="AT596" s="158" t="s">
        <v>145</v>
      </c>
      <c r="AU596" s="158" t="s">
        <v>83</v>
      </c>
      <c r="AV596" s="13" t="s">
        <v>83</v>
      </c>
      <c r="AW596" s="13" t="s">
        <v>29</v>
      </c>
      <c r="AX596" s="13" t="s">
        <v>73</v>
      </c>
      <c r="AY596" s="158" t="s">
        <v>137</v>
      </c>
    </row>
    <row r="597" spans="2:51" s="13" customFormat="1">
      <c r="B597" s="156"/>
      <c r="D597" s="157" t="s">
        <v>145</v>
      </c>
      <c r="E597" s="158" t="s">
        <v>1</v>
      </c>
      <c r="F597" s="159" t="s">
        <v>890</v>
      </c>
      <c r="H597" s="160">
        <v>5.976</v>
      </c>
      <c r="L597" s="156"/>
      <c r="M597" s="161"/>
      <c r="N597" s="162"/>
      <c r="O597" s="162"/>
      <c r="P597" s="162"/>
      <c r="Q597" s="162"/>
      <c r="R597" s="162"/>
      <c r="S597" s="162"/>
      <c r="T597" s="163"/>
      <c r="AT597" s="158" t="s">
        <v>145</v>
      </c>
      <c r="AU597" s="158" t="s">
        <v>83</v>
      </c>
      <c r="AV597" s="13" t="s">
        <v>83</v>
      </c>
      <c r="AW597" s="13" t="s">
        <v>29</v>
      </c>
      <c r="AX597" s="13" t="s">
        <v>73</v>
      </c>
      <c r="AY597" s="158" t="s">
        <v>137</v>
      </c>
    </row>
    <row r="598" spans="2:51" s="16" customFormat="1">
      <c r="B598" s="191"/>
      <c r="D598" s="157" t="s">
        <v>145</v>
      </c>
      <c r="E598" s="192" t="s">
        <v>1</v>
      </c>
      <c r="F598" s="193" t="s">
        <v>582</v>
      </c>
      <c r="H598" s="194">
        <v>352.04600000000005</v>
      </c>
      <c r="L598" s="191"/>
      <c r="M598" s="195"/>
      <c r="N598" s="196"/>
      <c r="O598" s="196"/>
      <c r="P598" s="196"/>
      <c r="Q598" s="196"/>
      <c r="R598" s="196"/>
      <c r="S598" s="196"/>
      <c r="T598" s="197"/>
      <c r="AT598" s="192" t="s">
        <v>145</v>
      </c>
      <c r="AU598" s="192" t="s">
        <v>83</v>
      </c>
      <c r="AV598" s="16" t="s">
        <v>152</v>
      </c>
      <c r="AW598" s="16" t="s">
        <v>29</v>
      </c>
      <c r="AX598" s="16" t="s">
        <v>73</v>
      </c>
      <c r="AY598" s="192" t="s">
        <v>137</v>
      </c>
    </row>
    <row r="599" spans="2:51" s="15" customFormat="1">
      <c r="B599" s="171"/>
      <c r="D599" s="157" t="s">
        <v>145</v>
      </c>
      <c r="E599" s="172" t="s">
        <v>1</v>
      </c>
      <c r="F599" s="173" t="s">
        <v>891</v>
      </c>
      <c r="H599" s="172" t="s">
        <v>1</v>
      </c>
      <c r="L599" s="171"/>
      <c r="M599" s="174"/>
      <c r="N599" s="175"/>
      <c r="O599" s="175"/>
      <c r="P599" s="175"/>
      <c r="Q599" s="175"/>
      <c r="R599" s="175"/>
      <c r="S599" s="175"/>
      <c r="T599" s="176"/>
      <c r="AT599" s="172" t="s">
        <v>145</v>
      </c>
      <c r="AU599" s="172" t="s">
        <v>83</v>
      </c>
      <c r="AV599" s="15" t="s">
        <v>81</v>
      </c>
      <c r="AW599" s="15" t="s">
        <v>29</v>
      </c>
      <c r="AX599" s="15" t="s">
        <v>73</v>
      </c>
      <c r="AY599" s="172" t="s">
        <v>137</v>
      </c>
    </row>
    <row r="600" spans="2:51" s="13" customFormat="1">
      <c r="B600" s="156"/>
      <c r="D600" s="157" t="s">
        <v>145</v>
      </c>
      <c r="E600" s="158" t="s">
        <v>1</v>
      </c>
      <c r="F600" s="159" t="s">
        <v>892</v>
      </c>
      <c r="H600" s="160">
        <v>246.834</v>
      </c>
      <c r="L600" s="156"/>
      <c r="M600" s="161"/>
      <c r="N600" s="162"/>
      <c r="O600" s="162"/>
      <c r="P600" s="162"/>
      <c r="Q600" s="162"/>
      <c r="R600" s="162"/>
      <c r="S600" s="162"/>
      <c r="T600" s="163"/>
      <c r="AT600" s="158" t="s">
        <v>145</v>
      </c>
      <c r="AU600" s="158" t="s">
        <v>83</v>
      </c>
      <c r="AV600" s="13" t="s">
        <v>83</v>
      </c>
      <c r="AW600" s="13" t="s">
        <v>29</v>
      </c>
      <c r="AX600" s="13" t="s">
        <v>73</v>
      </c>
      <c r="AY600" s="158" t="s">
        <v>137</v>
      </c>
    </row>
    <row r="601" spans="2:51" s="13" customFormat="1">
      <c r="B601" s="156"/>
      <c r="D601" s="157" t="s">
        <v>145</v>
      </c>
      <c r="E601" s="158" t="s">
        <v>1</v>
      </c>
      <c r="F601" s="159" t="s">
        <v>893</v>
      </c>
      <c r="H601" s="160">
        <v>196.149</v>
      </c>
      <c r="L601" s="156"/>
      <c r="M601" s="161"/>
      <c r="N601" s="162"/>
      <c r="O601" s="162"/>
      <c r="P601" s="162"/>
      <c r="Q601" s="162"/>
      <c r="R601" s="162"/>
      <c r="S601" s="162"/>
      <c r="T601" s="163"/>
      <c r="AT601" s="158" t="s">
        <v>145</v>
      </c>
      <c r="AU601" s="158" t="s">
        <v>83</v>
      </c>
      <c r="AV601" s="13" t="s">
        <v>83</v>
      </c>
      <c r="AW601" s="13" t="s">
        <v>29</v>
      </c>
      <c r="AX601" s="13" t="s">
        <v>73</v>
      </c>
      <c r="AY601" s="158" t="s">
        <v>137</v>
      </c>
    </row>
    <row r="602" spans="2:51" s="13" customFormat="1">
      <c r="B602" s="156"/>
      <c r="D602" s="157" t="s">
        <v>145</v>
      </c>
      <c r="E602" s="158" t="s">
        <v>1</v>
      </c>
      <c r="F602" s="159" t="s">
        <v>894</v>
      </c>
      <c r="H602" s="160">
        <v>-38.76</v>
      </c>
      <c r="L602" s="156"/>
      <c r="M602" s="161"/>
      <c r="N602" s="162"/>
      <c r="O602" s="162"/>
      <c r="P602" s="162"/>
      <c r="Q602" s="162"/>
      <c r="R602" s="162"/>
      <c r="S602" s="162"/>
      <c r="T602" s="163"/>
      <c r="AT602" s="158" t="s">
        <v>145</v>
      </c>
      <c r="AU602" s="158" t="s">
        <v>83</v>
      </c>
      <c r="AV602" s="13" t="s">
        <v>83</v>
      </c>
      <c r="AW602" s="13" t="s">
        <v>29</v>
      </c>
      <c r="AX602" s="13" t="s">
        <v>73</v>
      </c>
      <c r="AY602" s="158" t="s">
        <v>137</v>
      </c>
    </row>
    <row r="603" spans="2:51" s="13" customFormat="1">
      <c r="B603" s="156"/>
      <c r="D603" s="157" t="s">
        <v>145</v>
      </c>
      <c r="E603" s="158" t="s">
        <v>1</v>
      </c>
      <c r="F603" s="159" t="s">
        <v>895</v>
      </c>
      <c r="H603" s="160">
        <v>25.346</v>
      </c>
      <c r="L603" s="156"/>
      <c r="M603" s="161"/>
      <c r="N603" s="162"/>
      <c r="O603" s="162"/>
      <c r="P603" s="162"/>
      <c r="Q603" s="162"/>
      <c r="R603" s="162"/>
      <c r="S603" s="162"/>
      <c r="T603" s="163"/>
      <c r="AT603" s="158" t="s">
        <v>145</v>
      </c>
      <c r="AU603" s="158" t="s">
        <v>83</v>
      </c>
      <c r="AV603" s="13" t="s">
        <v>83</v>
      </c>
      <c r="AW603" s="13" t="s">
        <v>29</v>
      </c>
      <c r="AX603" s="13" t="s">
        <v>73</v>
      </c>
      <c r="AY603" s="158" t="s">
        <v>137</v>
      </c>
    </row>
    <row r="604" spans="2:51" s="13" customFormat="1">
      <c r="B604" s="156"/>
      <c r="D604" s="157" t="s">
        <v>145</v>
      </c>
      <c r="E604" s="158" t="s">
        <v>1</v>
      </c>
      <c r="F604" s="159" t="s">
        <v>896</v>
      </c>
      <c r="H604" s="160">
        <v>447.03699999999998</v>
      </c>
      <c r="L604" s="156"/>
      <c r="M604" s="161"/>
      <c r="N604" s="162"/>
      <c r="O604" s="162"/>
      <c r="P604" s="162"/>
      <c r="Q604" s="162"/>
      <c r="R604" s="162"/>
      <c r="S604" s="162"/>
      <c r="T604" s="163"/>
      <c r="AT604" s="158" t="s">
        <v>145</v>
      </c>
      <c r="AU604" s="158" t="s">
        <v>83</v>
      </c>
      <c r="AV604" s="13" t="s">
        <v>83</v>
      </c>
      <c r="AW604" s="13" t="s">
        <v>29</v>
      </c>
      <c r="AX604" s="13" t="s">
        <v>73</v>
      </c>
      <c r="AY604" s="158" t="s">
        <v>137</v>
      </c>
    </row>
    <row r="605" spans="2:51" s="13" customFormat="1">
      <c r="B605" s="156"/>
      <c r="D605" s="157" t="s">
        <v>145</v>
      </c>
      <c r="E605" s="158" t="s">
        <v>1</v>
      </c>
      <c r="F605" s="159" t="s">
        <v>897</v>
      </c>
      <c r="H605" s="160">
        <v>-129.19999999999999</v>
      </c>
      <c r="L605" s="156"/>
      <c r="M605" s="161"/>
      <c r="N605" s="162"/>
      <c r="O605" s="162"/>
      <c r="P605" s="162"/>
      <c r="Q605" s="162"/>
      <c r="R605" s="162"/>
      <c r="S605" s="162"/>
      <c r="T605" s="163"/>
      <c r="AT605" s="158" t="s">
        <v>145</v>
      </c>
      <c r="AU605" s="158" t="s">
        <v>83</v>
      </c>
      <c r="AV605" s="13" t="s">
        <v>83</v>
      </c>
      <c r="AW605" s="13" t="s">
        <v>29</v>
      </c>
      <c r="AX605" s="13" t="s">
        <v>73</v>
      </c>
      <c r="AY605" s="158" t="s">
        <v>137</v>
      </c>
    </row>
    <row r="606" spans="2:51" s="13" customFormat="1">
      <c r="B606" s="156"/>
      <c r="D606" s="157" t="s">
        <v>145</v>
      </c>
      <c r="E606" s="158" t="s">
        <v>1</v>
      </c>
      <c r="F606" s="159" t="s">
        <v>898</v>
      </c>
      <c r="H606" s="160">
        <v>-7.2</v>
      </c>
      <c r="L606" s="156"/>
      <c r="M606" s="161"/>
      <c r="N606" s="162"/>
      <c r="O606" s="162"/>
      <c r="P606" s="162"/>
      <c r="Q606" s="162"/>
      <c r="R606" s="162"/>
      <c r="S606" s="162"/>
      <c r="T606" s="163"/>
      <c r="AT606" s="158" t="s">
        <v>145</v>
      </c>
      <c r="AU606" s="158" t="s">
        <v>83</v>
      </c>
      <c r="AV606" s="13" t="s">
        <v>83</v>
      </c>
      <c r="AW606" s="13" t="s">
        <v>29</v>
      </c>
      <c r="AX606" s="13" t="s">
        <v>73</v>
      </c>
      <c r="AY606" s="158" t="s">
        <v>137</v>
      </c>
    </row>
    <row r="607" spans="2:51" s="13" customFormat="1">
      <c r="B607" s="156"/>
      <c r="D607" s="157" t="s">
        <v>145</v>
      </c>
      <c r="E607" s="158" t="s">
        <v>1</v>
      </c>
      <c r="F607" s="159" t="s">
        <v>899</v>
      </c>
      <c r="H607" s="160">
        <v>49.817999999999998</v>
      </c>
      <c r="L607" s="156"/>
      <c r="M607" s="161"/>
      <c r="N607" s="162"/>
      <c r="O607" s="162"/>
      <c r="P607" s="162"/>
      <c r="Q607" s="162"/>
      <c r="R607" s="162"/>
      <c r="S607" s="162"/>
      <c r="T607" s="163"/>
      <c r="AT607" s="158" t="s">
        <v>145</v>
      </c>
      <c r="AU607" s="158" t="s">
        <v>83</v>
      </c>
      <c r="AV607" s="13" t="s">
        <v>83</v>
      </c>
      <c r="AW607" s="13" t="s">
        <v>29</v>
      </c>
      <c r="AX607" s="13" t="s">
        <v>73</v>
      </c>
      <c r="AY607" s="158" t="s">
        <v>137</v>
      </c>
    </row>
    <row r="608" spans="2:51" s="16" customFormat="1">
      <c r="B608" s="191"/>
      <c r="D608" s="157" t="s">
        <v>145</v>
      </c>
      <c r="E608" s="192" t="s">
        <v>1</v>
      </c>
      <c r="F608" s="193" t="s">
        <v>582</v>
      </c>
      <c r="H608" s="194">
        <v>790.02399999999989</v>
      </c>
      <c r="L608" s="191"/>
      <c r="M608" s="195"/>
      <c r="N608" s="196"/>
      <c r="O608" s="196"/>
      <c r="P608" s="196"/>
      <c r="Q608" s="196"/>
      <c r="R608" s="196"/>
      <c r="S608" s="196"/>
      <c r="T608" s="197"/>
      <c r="AT608" s="192" t="s">
        <v>145</v>
      </c>
      <c r="AU608" s="192" t="s">
        <v>83</v>
      </c>
      <c r="AV608" s="16" t="s">
        <v>152</v>
      </c>
      <c r="AW608" s="16" t="s">
        <v>29</v>
      </c>
      <c r="AX608" s="16" t="s">
        <v>73</v>
      </c>
      <c r="AY608" s="192" t="s">
        <v>137</v>
      </c>
    </row>
    <row r="609" spans="1:65" s="14" customFormat="1">
      <c r="B609" s="164"/>
      <c r="D609" s="157" t="s">
        <v>145</v>
      </c>
      <c r="E609" s="165" t="s">
        <v>1</v>
      </c>
      <c r="F609" s="166" t="s">
        <v>176</v>
      </c>
      <c r="H609" s="167">
        <v>1871.4529999999993</v>
      </c>
      <c r="L609" s="164"/>
      <c r="M609" s="168"/>
      <c r="N609" s="169"/>
      <c r="O609" s="169"/>
      <c r="P609" s="169"/>
      <c r="Q609" s="169"/>
      <c r="R609" s="169"/>
      <c r="S609" s="169"/>
      <c r="T609" s="170"/>
      <c r="AT609" s="165" t="s">
        <v>145</v>
      </c>
      <c r="AU609" s="165" t="s">
        <v>83</v>
      </c>
      <c r="AV609" s="14" t="s">
        <v>143</v>
      </c>
      <c r="AW609" s="14" t="s">
        <v>29</v>
      </c>
      <c r="AX609" s="14" t="s">
        <v>81</v>
      </c>
      <c r="AY609" s="165" t="s">
        <v>137</v>
      </c>
    </row>
    <row r="610" spans="1:65" s="2" customFormat="1" ht="24.15" customHeight="1">
      <c r="A610" s="30"/>
      <c r="B610" s="142"/>
      <c r="C610" s="143" t="s">
        <v>900</v>
      </c>
      <c r="D610" s="143" t="s">
        <v>139</v>
      </c>
      <c r="E610" s="144" t="s">
        <v>901</v>
      </c>
      <c r="F610" s="145" t="s">
        <v>902</v>
      </c>
      <c r="G610" s="146" t="s">
        <v>142</v>
      </c>
      <c r="H610" s="147">
        <v>1109.8409999999999</v>
      </c>
      <c r="I610" s="148"/>
      <c r="J610" s="148">
        <f>ROUND(I610*H610,2)</f>
        <v>0</v>
      </c>
      <c r="K610" s="149"/>
      <c r="L610" s="31"/>
      <c r="M610" s="150" t="s">
        <v>1</v>
      </c>
      <c r="N610" s="151" t="s">
        <v>38</v>
      </c>
      <c r="O610" s="152">
        <v>0.08</v>
      </c>
      <c r="P610" s="152">
        <f>O610*H610</f>
        <v>88.787279999999996</v>
      </c>
      <c r="Q610" s="152">
        <v>7.3499999999999998E-3</v>
      </c>
      <c r="R610" s="152">
        <f>Q610*H610</f>
        <v>8.1573313499999998</v>
      </c>
      <c r="S610" s="152">
        <v>0</v>
      </c>
      <c r="T610" s="153">
        <f>S610*H610</f>
        <v>0</v>
      </c>
      <c r="U610" s="30"/>
      <c r="V610" s="30"/>
      <c r="W610" s="30"/>
      <c r="X610" s="30"/>
      <c r="Y610" s="30"/>
      <c r="Z610" s="30"/>
      <c r="AA610" s="30"/>
      <c r="AB610" s="30"/>
      <c r="AC610" s="30"/>
      <c r="AD610" s="30"/>
      <c r="AE610" s="30"/>
      <c r="AR610" s="154" t="s">
        <v>143</v>
      </c>
      <c r="AT610" s="154" t="s">
        <v>139</v>
      </c>
      <c r="AU610" s="154" t="s">
        <v>83</v>
      </c>
      <c r="AY610" s="18" t="s">
        <v>137</v>
      </c>
      <c r="BE610" s="155">
        <f>IF(N610="základní",J610,0)</f>
        <v>0</v>
      </c>
      <c r="BF610" s="155">
        <f>IF(N610="snížená",J610,0)</f>
        <v>0</v>
      </c>
      <c r="BG610" s="155">
        <f>IF(N610="zákl. přenesená",J610,0)</f>
        <v>0</v>
      </c>
      <c r="BH610" s="155">
        <f>IF(N610="sníž. přenesená",J610,0)</f>
        <v>0</v>
      </c>
      <c r="BI610" s="155">
        <f>IF(N610="nulová",J610,0)</f>
        <v>0</v>
      </c>
      <c r="BJ610" s="18" t="s">
        <v>81</v>
      </c>
      <c r="BK610" s="155">
        <f>ROUND(I610*H610,2)</f>
        <v>0</v>
      </c>
      <c r="BL610" s="18" t="s">
        <v>143</v>
      </c>
      <c r="BM610" s="154" t="s">
        <v>903</v>
      </c>
    </row>
    <row r="611" spans="1:65" s="15" customFormat="1">
      <c r="B611" s="171"/>
      <c r="D611" s="157" t="s">
        <v>145</v>
      </c>
      <c r="E611" s="172" t="s">
        <v>1</v>
      </c>
      <c r="F611" s="173" t="s">
        <v>576</v>
      </c>
      <c r="H611" s="172" t="s">
        <v>1</v>
      </c>
      <c r="L611" s="171"/>
      <c r="M611" s="174"/>
      <c r="N611" s="175"/>
      <c r="O611" s="175"/>
      <c r="P611" s="175"/>
      <c r="Q611" s="175"/>
      <c r="R611" s="175"/>
      <c r="S611" s="175"/>
      <c r="T611" s="176"/>
      <c r="AT611" s="172" t="s">
        <v>145</v>
      </c>
      <c r="AU611" s="172" t="s">
        <v>83</v>
      </c>
      <c r="AV611" s="15" t="s">
        <v>81</v>
      </c>
      <c r="AW611" s="15" t="s">
        <v>29</v>
      </c>
      <c r="AX611" s="15" t="s">
        <v>73</v>
      </c>
      <c r="AY611" s="172" t="s">
        <v>137</v>
      </c>
    </row>
    <row r="612" spans="1:65" s="13" customFormat="1">
      <c r="B612" s="156"/>
      <c r="D612" s="157" t="s">
        <v>145</v>
      </c>
      <c r="E612" s="158" t="s">
        <v>1</v>
      </c>
      <c r="F612" s="159" t="s">
        <v>904</v>
      </c>
      <c r="H612" s="160">
        <v>3.948</v>
      </c>
      <c r="L612" s="156"/>
      <c r="M612" s="161"/>
      <c r="N612" s="162"/>
      <c r="O612" s="162"/>
      <c r="P612" s="162"/>
      <c r="Q612" s="162"/>
      <c r="R612" s="162"/>
      <c r="S612" s="162"/>
      <c r="T612" s="163"/>
      <c r="AT612" s="158" t="s">
        <v>145</v>
      </c>
      <c r="AU612" s="158" t="s">
        <v>83</v>
      </c>
      <c r="AV612" s="13" t="s">
        <v>83</v>
      </c>
      <c r="AW612" s="13" t="s">
        <v>29</v>
      </c>
      <c r="AX612" s="13" t="s">
        <v>73</v>
      </c>
      <c r="AY612" s="158" t="s">
        <v>137</v>
      </c>
    </row>
    <row r="613" spans="1:65" s="13" customFormat="1" ht="20.399999999999999">
      <c r="B613" s="156"/>
      <c r="D613" s="157" t="s">
        <v>145</v>
      </c>
      <c r="E613" s="158" t="s">
        <v>1</v>
      </c>
      <c r="F613" s="159" t="s">
        <v>905</v>
      </c>
      <c r="H613" s="160">
        <v>51.317999999999998</v>
      </c>
      <c r="L613" s="156"/>
      <c r="M613" s="161"/>
      <c r="N613" s="162"/>
      <c r="O613" s="162"/>
      <c r="P613" s="162"/>
      <c r="Q613" s="162"/>
      <c r="R613" s="162"/>
      <c r="S613" s="162"/>
      <c r="T613" s="163"/>
      <c r="AT613" s="158" t="s">
        <v>145</v>
      </c>
      <c r="AU613" s="158" t="s">
        <v>83</v>
      </c>
      <c r="AV613" s="13" t="s">
        <v>83</v>
      </c>
      <c r="AW613" s="13" t="s">
        <v>29</v>
      </c>
      <c r="AX613" s="13" t="s">
        <v>73</v>
      </c>
      <c r="AY613" s="158" t="s">
        <v>137</v>
      </c>
    </row>
    <row r="614" spans="1:65" s="13" customFormat="1">
      <c r="B614" s="156"/>
      <c r="D614" s="157" t="s">
        <v>145</v>
      </c>
      <c r="E614" s="158" t="s">
        <v>1</v>
      </c>
      <c r="F614" s="159" t="s">
        <v>906</v>
      </c>
      <c r="H614" s="160">
        <v>-2.25</v>
      </c>
      <c r="L614" s="156"/>
      <c r="M614" s="161"/>
      <c r="N614" s="162"/>
      <c r="O614" s="162"/>
      <c r="P614" s="162"/>
      <c r="Q614" s="162"/>
      <c r="R614" s="162"/>
      <c r="S614" s="162"/>
      <c r="T614" s="163"/>
      <c r="AT614" s="158" t="s">
        <v>145</v>
      </c>
      <c r="AU614" s="158" t="s">
        <v>83</v>
      </c>
      <c r="AV614" s="13" t="s">
        <v>83</v>
      </c>
      <c r="AW614" s="13" t="s">
        <v>29</v>
      </c>
      <c r="AX614" s="13" t="s">
        <v>73</v>
      </c>
      <c r="AY614" s="158" t="s">
        <v>137</v>
      </c>
    </row>
    <row r="615" spans="1:65" s="13" customFormat="1">
      <c r="B615" s="156"/>
      <c r="D615" s="157" t="s">
        <v>145</v>
      </c>
      <c r="E615" s="158" t="s">
        <v>1</v>
      </c>
      <c r="F615" s="159" t="s">
        <v>907</v>
      </c>
      <c r="H615" s="160">
        <v>-4.25</v>
      </c>
      <c r="L615" s="156"/>
      <c r="M615" s="161"/>
      <c r="N615" s="162"/>
      <c r="O615" s="162"/>
      <c r="P615" s="162"/>
      <c r="Q615" s="162"/>
      <c r="R615" s="162"/>
      <c r="S615" s="162"/>
      <c r="T615" s="163"/>
      <c r="AT615" s="158" t="s">
        <v>145</v>
      </c>
      <c r="AU615" s="158" t="s">
        <v>83</v>
      </c>
      <c r="AV615" s="13" t="s">
        <v>83</v>
      </c>
      <c r="AW615" s="13" t="s">
        <v>29</v>
      </c>
      <c r="AX615" s="13" t="s">
        <v>73</v>
      </c>
      <c r="AY615" s="158" t="s">
        <v>137</v>
      </c>
    </row>
    <row r="616" spans="1:65" s="13" customFormat="1">
      <c r="B616" s="156"/>
      <c r="D616" s="157" t="s">
        <v>145</v>
      </c>
      <c r="E616" s="158" t="s">
        <v>1</v>
      </c>
      <c r="F616" s="159" t="s">
        <v>907</v>
      </c>
      <c r="H616" s="160">
        <v>-4.25</v>
      </c>
      <c r="L616" s="156"/>
      <c r="M616" s="161"/>
      <c r="N616" s="162"/>
      <c r="O616" s="162"/>
      <c r="P616" s="162"/>
      <c r="Q616" s="162"/>
      <c r="R616" s="162"/>
      <c r="S616" s="162"/>
      <c r="T616" s="163"/>
      <c r="AT616" s="158" t="s">
        <v>145</v>
      </c>
      <c r="AU616" s="158" t="s">
        <v>83</v>
      </c>
      <c r="AV616" s="13" t="s">
        <v>83</v>
      </c>
      <c r="AW616" s="13" t="s">
        <v>29</v>
      </c>
      <c r="AX616" s="13" t="s">
        <v>73</v>
      </c>
      <c r="AY616" s="158" t="s">
        <v>137</v>
      </c>
    </row>
    <row r="617" spans="1:65" s="13" customFormat="1">
      <c r="B617" s="156"/>
      <c r="D617" s="157" t="s">
        <v>145</v>
      </c>
      <c r="E617" s="158" t="s">
        <v>1</v>
      </c>
      <c r="F617" s="159" t="s">
        <v>864</v>
      </c>
      <c r="H617" s="160">
        <v>-1.7729999999999999</v>
      </c>
      <c r="L617" s="156"/>
      <c r="M617" s="161"/>
      <c r="N617" s="162"/>
      <c r="O617" s="162"/>
      <c r="P617" s="162"/>
      <c r="Q617" s="162"/>
      <c r="R617" s="162"/>
      <c r="S617" s="162"/>
      <c r="T617" s="163"/>
      <c r="AT617" s="158" t="s">
        <v>145</v>
      </c>
      <c r="AU617" s="158" t="s">
        <v>83</v>
      </c>
      <c r="AV617" s="13" t="s">
        <v>83</v>
      </c>
      <c r="AW617" s="13" t="s">
        <v>29</v>
      </c>
      <c r="AX617" s="13" t="s">
        <v>73</v>
      </c>
      <c r="AY617" s="158" t="s">
        <v>137</v>
      </c>
    </row>
    <row r="618" spans="1:65" s="13" customFormat="1">
      <c r="B618" s="156"/>
      <c r="D618" s="157" t="s">
        <v>145</v>
      </c>
      <c r="E618" s="158" t="s">
        <v>1</v>
      </c>
      <c r="F618" s="159" t="s">
        <v>908</v>
      </c>
      <c r="H618" s="160">
        <v>-1.08</v>
      </c>
      <c r="L618" s="156"/>
      <c r="M618" s="161"/>
      <c r="N618" s="162"/>
      <c r="O618" s="162"/>
      <c r="P618" s="162"/>
      <c r="Q618" s="162"/>
      <c r="R618" s="162"/>
      <c r="S618" s="162"/>
      <c r="T618" s="163"/>
      <c r="AT618" s="158" t="s">
        <v>145</v>
      </c>
      <c r="AU618" s="158" t="s">
        <v>83</v>
      </c>
      <c r="AV618" s="13" t="s">
        <v>83</v>
      </c>
      <c r="AW618" s="13" t="s">
        <v>29</v>
      </c>
      <c r="AX618" s="13" t="s">
        <v>73</v>
      </c>
      <c r="AY618" s="158" t="s">
        <v>137</v>
      </c>
    </row>
    <row r="619" spans="1:65" s="13" customFormat="1">
      <c r="B619" s="156"/>
      <c r="D619" s="157" t="s">
        <v>145</v>
      </c>
      <c r="E619" s="158" t="s">
        <v>1</v>
      </c>
      <c r="F619" s="159" t="s">
        <v>909</v>
      </c>
      <c r="H619" s="160">
        <v>20.298999999999999</v>
      </c>
      <c r="L619" s="156"/>
      <c r="M619" s="161"/>
      <c r="N619" s="162"/>
      <c r="O619" s="162"/>
      <c r="P619" s="162"/>
      <c r="Q619" s="162"/>
      <c r="R619" s="162"/>
      <c r="S619" s="162"/>
      <c r="T619" s="163"/>
      <c r="AT619" s="158" t="s">
        <v>145</v>
      </c>
      <c r="AU619" s="158" t="s">
        <v>83</v>
      </c>
      <c r="AV619" s="13" t="s">
        <v>83</v>
      </c>
      <c r="AW619" s="13" t="s">
        <v>29</v>
      </c>
      <c r="AX619" s="13" t="s">
        <v>73</v>
      </c>
      <c r="AY619" s="158" t="s">
        <v>137</v>
      </c>
    </row>
    <row r="620" spans="1:65" s="13" customFormat="1">
      <c r="B620" s="156"/>
      <c r="D620" s="157" t="s">
        <v>145</v>
      </c>
      <c r="E620" s="158" t="s">
        <v>1</v>
      </c>
      <c r="F620" s="159" t="s">
        <v>639</v>
      </c>
      <c r="H620" s="160">
        <v>-1.7729999999999999</v>
      </c>
      <c r="L620" s="156"/>
      <c r="M620" s="161"/>
      <c r="N620" s="162"/>
      <c r="O620" s="162"/>
      <c r="P620" s="162"/>
      <c r="Q620" s="162"/>
      <c r="R620" s="162"/>
      <c r="S620" s="162"/>
      <c r="T620" s="163"/>
      <c r="AT620" s="158" t="s">
        <v>145</v>
      </c>
      <c r="AU620" s="158" t="s">
        <v>83</v>
      </c>
      <c r="AV620" s="13" t="s">
        <v>83</v>
      </c>
      <c r="AW620" s="13" t="s">
        <v>29</v>
      </c>
      <c r="AX620" s="13" t="s">
        <v>73</v>
      </c>
      <c r="AY620" s="158" t="s">
        <v>137</v>
      </c>
    </row>
    <row r="621" spans="1:65" s="13" customFormat="1">
      <c r="B621" s="156"/>
      <c r="D621" s="157" t="s">
        <v>145</v>
      </c>
      <c r="E621" s="158" t="s">
        <v>1</v>
      </c>
      <c r="F621" s="159" t="s">
        <v>910</v>
      </c>
      <c r="H621" s="160">
        <v>43.545999999999999</v>
      </c>
      <c r="L621" s="156"/>
      <c r="M621" s="161"/>
      <c r="N621" s="162"/>
      <c r="O621" s="162"/>
      <c r="P621" s="162"/>
      <c r="Q621" s="162"/>
      <c r="R621" s="162"/>
      <c r="S621" s="162"/>
      <c r="T621" s="163"/>
      <c r="AT621" s="158" t="s">
        <v>145</v>
      </c>
      <c r="AU621" s="158" t="s">
        <v>83</v>
      </c>
      <c r="AV621" s="13" t="s">
        <v>83</v>
      </c>
      <c r="AW621" s="13" t="s">
        <v>29</v>
      </c>
      <c r="AX621" s="13" t="s">
        <v>73</v>
      </c>
      <c r="AY621" s="158" t="s">
        <v>137</v>
      </c>
    </row>
    <row r="622" spans="1:65" s="13" customFormat="1">
      <c r="B622" s="156"/>
      <c r="D622" s="157" t="s">
        <v>145</v>
      </c>
      <c r="E622" s="158" t="s">
        <v>1</v>
      </c>
      <c r="F622" s="159" t="s">
        <v>911</v>
      </c>
      <c r="H622" s="160">
        <v>-3.5459999999999998</v>
      </c>
      <c r="L622" s="156"/>
      <c r="M622" s="161"/>
      <c r="N622" s="162"/>
      <c r="O622" s="162"/>
      <c r="P622" s="162"/>
      <c r="Q622" s="162"/>
      <c r="R622" s="162"/>
      <c r="S622" s="162"/>
      <c r="T622" s="163"/>
      <c r="AT622" s="158" t="s">
        <v>145</v>
      </c>
      <c r="AU622" s="158" t="s">
        <v>83</v>
      </c>
      <c r="AV622" s="13" t="s">
        <v>83</v>
      </c>
      <c r="AW622" s="13" t="s">
        <v>29</v>
      </c>
      <c r="AX622" s="13" t="s">
        <v>73</v>
      </c>
      <c r="AY622" s="158" t="s">
        <v>137</v>
      </c>
    </row>
    <row r="623" spans="1:65" s="13" customFormat="1">
      <c r="B623" s="156"/>
      <c r="D623" s="157" t="s">
        <v>145</v>
      </c>
      <c r="E623" s="158" t="s">
        <v>1</v>
      </c>
      <c r="F623" s="159" t="s">
        <v>912</v>
      </c>
      <c r="H623" s="160">
        <v>58.795999999999999</v>
      </c>
      <c r="L623" s="156"/>
      <c r="M623" s="161"/>
      <c r="N623" s="162"/>
      <c r="O623" s="162"/>
      <c r="P623" s="162"/>
      <c r="Q623" s="162"/>
      <c r="R623" s="162"/>
      <c r="S623" s="162"/>
      <c r="T623" s="163"/>
      <c r="AT623" s="158" t="s">
        <v>145</v>
      </c>
      <c r="AU623" s="158" t="s">
        <v>83</v>
      </c>
      <c r="AV623" s="13" t="s">
        <v>83</v>
      </c>
      <c r="AW623" s="13" t="s">
        <v>29</v>
      </c>
      <c r="AX623" s="13" t="s">
        <v>73</v>
      </c>
      <c r="AY623" s="158" t="s">
        <v>137</v>
      </c>
    </row>
    <row r="624" spans="1:65" s="13" customFormat="1">
      <c r="B624" s="156"/>
      <c r="D624" s="157" t="s">
        <v>145</v>
      </c>
      <c r="E624" s="158" t="s">
        <v>1</v>
      </c>
      <c r="F624" s="159" t="s">
        <v>911</v>
      </c>
      <c r="H624" s="160">
        <v>-3.5459999999999998</v>
      </c>
      <c r="L624" s="156"/>
      <c r="M624" s="161"/>
      <c r="N624" s="162"/>
      <c r="O624" s="162"/>
      <c r="P624" s="162"/>
      <c r="Q624" s="162"/>
      <c r="R624" s="162"/>
      <c r="S624" s="162"/>
      <c r="T624" s="163"/>
      <c r="AT624" s="158" t="s">
        <v>145</v>
      </c>
      <c r="AU624" s="158" t="s">
        <v>83</v>
      </c>
      <c r="AV624" s="13" t="s">
        <v>83</v>
      </c>
      <c r="AW624" s="13" t="s">
        <v>29</v>
      </c>
      <c r="AX624" s="13" t="s">
        <v>73</v>
      </c>
      <c r="AY624" s="158" t="s">
        <v>137</v>
      </c>
    </row>
    <row r="625" spans="2:51" s="13" customFormat="1">
      <c r="B625" s="156"/>
      <c r="D625" s="157" t="s">
        <v>145</v>
      </c>
      <c r="E625" s="158" t="s">
        <v>1</v>
      </c>
      <c r="F625" s="159" t="s">
        <v>913</v>
      </c>
      <c r="H625" s="160">
        <v>-1.379</v>
      </c>
      <c r="L625" s="156"/>
      <c r="M625" s="161"/>
      <c r="N625" s="162"/>
      <c r="O625" s="162"/>
      <c r="P625" s="162"/>
      <c r="Q625" s="162"/>
      <c r="R625" s="162"/>
      <c r="S625" s="162"/>
      <c r="T625" s="163"/>
      <c r="AT625" s="158" t="s">
        <v>145</v>
      </c>
      <c r="AU625" s="158" t="s">
        <v>83</v>
      </c>
      <c r="AV625" s="13" t="s">
        <v>83</v>
      </c>
      <c r="AW625" s="13" t="s">
        <v>29</v>
      </c>
      <c r="AX625" s="13" t="s">
        <v>73</v>
      </c>
      <c r="AY625" s="158" t="s">
        <v>137</v>
      </c>
    </row>
    <row r="626" spans="2:51" s="13" customFormat="1">
      <c r="B626" s="156"/>
      <c r="D626" s="157" t="s">
        <v>145</v>
      </c>
      <c r="E626" s="158" t="s">
        <v>1</v>
      </c>
      <c r="F626" s="159" t="s">
        <v>914</v>
      </c>
      <c r="H626" s="160">
        <v>13.28</v>
      </c>
      <c r="L626" s="156"/>
      <c r="M626" s="161"/>
      <c r="N626" s="162"/>
      <c r="O626" s="162"/>
      <c r="P626" s="162"/>
      <c r="Q626" s="162"/>
      <c r="R626" s="162"/>
      <c r="S626" s="162"/>
      <c r="T626" s="163"/>
      <c r="AT626" s="158" t="s">
        <v>145</v>
      </c>
      <c r="AU626" s="158" t="s">
        <v>83</v>
      </c>
      <c r="AV626" s="13" t="s">
        <v>83</v>
      </c>
      <c r="AW626" s="13" t="s">
        <v>29</v>
      </c>
      <c r="AX626" s="13" t="s">
        <v>73</v>
      </c>
      <c r="AY626" s="158" t="s">
        <v>137</v>
      </c>
    </row>
    <row r="627" spans="2:51" s="13" customFormat="1">
      <c r="B627" s="156"/>
      <c r="D627" s="157" t="s">
        <v>145</v>
      </c>
      <c r="E627" s="158" t="s">
        <v>1</v>
      </c>
      <c r="F627" s="159" t="s">
        <v>650</v>
      </c>
      <c r="H627" s="160">
        <v>-1.379</v>
      </c>
      <c r="L627" s="156"/>
      <c r="M627" s="161"/>
      <c r="N627" s="162"/>
      <c r="O627" s="162"/>
      <c r="P627" s="162"/>
      <c r="Q627" s="162"/>
      <c r="R627" s="162"/>
      <c r="S627" s="162"/>
      <c r="T627" s="163"/>
      <c r="AT627" s="158" t="s">
        <v>145</v>
      </c>
      <c r="AU627" s="158" t="s">
        <v>83</v>
      </c>
      <c r="AV627" s="13" t="s">
        <v>83</v>
      </c>
      <c r="AW627" s="13" t="s">
        <v>29</v>
      </c>
      <c r="AX627" s="13" t="s">
        <v>73</v>
      </c>
      <c r="AY627" s="158" t="s">
        <v>137</v>
      </c>
    </row>
    <row r="628" spans="2:51" s="13" customFormat="1">
      <c r="B628" s="156"/>
      <c r="D628" s="157" t="s">
        <v>145</v>
      </c>
      <c r="E628" s="158" t="s">
        <v>1</v>
      </c>
      <c r="F628" s="159" t="s">
        <v>915</v>
      </c>
      <c r="H628" s="160">
        <v>55.29</v>
      </c>
      <c r="L628" s="156"/>
      <c r="M628" s="161"/>
      <c r="N628" s="162"/>
      <c r="O628" s="162"/>
      <c r="P628" s="162"/>
      <c r="Q628" s="162"/>
      <c r="R628" s="162"/>
      <c r="S628" s="162"/>
      <c r="T628" s="163"/>
      <c r="AT628" s="158" t="s">
        <v>145</v>
      </c>
      <c r="AU628" s="158" t="s">
        <v>83</v>
      </c>
      <c r="AV628" s="13" t="s">
        <v>83</v>
      </c>
      <c r="AW628" s="13" t="s">
        <v>29</v>
      </c>
      <c r="AX628" s="13" t="s">
        <v>73</v>
      </c>
      <c r="AY628" s="158" t="s">
        <v>137</v>
      </c>
    </row>
    <row r="629" spans="2:51" s="13" customFormat="1">
      <c r="B629" s="156"/>
      <c r="D629" s="157" t="s">
        <v>145</v>
      </c>
      <c r="E629" s="158" t="s">
        <v>1</v>
      </c>
      <c r="F629" s="159" t="s">
        <v>911</v>
      </c>
      <c r="H629" s="160">
        <v>-3.5459999999999998</v>
      </c>
      <c r="L629" s="156"/>
      <c r="M629" s="161"/>
      <c r="N629" s="162"/>
      <c r="O629" s="162"/>
      <c r="P629" s="162"/>
      <c r="Q629" s="162"/>
      <c r="R629" s="162"/>
      <c r="S629" s="162"/>
      <c r="T629" s="163"/>
      <c r="AT629" s="158" t="s">
        <v>145</v>
      </c>
      <c r="AU629" s="158" t="s">
        <v>83</v>
      </c>
      <c r="AV629" s="13" t="s">
        <v>83</v>
      </c>
      <c r="AW629" s="13" t="s">
        <v>29</v>
      </c>
      <c r="AX629" s="13" t="s">
        <v>73</v>
      </c>
      <c r="AY629" s="158" t="s">
        <v>137</v>
      </c>
    </row>
    <row r="630" spans="2:51" s="13" customFormat="1">
      <c r="B630" s="156"/>
      <c r="D630" s="157" t="s">
        <v>145</v>
      </c>
      <c r="E630" s="158" t="s">
        <v>1</v>
      </c>
      <c r="F630" s="159" t="s">
        <v>916</v>
      </c>
      <c r="H630" s="160">
        <v>14.375</v>
      </c>
      <c r="L630" s="156"/>
      <c r="M630" s="161"/>
      <c r="N630" s="162"/>
      <c r="O630" s="162"/>
      <c r="P630" s="162"/>
      <c r="Q630" s="162"/>
      <c r="R630" s="162"/>
      <c r="S630" s="162"/>
      <c r="T630" s="163"/>
      <c r="AT630" s="158" t="s">
        <v>145</v>
      </c>
      <c r="AU630" s="158" t="s">
        <v>83</v>
      </c>
      <c r="AV630" s="13" t="s">
        <v>83</v>
      </c>
      <c r="AW630" s="13" t="s">
        <v>29</v>
      </c>
      <c r="AX630" s="13" t="s">
        <v>73</v>
      </c>
      <c r="AY630" s="158" t="s">
        <v>137</v>
      </c>
    </row>
    <row r="631" spans="2:51" s="13" customFormat="1">
      <c r="B631" s="156"/>
      <c r="D631" s="157" t="s">
        <v>145</v>
      </c>
      <c r="E631" s="158" t="s">
        <v>1</v>
      </c>
      <c r="F631" s="159" t="s">
        <v>650</v>
      </c>
      <c r="H631" s="160">
        <v>-1.379</v>
      </c>
      <c r="L631" s="156"/>
      <c r="M631" s="161"/>
      <c r="N631" s="162"/>
      <c r="O631" s="162"/>
      <c r="P631" s="162"/>
      <c r="Q631" s="162"/>
      <c r="R631" s="162"/>
      <c r="S631" s="162"/>
      <c r="T631" s="163"/>
      <c r="AT631" s="158" t="s">
        <v>145</v>
      </c>
      <c r="AU631" s="158" t="s">
        <v>83</v>
      </c>
      <c r="AV631" s="13" t="s">
        <v>83</v>
      </c>
      <c r="AW631" s="13" t="s">
        <v>29</v>
      </c>
      <c r="AX631" s="13" t="s">
        <v>73</v>
      </c>
      <c r="AY631" s="158" t="s">
        <v>137</v>
      </c>
    </row>
    <row r="632" spans="2:51" s="13" customFormat="1">
      <c r="B632" s="156"/>
      <c r="D632" s="157" t="s">
        <v>145</v>
      </c>
      <c r="E632" s="158" t="s">
        <v>1</v>
      </c>
      <c r="F632" s="159" t="s">
        <v>917</v>
      </c>
      <c r="H632" s="160">
        <v>31.6</v>
      </c>
      <c r="L632" s="156"/>
      <c r="M632" s="161"/>
      <c r="N632" s="162"/>
      <c r="O632" s="162"/>
      <c r="P632" s="162"/>
      <c r="Q632" s="162"/>
      <c r="R632" s="162"/>
      <c r="S632" s="162"/>
      <c r="T632" s="163"/>
      <c r="AT632" s="158" t="s">
        <v>145</v>
      </c>
      <c r="AU632" s="158" t="s">
        <v>83</v>
      </c>
      <c r="AV632" s="13" t="s">
        <v>83</v>
      </c>
      <c r="AW632" s="13" t="s">
        <v>29</v>
      </c>
      <c r="AX632" s="13" t="s">
        <v>73</v>
      </c>
      <c r="AY632" s="158" t="s">
        <v>137</v>
      </c>
    </row>
    <row r="633" spans="2:51" s="13" customFormat="1">
      <c r="B633" s="156"/>
      <c r="D633" s="157" t="s">
        <v>145</v>
      </c>
      <c r="E633" s="158" t="s">
        <v>1</v>
      </c>
      <c r="F633" s="159" t="s">
        <v>639</v>
      </c>
      <c r="H633" s="160">
        <v>-1.7729999999999999</v>
      </c>
      <c r="L633" s="156"/>
      <c r="M633" s="161"/>
      <c r="N633" s="162"/>
      <c r="O633" s="162"/>
      <c r="P633" s="162"/>
      <c r="Q633" s="162"/>
      <c r="R633" s="162"/>
      <c r="S633" s="162"/>
      <c r="T633" s="163"/>
      <c r="AT633" s="158" t="s">
        <v>145</v>
      </c>
      <c r="AU633" s="158" t="s">
        <v>83</v>
      </c>
      <c r="AV633" s="13" t="s">
        <v>83</v>
      </c>
      <c r="AW633" s="13" t="s">
        <v>29</v>
      </c>
      <c r="AX633" s="13" t="s">
        <v>73</v>
      </c>
      <c r="AY633" s="158" t="s">
        <v>137</v>
      </c>
    </row>
    <row r="634" spans="2:51" s="13" customFormat="1">
      <c r="B634" s="156"/>
      <c r="D634" s="157" t="s">
        <v>145</v>
      </c>
      <c r="E634" s="158" t="s">
        <v>1</v>
      </c>
      <c r="F634" s="159" t="s">
        <v>918</v>
      </c>
      <c r="H634" s="160">
        <v>40.179000000000002</v>
      </c>
      <c r="L634" s="156"/>
      <c r="M634" s="161"/>
      <c r="N634" s="162"/>
      <c r="O634" s="162"/>
      <c r="P634" s="162"/>
      <c r="Q634" s="162"/>
      <c r="R634" s="162"/>
      <c r="S634" s="162"/>
      <c r="T634" s="163"/>
      <c r="AT634" s="158" t="s">
        <v>145</v>
      </c>
      <c r="AU634" s="158" t="s">
        <v>83</v>
      </c>
      <c r="AV634" s="13" t="s">
        <v>83</v>
      </c>
      <c r="AW634" s="13" t="s">
        <v>29</v>
      </c>
      <c r="AX634" s="13" t="s">
        <v>73</v>
      </c>
      <c r="AY634" s="158" t="s">
        <v>137</v>
      </c>
    </row>
    <row r="635" spans="2:51" s="13" customFormat="1">
      <c r="B635" s="156"/>
      <c r="D635" s="157" t="s">
        <v>145</v>
      </c>
      <c r="E635" s="158" t="s">
        <v>1</v>
      </c>
      <c r="F635" s="159" t="s">
        <v>911</v>
      </c>
      <c r="H635" s="160">
        <v>-3.5459999999999998</v>
      </c>
      <c r="L635" s="156"/>
      <c r="M635" s="161"/>
      <c r="N635" s="162"/>
      <c r="O635" s="162"/>
      <c r="P635" s="162"/>
      <c r="Q635" s="162"/>
      <c r="R635" s="162"/>
      <c r="S635" s="162"/>
      <c r="T635" s="163"/>
      <c r="AT635" s="158" t="s">
        <v>145</v>
      </c>
      <c r="AU635" s="158" t="s">
        <v>83</v>
      </c>
      <c r="AV635" s="13" t="s">
        <v>83</v>
      </c>
      <c r="AW635" s="13" t="s">
        <v>29</v>
      </c>
      <c r="AX635" s="13" t="s">
        <v>73</v>
      </c>
      <c r="AY635" s="158" t="s">
        <v>137</v>
      </c>
    </row>
    <row r="636" spans="2:51" s="13" customFormat="1">
      <c r="B636" s="156"/>
      <c r="D636" s="157" t="s">
        <v>145</v>
      </c>
      <c r="E636" s="158" t="s">
        <v>1</v>
      </c>
      <c r="F636" s="159" t="s">
        <v>913</v>
      </c>
      <c r="H636" s="160">
        <v>-1.379</v>
      </c>
      <c r="L636" s="156"/>
      <c r="M636" s="161"/>
      <c r="N636" s="162"/>
      <c r="O636" s="162"/>
      <c r="P636" s="162"/>
      <c r="Q636" s="162"/>
      <c r="R636" s="162"/>
      <c r="S636" s="162"/>
      <c r="T636" s="163"/>
      <c r="AT636" s="158" t="s">
        <v>145</v>
      </c>
      <c r="AU636" s="158" t="s">
        <v>83</v>
      </c>
      <c r="AV636" s="13" t="s">
        <v>83</v>
      </c>
      <c r="AW636" s="13" t="s">
        <v>29</v>
      </c>
      <c r="AX636" s="13" t="s">
        <v>73</v>
      </c>
      <c r="AY636" s="158" t="s">
        <v>137</v>
      </c>
    </row>
    <row r="637" spans="2:51" s="13" customFormat="1">
      <c r="B637" s="156"/>
      <c r="D637" s="157" t="s">
        <v>145</v>
      </c>
      <c r="E637" s="158" t="s">
        <v>1</v>
      </c>
      <c r="F637" s="159" t="s">
        <v>822</v>
      </c>
      <c r="H637" s="160">
        <v>19</v>
      </c>
      <c r="L637" s="156"/>
      <c r="M637" s="161"/>
      <c r="N637" s="162"/>
      <c r="O637" s="162"/>
      <c r="P637" s="162"/>
      <c r="Q637" s="162"/>
      <c r="R637" s="162"/>
      <c r="S637" s="162"/>
      <c r="T637" s="163"/>
      <c r="AT637" s="158" t="s">
        <v>145</v>
      </c>
      <c r="AU637" s="158" t="s">
        <v>83</v>
      </c>
      <c r="AV637" s="13" t="s">
        <v>83</v>
      </c>
      <c r="AW637" s="13" t="s">
        <v>29</v>
      </c>
      <c r="AX637" s="13" t="s">
        <v>73</v>
      </c>
      <c r="AY637" s="158" t="s">
        <v>137</v>
      </c>
    </row>
    <row r="638" spans="2:51" s="13" customFormat="1">
      <c r="B638" s="156"/>
      <c r="D638" s="157" t="s">
        <v>145</v>
      </c>
      <c r="E638" s="158" t="s">
        <v>1</v>
      </c>
      <c r="F638" s="159" t="s">
        <v>578</v>
      </c>
      <c r="H638" s="160">
        <v>-3.6</v>
      </c>
      <c r="L638" s="156"/>
      <c r="M638" s="161"/>
      <c r="N638" s="162"/>
      <c r="O638" s="162"/>
      <c r="P638" s="162"/>
      <c r="Q638" s="162"/>
      <c r="R638" s="162"/>
      <c r="S638" s="162"/>
      <c r="T638" s="163"/>
      <c r="AT638" s="158" t="s">
        <v>145</v>
      </c>
      <c r="AU638" s="158" t="s">
        <v>83</v>
      </c>
      <c r="AV638" s="13" t="s">
        <v>83</v>
      </c>
      <c r="AW638" s="13" t="s">
        <v>29</v>
      </c>
      <c r="AX638" s="13" t="s">
        <v>73</v>
      </c>
      <c r="AY638" s="158" t="s">
        <v>137</v>
      </c>
    </row>
    <row r="639" spans="2:51" s="13" customFormat="1">
      <c r="B639" s="156"/>
      <c r="D639" s="157" t="s">
        <v>145</v>
      </c>
      <c r="E639" s="158" t="s">
        <v>1</v>
      </c>
      <c r="F639" s="159" t="s">
        <v>864</v>
      </c>
      <c r="H639" s="160">
        <v>-1.7729999999999999</v>
      </c>
      <c r="L639" s="156"/>
      <c r="M639" s="161"/>
      <c r="N639" s="162"/>
      <c r="O639" s="162"/>
      <c r="P639" s="162"/>
      <c r="Q639" s="162"/>
      <c r="R639" s="162"/>
      <c r="S639" s="162"/>
      <c r="T639" s="163"/>
      <c r="AT639" s="158" t="s">
        <v>145</v>
      </c>
      <c r="AU639" s="158" t="s">
        <v>83</v>
      </c>
      <c r="AV639" s="13" t="s">
        <v>83</v>
      </c>
      <c r="AW639" s="13" t="s">
        <v>29</v>
      </c>
      <c r="AX639" s="13" t="s">
        <v>73</v>
      </c>
      <c r="AY639" s="158" t="s">
        <v>137</v>
      </c>
    </row>
    <row r="640" spans="2:51" s="13" customFormat="1">
      <c r="B640" s="156"/>
      <c r="D640" s="157" t="s">
        <v>145</v>
      </c>
      <c r="E640" s="158" t="s">
        <v>1</v>
      </c>
      <c r="F640" s="159" t="s">
        <v>824</v>
      </c>
      <c r="H640" s="160">
        <v>7.625</v>
      </c>
      <c r="L640" s="156"/>
      <c r="M640" s="161"/>
      <c r="N640" s="162"/>
      <c r="O640" s="162"/>
      <c r="P640" s="162"/>
      <c r="Q640" s="162"/>
      <c r="R640" s="162"/>
      <c r="S640" s="162"/>
      <c r="T640" s="163"/>
      <c r="AT640" s="158" t="s">
        <v>145</v>
      </c>
      <c r="AU640" s="158" t="s">
        <v>83</v>
      </c>
      <c r="AV640" s="13" t="s">
        <v>83</v>
      </c>
      <c r="AW640" s="13" t="s">
        <v>29</v>
      </c>
      <c r="AX640" s="13" t="s">
        <v>73</v>
      </c>
      <c r="AY640" s="158" t="s">
        <v>137</v>
      </c>
    </row>
    <row r="641" spans="2:51" s="13" customFormat="1">
      <c r="B641" s="156"/>
      <c r="D641" s="157" t="s">
        <v>145</v>
      </c>
      <c r="E641" s="158" t="s">
        <v>1</v>
      </c>
      <c r="F641" s="159" t="s">
        <v>650</v>
      </c>
      <c r="H641" s="160">
        <v>-1.379</v>
      </c>
      <c r="L641" s="156"/>
      <c r="M641" s="161"/>
      <c r="N641" s="162"/>
      <c r="O641" s="162"/>
      <c r="P641" s="162"/>
      <c r="Q641" s="162"/>
      <c r="R641" s="162"/>
      <c r="S641" s="162"/>
      <c r="T641" s="163"/>
      <c r="AT641" s="158" t="s">
        <v>145</v>
      </c>
      <c r="AU641" s="158" t="s">
        <v>83</v>
      </c>
      <c r="AV641" s="13" t="s">
        <v>83</v>
      </c>
      <c r="AW641" s="13" t="s">
        <v>29</v>
      </c>
      <c r="AX641" s="13" t="s">
        <v>73</v>
      </c>
      <c r="AY641" s="158" t="s">
        <v>137</v>
      </c>
    </row>
    <row r="642" spans="2:51" s="13" customFormat="1">
      <c r="B642" s="156"/>
      <c r="D642" s="157" t="s">
        <v>145</v>
      </c>
      <c r="E642" s="158" t="s">
        <v>1</v>
      </c>
      <c r="F642" s="159" t="s">
        <v>919</v>
      </c>
      <c r="H642" s="160">
        <v>13.5</v>
      </c>
      <c r="L642" s="156"/>
      <c r="M642" s="161"/>
      <c r="N642" s="162"/>
      <c r="O642" s="162"/>
      <c r="P642" s="162"/>
      <c r="Q642" s="162"/>
      <c r="R642" s="162"/>
      <c r="S642" s="162"/>
      <c r="T642" s="163"/>
      <c r="AT642" s="158" t="s">
        <v>145</v>
      </c>
      <c r="AU642" s="158" t="s">
        <v>83</v>
      </c>
      <c r="AV642" s="13" t="s">
        <v>83</v>
      </c>
      <c r="AW642" s="13" t="s">
        <v>29</v>
      </c>
      <c r="AX642" s="13" t="s">
        <v>73</v>
      </c>
      <c r="AY642" s="158" t="s">
        <v>137</v>
      </c>
    </row>
    <row r="643" spans="2:51" s="13" customFormat="1">
      <c r="B643" s="156"/>
      <c r="D643" s="157" t="s">
        <v>145</v>
      </c>
      <c r="E643" s="158" t="s">
        <v>1</v>
      </c>
      <c r="F643" s="159" t="s">
        <v>650</v>
      </c>
      <c r="H643" s="160">
        <v>-1.379</v>
      </c>
      <c r="L643" s="156"/>
      <c r="M643" s="161"/>
      <c r="N643" s="162"/>
      <c r="O643" s="162"/>
      <c r="P643" s="162"/>
      <c r="Q643" s="162"/>
      <c r="R643" s="162"/>
      <c r="S643" s="162"/>
      <c r="T643" s="163"/>
      <c r="AT643" s="158" t="s">
        <v>145</v>
      </c>
      <c r="AU643" s="158" t="s">
        <v>83</v>
      </c>
      <c r="AV643" s="13" t="s">
        <v>83</v>
      </c>
      <c r="AW643" s="13" t="s">
        <v>29</v>
      </c>
      <c r="AX643" s="13" t="s">
        <v>73</v>
      </c>
      <c r="AY643" s="158" t="s">
        <v>137</v>
      </c>
    </row>
    <row r="644" spans="2:51" s="13" customFormat="1">
      <c r="B644" s="156"/>
      <c r="D644" s="157" t="s">
        <v>145</v>
      </c>
      <c r="E644" s="158" t="s">
        <v>1</v>
      </c>
      <c r="F644" s="159" t="s">
        <v>920</v>
      </c>
      <c r="H644" s="160">
        <v>13.75</v>
      </c>
      <c r="L644" s="156"/>
      <c r="M644" s="161"/>
      <c r="N644" s="162"/>
      <c r="O644" s="162"/>
      <c r="P644" s="162"/>
      <c r="Q644" s="162"/>
      <c r="R644" s="162"/>
      <c r="S644" s="162"/>
      <c r="T644" s="163"/>
      <c r="AT644" s="158" t="s">
        <v>145</v>
      </c>
      <c r="AU644" s="158" t="s">
        <v>83</v>
      </c>
      <c r="AV644" s="13" t="s">
        <v>83</v>
      </c>
      <c r="AW644" s="13" t="s">
        <v>29</v>
      </c>
      <c r="AX644" s="13" t="s">
        <v>73</v>
      </c>
      <c r="AY644" s="158" t="s">
        <v>137</v>
      </c>
    </row>
    <row r="645" spans="2:51" s="13" customFormat="1">
      <c r="B645" s="156"/>
      <c r="D645" s="157" t="s">
        <v>145</v>
      </c>
      <c r="E645" s="158" t="s">
        <v>1</v>
      </c>
      <c r="F645" s="159" t="s">
        <v>645</v>
      </c>
      <c r="H645" s="160">
        <v>-2.758</v>
      </c>
      <c r="L645" s="156"/>
      <c r="M645" s="161"/>
      <c r="N645" s="162"/>
      <c r="O645" s="162"/>
      <c r="P645" s="162"/>
      <c r="Q645" s="162"/>
      <c r="R645" s="162"/>
      <c r="S645" s="162"/>
      <c r="T645" s="163"/>
      <c r="AT645" s="158" t="s">
        <v>145</v>
      </c>
      <c r="AU645" s="158" t="s">
        <v>83</v>
      </c>
      <c r="AV645" s="13" t="s">
        <v>83</v>
      </c>
      <c r="AW645" s="13" t="s">
        <v>29</v>
      </c>
      <c r="AX645" s="13" t="s">
        <v>73</v>
      </c>
      <c r="AY645" s="158" t="s">
        <v>137</v>
      </c>
    </row>
    <row r="646" spans="2:51" s="13" customFormat="1">
      <c r="B646" s="156"/>
      <c r="D646" s="157" t="s">
        <v>145</v>
      </c>
      <c r="E646" s="158" t="s">
        <v>1</v>
      </c>
      <c r="F646" s="159" t="s">
        <v>828</v>
      </c>
      <c r="H646" s="160">
        <v>7.1</v>
      </c>
      <c r="L646" s="156"/>
      <c r="M646" s="161"/>
      <c r="N646" s="162"/>
      <c r="O646" s="162"/>
      <c r="P646" s="162"/>
      <c r="Q646" s="162"/>
      <c r="R646" s="162"/>
      <c r="S646" s="162"/>
      <c r="T646" s="163"/>
      <c r="AT646" s="158" t="s">
        <v>145</v>
      </c>
      <c r="AU646" s="158" t="s">
        <v>83</v>
      </c>
      <c r="AV646" s="13" t="s">
        <v>83</v>
      </c>
      <c r="AW646" s="13" t="s">
        <v>29</v>
      </c>
      <c r="AX646" s="13" t="s">
        <v>73</v>
      </c>
      <c r="AY646" s="158" t="s">
        <v>137</v>
      </c>
    </row>
    <row r="647" spans="2:51" s="13" customFormat="1">
      <c r="B647" s="156"/>
      <c r="D647" s="157" t="s">
        <v>145</v>
      </c>
      <c r="E647" s="158" t="s">
        <v>1</v>
      </c>
      <c r="F647" s="159" t="s">
        <v>650</v>
      </c>
      <c r="H647" s="160">
        <v>-1.379</v>
      </c>
      <c r="L647" s="156"/>
      <c r="M647" s="161"/>
      <c r="N647" s="162"/>
      <c r="O647" s="162"/>
      <c r="P647" s="162"/>
      <c r="Q647" s="162"/>
      <c r="R647" s="162"/>
      <c r="S647" s="162"/>
      <c r="T647" s="163"/>
      <c r="AT647" s="158" t="s">
        <v>145</v>
      </c>
      <c r="AU647" s="158" t="s">
        <v>83</v>
      </c>
      <c r="AV647" s="13" t="s">
        <v>83</v>
      </c>
      <c r="AW647" s="13" t="s">
        <v>29</v>
      </c>
      <c r="AX647" s="13" t="s">
        <v>73</v>
      </c>
      <c r="AY647" s="158" t="s">
        <v>137</v>
      </c>
    </row>
    <row r="648" spans="2:51" s="13" customFormat="1">
      <c r="B648" s="156"/>
      <c r="D648" s="157" t="s">
        <v>145</v>
      </c>
      <c r="E648" s="158" t="s">
        <v>1</v>
      </c>
      <c r="F648" s="159" t="s">
        <v>921</v>
      </c>
      <c r="H648" s="160">
        <v>12.138</v>
      </c>
      <c r="L648" s="156"/>
      <c r="M648" s="161"/>
      <c r="N648" s="162"/>
      <c r="O648" s="162"/>
      <c r="P648" s="162"/>
      <c r="Q648" s="162"/>
      <c r="R648" s="162"/>
      <c r="S648" s="162"/>
      <c r="T648" s="163"/>
      <c r="AT648" s="158" t="s">
        <v>145</v>
      </c>
      <c r="AU648" s="158" t="s">
        <v>83</v>
      </c>
      <c r="AV648" s="13" t="s">
        <v>83</v>
      </c>
      <c r="AW648" s="13" t="s">
        <v>29</v>
      </c>
      <c r="AX648" s="13" t="s">
        <v>73</v>
      </c>
      <c r="AY648" s="158" t="s">
        <v>137</v>
      </c>
    </row>
    <row r="649" spans="2:51" s="13" customFormat="1">
      <c r="B649" s="156"/>
      <c r="D649" s="157" t="s">
        <v>145</v>
      </c>
      <c r="E649" s="158" t="s">
        <v>1</v>
      </c>
      <c r="F649" s="159" t="s">
        <v>650</v>
      </c>
      <c r="H649" s="160">
        <v>-1.379</v>
      </c>
      <c r="L649" s="156"/>
      <c r="M649" s="161"/>
      <c r="N649" s="162"/>
      <c r="O649" s="162"/>
      <c r="P649" s="162"/>
      <c r="Q649" s="162"/>
      <c r="R649" s="162"/>
      <c r="S649" s="162"/>
      <c r="T649" s="163"/>
      <c r="AT649" s="158" t="s">
        <v>145</v>
      </c>
      <c r="AU649" s="158" t="s">
        <v>83</v>
      </c>
      <c r="AV649" s="13" t="s">
        <v>83</v>
      </c>
      <c r="AW649" s="13" t="s">
        <v>29</v>
      </c>
      <c r="AX649" s="13" t="s">
        <v>73</v>
      </c>
      <c r="AY649" s="158" t="s">
        <v>137</v>
      </c>
    </row>
    <row r="650" spans="2:51" s="13" customFormat="1">
      <c r="B650" s="156"/>
      <c r="D650" s="157" t="s">
        <v>145</v>
      </c>
      <c r="E650" s="158" t="s">
        <v>1</v>
      </c>
      <c r="F650" s="159" t="s">
        <v>922</v>
      </c>
      <c r="H650" s="160">
        <v>22.295999999999999</v>
      </c>
      <c r="L650" s="156"/>
      <c r="M650" s="161"/>
      <c r="N650" s="162"/>
      <c r="O650" s="162"/>
      <c r="P650" s="162"/>
      <c r="Q650" s="162"/>
      <c r="R650" s="162"/>
      <c r="S650" s="162"/>
      <c r="T650" s="163"/>
      <c r="AT650" s="158" t="s">
        <v>145</v>
      </c>
      <c r="AU650" s="158" t="s">
        <v>83</v>
      </c>
      <c r="AV650" s="13" t="s">
        <v>83</v>
      </c>
      <c r="AW650" s="13" t="s">
        <v>29</v>
      </c>
      <c r="AX650" s="13" t="s">
        <v>73</v>
      </c>
      <c r="AY650" s="158" t="s">
        <v>137</v>
      </c>
    </row>
    <row r="651" spans="2:51" s="13" customFormat="1">
      <c r="B651" s="156"/>
      <c r="D651" s="157" t="s">
        <v>145</v>
      </c>
      <c r="E651" s="158" t="s">
        <v>1</v>
      </c>
      <c r="F651" s="159" t="s">
        <v>923</v>
      </c>
      <c r="H651" s="160">
        <v>30.125</v>
      </c>
      <c r="L651" s="156"/>
      <c r="M651" s="161"/>
      <c r="N651" s="162"/>
      <c r="O651" s="162"/>
      <c r="P651" s="162"/>
      <c r="Q651" s="162"/>
      <c r="R651" s="162"/>
      <c r="S651" s="162"/>
      <c r="T651" s="163"/>
      <c r="AT651" s="158" t="s">
        <v>145</v>
      </c>
      <c r="AU651" s="158" t="s">
        <v>83</v>
      </c>
      <c r="AV651" s="13" t="s">
        <v>83</v>
      </c>
      <c r="AW651" s="13" t="s">
        <v>29</v>
      </c>
      <c r="AX651" s="13" t="s">
        <v>73</v>
      </c>
      <c r="AY651" s="158" t="s">
        <v>137</v>
      </c>
    </row>
    <row r="652" spans="2:51" s="13" customFormat="1">
      <c r="B652" s="156"/>
      <c r="D652" s="157" t="s">
        <v>145</v>
      </c>
      <c r="E652" s="158" t="s">
        <v>1</v>
      </c>
      <c r="F652" s="159" t="s">
        <v>849</v>
      </c>
      <c r="H652" s="160">
        <v>-7.2</v>
      </c>
      <c r="L652" s="156"/>
      <c r="M652" s="161"/>
      <c r="N652" s="162"/>
      <c r="O652" s="162"/>
      <c r="P652" s="162"/>
      <c r="Q652" s="162"/>
      <c r="R652" s="162"/>
      <c r="S652" s="162"/>
      <c r="T652" s="163"/>
      <c r="AT652" s="158" t="s">
        <v>145</v>
      </c>
      <c r="AU652" s="158" t="s">
        <v>83</v>
      </c>
      <c r="AV652" s="13" t="s">
        <v>83</v>
      </c>
      <c r="AW652" s="13" t="s">
        <v>29</v>
      </c>
      <c r="AX652" s="13" t="s">
        <v>73</v>
      </c>
      <c r="AY652" s="158" t="s">
        <v>137</v>
      </c>
    </row>
    <row r="653" spans="2:51" s="13" customFormat="1">
      <c r="B653" s="156"/>
      <c r="D653" s="157" t="s">
        <v>145</v>
      </c>
      <c r="E653" s="158" t="s">
        <v>1</v>
      </c>
      <c r="F653" s="159" t="s">
        <v>646</v>
      </c>
      <c r="H653" s="160">
        <v>-5.319</v>
      </c>
      <c r="L653" s="156"/>
      <c r="M653" s="161"/>
      <c r="N653" s="162"/>
      <c r="O653" s="162"/>
      <c r="P653" s="162"/>
      <c r="Q653" s="162"/>
      <c r="R653" s="162"/>
      <c r="S653" s="162"/>
      <c r="T653" s="163"/>
      <c r="AT653" s="158" t="s">
        <v>145</v>
      </c>
      <c r="AU653" s="158" t="s">
        <v>83</v>
      </c>
      <c r="AV653" s="13" t="s">
        <v>83</v>
      </c>
      <c r="AW653" s="13" t="s">
        <v>29</v>
      </c>
      <c r="AX653" s="13" t="s">
        <v>73</v>
      </c>
      <c r="AY653" s="158" t="s">
        <v>137</v>
      </c>
    </row>
    <row r="654" spans="2:51" s="13" customFormat="1">
      <c r="B654" s="156"/>
      <c r="D654" s="157" t="s">
        <v>145</v>
      </c>
      <c r="E654" s="158" t="s">
        <v>1</v>
      </c>
      <c r="F654" s="159" t="s">
        <v>924</v>
      </c>
      <c r="H654" s="160">
        <v>6.7080000000000002</v>
      </c>
      <c r="L654" s="156"/>
      <c r="M654" s="161"/>
      <c r="N654" s="162"/>
      <c r="O654" s="162"/>
      <c r="P654" s="162"/>
      <c r="Q654" s="162"/>
      <c r="R654" s="162"/>
      <c r="S654" s="162"/>
      <c r="T654" s="163"/>
      <c r="AT654" s="158" t="s">
        <v>145</v>
      </c>
      <c r="AU654" s="158" t="s">
        <v>83</v>
      </c>
      <c r="AV654" s="13" t="s">
        <v>83</v>
      </c>
      <c r="AW654" s="13" t="s">
        <v>29</v>
      </c>
      <c r="AX654" s="13" t="s">
        <v>73</v>
      </c>
      <c r="AY654" s="158" t="s">
        <v>137</v>
      </c>
    </row>
    <row r="655" spans="2:51" s="13" customFormat="1">
      <c r="B655" s="156"/>
      <c r="D655" s="157" t="s">
        <v>145</v>
      </c>
      <c r="E655" s="158" t="s">
        <v>1</v>
      </c>
      <c r="F655" s="159" t="s">
        <v>639</v>
      </c>
      <c r="H655" s="160">
        <v>-1.7729999999999999</v>
      </c>
      <c r="L655" s="156"/>
      <c r="M655" s="161"/>
      <c r="N655" s="162"/>
      <c r="O655" s="162"/>
      <c r="P655" s="162"/>
      <c r="Q655" s="162"/>
      <c r="R655" s="162"/>
      <c r="S655" s="162"/>
      <c r="T655" s="163"/>
      <c r="AT655" s="158" t="s">
        <v>145</v>
      </c>
      <c r="AU655" s="158" t="s">
        <v>83</v>
      </c>
      <c r="AV655" s="13" t="s">
        <v>83</v>
      </c>
      <c r="AW655" s="13" t="s">
        <v>29</v>
      </c>
      <c r="AX655" s="13" t="s">
        <v>73</v>
      </c>
      <c r="AY655" s="158" t="s">
        <v>137</v>
      </c>
    </row>
    <row r="656" spans="2:51" s="13" customFormat="1">
      <c r="B656" s="156"/>
      <c r="D656" s="157" t="s">
        <v>145</v>
      </c>
      <c r="E656" s="158" t="s">
        <v>1</v>
      </c>
      <c r="F656" s="159" t="s">
        <v>925</v>
      </c>
      <c r="H656" s="160">
        <v>26.875</v>
      </c>
      <c r="L656" s="156"/>
      <c r="M656" s="161"/>
      <c r="N656" s="162"/>
      <c r="O656" s="162"/>
      <c r="P656" s="162"/>
      <c r="Q656" s="162"/>
      <c r="R656" s="162"/>
      <c r="S656" s="162"/>
      <c r="T656" s="163"/>
      <c r="AT656" s="158" t="s">
        <v>145</v>
      </c>
      <c r="AU656" s="158" t="s">
        <v>83</v>
      </c>
      <c r="AV656" s="13" t="s">
        <v>83</v>
      </c>
      <c r="AW656" s="13" t="s">
        <v>29</v>
      </c>
      <c r="AX656" s="13" t="s">
        <v>73</v>
      </c>
      <c r="AY656" s="158" t="s">
        <v>137</v>
      </c>
    </row>
    <row r="657" spans="2:51" s="13" customFormat="1">
      <c r="B657" s="156"/>
      <c r="D657" s="157" t="s">
        <v>145</v>
      </c>
      <c r="E657" s="158" t="s">
        <v>1</v>
      </c>
      <c r="F657" s="159" t="s">
        <v>911</v>
      </c>
      <c r="H657" s="160">
        <v>-3.5459999999999998</v>
      </c>
      <c r="L657" s="156"/>
      <c r="M657" s="161"/>
      <c r="N657" s="162"/>
      <c r="O657" s="162"/>
      <c r="P657" s="162"/>
      <c r="Q657" s="162"/>
      <c r="R657" s="162"/>
      <c r="S657" s="162"/>
      <c r="T657" s="163"/>
      <c r="AT657" s="158" t="s">
        <v>145</v>
      </c>
      <c r="AU657" s="158" t="s">
        <v>83</v>
      </c>
      <c r="AV657" s="13" t="s">
        <v>83</v>
      </c>
      <c r="AW657" s="13" t="s">
        <v>29</v>
      </c>
      <c r="AX657" s="13" t="s">
        <v>73</v>
      </c>
      <c r="AY657" s="158" t="s">
        <v>137</v>
      </c>
    </row>
    <row r="658" spans="2:51" s="13" customFormat="1">
      <c r="B658" s="156"/>
      <c r="D658" s="157" t="s">
        <v>145</v>
      </c>
      <c r="E658" s="158" t="s">
        <v>1</v>
      </c>
      <c r="F658" s="159" t="s">
        <v>642</v>
      </c>
      <c r="H658" s="160">
        <v>-3.6</v>
      </c>
      <c r="L658" s="156"/>
      <c r="M658" s="161"/>
      <c r="N658" s="162"/>
      <c r="O658" s="162"/>
      <c r="P658" s="162"/>
      <c r="Q658" s="162"/>
      <c r="R658" s="162"/>
      <c r="S658" s="162"/>
      <c r="T658" s="163"/>
      <c r="AT658" s="158" t="s">
        <v>145</v>
      </c>
      <c r="AU658" s="158" t="s">
        <v>83</v>
      </c>
      <c r="AV658" s="13" t="s">
        <v>83</v>
      </c>
      <c r="AW658" s="13" t="s">
        <v>29</v>
      </c>
      <c r="AX658" s="13" t="s">
        <v>73</v>
      </c>
      <c r="AY658" s="158" t="s">
        <v>137</v>
      </c>
    </row>
    <row r="659" spans="2:51" s="13" customFormat="1">
      <c r="B659" s="156"/>
      <c r="D659" s="157" t="s">
        <v>145</v>
      </c>
      <c r="E659" s="158" t="s">
        <v>1</v>
      </c>
      <c r="F659" s="159" t="s">
        <v>926</v>
      </c>
      <c r="H659" s="160">
        <v>34.220999999999997</v>
      </c>
      <c r="L659" s="156"/>
      <c r="M659" s="161"/>
      <c r="N659" s="162"/>
      <c r="O659" s="162"/>
      <c r="P659" s="162"/>
      <c r="Q659" s="162"/>
      <c r="R659" s="162"/>
      <c r="S659" s="162"/>
      <c r="T659" s="163"/>
      <c r="AT659" s="158" t="s">
        <v>145</v>
      </c>
      <c r="AU659" s="158" t="s">
        <v>83</v>
      </c>
      <c r="AV659" s="13" t="s">
        <v>83</v>
      </c>
      <c r="AW659" s="13" t="s">
        <v>29</v>
      </c>
      <c r="AX659" s="13" t="s">
        <v>73</v>
      </c>
      <c r="AY659" s="158" t="s">
        <v>137</v>
      </c>
    </row>
    <row r="660" spans="2:51" s="13" customFormat="1">
      <c r="B660" s="156"/>
      <c r="D660" s="157" t="s">
        <v>145</v>
      </c>
      <c r="E660" s="158" t="s">
        <v>1</v>
      </c>
      <c r="F660" s="159" t="s">
        <v>906</v>
      </c>
      <c r="H660" s="160">
        <v>-2.25</v>
      </c>
      <c r="L660" s="156"/>
      <c r="M660" s="161"/>
      <c r="N660" s="162"/>
      <c r="O660" s="162"/>
      <c r="P660" s="162"/>
      <c r="Q660" s="162"/>
      <c r="R660" s="162"/>
      <c r="S660" s="162"/>
      <c r="T660" s="163"/>
      <c r="AT660" s="158" t="s">
        <v>145</v>
      </c>
      <c r="AU660" s="158" t="s">
        <v>83</v>
      </c>
      <c r="AV660" s="13" t="s">
        <v>83</v>
      </c>
      <c r="AW660" s="13" t="s">
        <v>29</v>
      </c>
      <c r="AX660" s="13" t="s">
        <v>73</v>
      </c>
      <c r="AY660" s="158" t="s">
        <v>137</v>
      </c>
    </row>
    <row r="661" spans="2:51" s="13" customFormat="1">
      <c r="B661" s="156"/>
      <c r="D661" s="157" t="s">
        <v>145</v>
      </c>
      <c r="E661" s="158" t="s">
        <v>1</v>
      </c>
      <c r="F661" s="159" t="s">
        <v>651</v>
      </c>
      <c r="H661" s="160">
        <v>-1.5760000000000001</v>
      </c>
      <c r="L661" s="156"/>
      <c r="M661" s="161"/>
      <c r="N661" s="162"/>
      <c r="O661" s="162"/>
      <c r="P661" s="162"/>
      <c r="Q661" s="162"/>
      <c r="R661" s="162"/>
      <c r="S661" s="162"/>
      <c r="T661" s="163"/>
      <c r="AT661" s="158" t="s">
        <v>145</v>
      </c>
      <c r="AU661" s="158" t="s">
        <v>83</v>
      </c>
      <c r="AV661" s="13" t="s">
        <v>83</v>
      </c>
      <c r="AW661" s="13" t="s">
        <v>29</v>
      </c>
      <c r="AX661" s="13" t="s">
        <v>73</v>
      </c>
      <c r="AY661" s="158" t="s">
        <v>137</v>
      </c>
    </row>
    <row r="662" spans="2:51" s="13" customFormat="1">
      <c r="B662" s="156"/>
      <c r="D662" s="157" t="s">
        <v>145</v>
      </c>
      <c r="E662" s="158" t="s">
        <v>1</v>
      </c>
      <c r="F662" s="159" t="s">
        <v>655</v>
      </c>
      <c r="H662" s="160">
        <v>-3.5459999999999998</v>
      </c>
      <c r="L662" s="156"/>
      <c r="M662" s="161"/>
      <c r="N662" s="162"/>
      <c r="O662" s="162"/>
      <c r="P662" s="162"/>
      <c r="Q662" s="162"/>
      <c r="R662" s="162"/>
      <c r="S662" s="162"/>
      <c r="T662" s="163"/>
      <c r="AT662" s="158" t="s">
        <v>145</v>
      </c>
      <c r="AU662" s="158" t="s">
        <v>83</v>
      </c>
      <c r="AV662" s="13" t="s">
        <v>83</v>
      </c>
      <c r="AW662" s="13" t="s">
        <v>29</v>
      </c>
      <c r="AX662" s="13" t="s">
        <v>73</v>
      </c>
      <c r="AY662" s="158" t="s">
        <v>137</v>
      </c>
    </row>
    <row r="663" spans="2:51" s="13" customFormat="1">
      <c r="B663" s="156"/>
      <c r="D663" s="157" t="s">
        <v>145</v>
      </c>
      <c r="E663" s="158" t="s">
        <v>1</v>
      </c>
      <c r="F663" s="159" t="s">
        <v>927</v>
      </c>
      <c r="H663" s="160">
        <v>18.177</v>
      </c>
      <c r="L663" s="156"/>
      <c r="M663" s="161"/>
      <c r="N663" s="162"/>
      <c r="O663" s="162"/>
      <c r="P663" s="162"/>
      <c r="Q663" s="162"/>
      <c r="R663" s="162"/>
      <c r="S663" s="162"/>
      <c r="T663" s="163"/>
      <c r="AT663" s="158" t="s">
        <v>145</v>
      </c>
      <c r="AU663" s="158" t="s">
        <v>83</v>
      </c>
      <c r="AV663" s="13" t="s">
        <v>83</v>
      </c>
      <c r="AW663" s="13" t="s">
        <v>29</v>
      </c>
      <c r="AX663" s="13" t="s">
        <v>73</v>
      </c>
      <c r="AY663" s="158" t="s">
        <v>137</v>
      </c>
    </row>
    <row r="664" spans="2:51" s="13" customFormat="1">
      <c r="B664" s="156"/>
      <c r="D664" s="157" t="s">
        <v>145</v>
      </c>
      <c r="E664" s="158" t="s">
        <v>1</v>
      </c>
      <c r="F664" s="159" t="s">
        <v>639</v>
      </c>
      <c r="H664" s="160">
        <v>-1.7729999999999999</v>
      </c>
      <c r="L664" s="156"/>
      <c r="M664" s="161"/>
      <c r="N664" s="162"/>
      <c r="O664" s="162"/>
      <c r="P664" s="162"/>
      <c r="Q664" s="162"/>
      <c r="R664" s="162"/>
      <c r="S664" s="162"/>
      <c r="T664" s="163"/>
      <c r="AT664" s="158" t="s">
        <v>145</v>
      </c>
      <c r="AU664" s="158" t="s">
        <v>83</v>
      </c>
      <c r="AV664" s="13" t="s">
        <v>83</v>
      </c>
      <c r="AW664" s="13" t="s">
        <v>29</v>
      </c>
      <c r="AX664" s="13" t="s">
        <v>73</v>
      </c>
      <c r="AY664" s="158" t="s">
        <v>137</v>
      </c>
    </row>
    <row r="665" spans="2:51" s="13" customFormat="1">
      <c r="B665" s="156"/>
      <c r="D665" s="157" t="s">
        <v>145</v>
      </c>
      <c r="E665" s="158" t="s">
        <v>1</v>
      </c>
      <c r="F665" s="159" t="s">
        <v>928</v>
      </c>
      <c r="H665" s="160">
        <v>17.850000000000001</v>
      </c>
      <c r="L665" s="156"/>
      <c r="M665" s="161"/>
      <c r="N665" s="162"/>
      <c r="O665" s="162"/>
      <c r="P665" s="162"/>
      <c r="Q665" s="162"/>
      <c r="R665" s="162"/>
      <c r="S665" s="162"/>
      <c r="T665" s="163"/>
      <c r="AT665" s="158" t="s">
        <v>145</v>
      </c>
      <c r="AU665" s="158" t="s">
        <v>83</v>
      </c>
      <c r="AV665" s="13" t="s">
        <v>83</v>
      </c>
      <c r="AW665" s="13" t="s">
        <v>29</v>
      </c>
      <c r="AX665" s="13" t="s">
        <v>73</v>
      </c>
      <c r="AY665" s="158" t="s">
        <v>137</v>
      </c>
    </row>
    <row r="666" spans="2:51" s="13" customFormat="1">
      <c r="B666" s="156"/>
      <c r="D666" s="157" t="s">
        <v>145</v>
      </c>
      <c r="E666" s="158" t="s">
        <v>1</v>
      </c>
      <c r="F666" s="159" t="s">
        <v>650</v>
      </c>
      <c r="H666" s="160">
        <v>-1.379</v>
      </c>
      <c r="L666" s="156"/>
      <c r="M666" s="161"/>
      <c r="N666" s="162"/>
      <c r="O666" s="162"/>
      <c r="P666" s="162"/>
      <c r="Q666" s="162"/>
      <c r="R666" s="162"/>
      <c r="S666" s="162"/>
      <c r="T666" s="163"/>
      <c r="AT666" s="158" t="s">
        <v>145</v>
      </c>
      <c r="AU666" s="158" t="s">
        <v>83</v>
      </c>
      <c r="AV666" s="13" t="s">
        <v>83</v>
      </c>
      <c r="AW666" s="13" t="s">
        <v>29</v>
      </c>
      <c r="AX666" s="13" t="s">
        <v>73</v>
      </c>
      <c r="AY666" s="158" t="s">
        <v>137</v>
      </c>
    </row>
    <row r="667" spans="2:51" s="13" customFormat="1">
      <c r="B667" s="156"/>
      <c r="D667" s="157" t="s">
        <v>145</v>
      </c>
      <c r="E667" s="158" t="s">
        <v>1</v>
      </c>
      <c r="F667" s="159" t="s">
        <v>651</v>
      </c>
      <c r="H667" s="160">
        <v>-1.5760000000000001</v>
      </c>
      <c r="L667" s="156"/>
      <c r="M667" s="161"/>
      <c r="N667" s="162"/>
      <c r="O667" s="162"/>
      <c r="P667" s="162"/>
      <c r="Q667" s="162"/>
      <c r="R667" s="162"/>
      <c r="S667" s="162"/>
      <c r="T667" s="163"/>
      <c r="AT667" s="158" t="s">
        <v>145</v>
      </c>
      <c r="AU667" s="158" t="s">
        <v>83</v>
      </c>
      <c r="AV667" s="13" t="s">
        <v>83</v>
      </c>
      <c r="AW667" s="13" t="s">
        <v>29</v>
      </c>
      <c r="AX667" s="13" t="s">
        <v>73</v>
      </c>
      <c r="AY667" s="158" t="s">
        <v>137</v>
      </c>
    </row>
    <row r="668" spans="2:51" s="13" customFormat="1">
      <c r="B668" s="156"/>
      <c r="D668" s="157" t="s">
        <v>145</v>
      </c>
      <c r="E668" s="158" t="s">
        <v>1</v>
      </c>
      <c r="F668" s="159" t="s">
        <v>929</v>
      </c>
      <c r="H668" s="160">
        <v>8.3249999999999993</v>
      </c>
      <c r="L668" s="156"/>
      <c r="M668" s="161"/>
      <c r="N668" s="162"/>
      <c r="O668" s="162"/>
      <c r="P668" s="162"/>
      <c r="Q668" s="162"/>
      <c r="R668" s="162"/>
      <c r="S668" s="162"/>
      <c r="T668" s="163"/>
      <c r="AT668" s="158" t="s">
        <v>145</v>
      </c>
      <c r="AU668" s="158" t="s">
        <v>83</v>
      </c>
      <c r="AV668" s="13" t="s">
        <v>83</v>
      </c>
      <c r="AW668" s="13" t="s">
        <v>29</v>
      </c>
      <c r="AX668" s="13" t="s">
        <v>73</v>
      </c>
      <c r="AY668" s="158" t="s">
        <v>137</v>
      </c>
    </row>
    <row r="669" spans="2:51" s="13" customFormat="1">
      <c r="B669" s="156"/>
      <c r="D669" s="157" t="s">
        <v>145</v>
      </c>
      <c r="E669" s="158" t="s">
        <v>1</v>
      </c>
      <c r="F669" s="159" t="s">
        <v>650</v>
      </c>
      <c r="H669" s="160">
        <v>-1.379</v>
      </c>
      <c r="L669" s="156"/>
      <c r="M669" s="161"/>
      <c r="N669" s="162"/>
      <c r="O669" s="162"/>
      <c r="P669" s="162"/>
      <c r="Q669" s="162"/>
      <c r="R669" s="162"/>
      <c r="S669" s="162"/>
      <c r="T669" s="163"/>
      <c r="AT669" s="158" t="s">
        <v>145</v>
      </c>
      <c r="AU669" s="158" t="s">
        <v>83</v>
      </c>
      <c r="AV669" s="13" t="s">
        <v>83</v>
      </c>
      <c r="AW669" s="13" t="s">
        <v>29</v>
      </c>
      <c r="AX669" s="13" t="s">
        <v>73</v>
      </c>
      <c r="AY669" s="158" t="s">
        <v>137</v>
      </c>
    </row>
    <row r="670" spans="2:51" s="13" customFormat="1">
      <c r="B670" s="156"/>
      <c r="D670" s="157" t="s">
        <v>145</v>
      </c>
      <c r="E670" s="158" t="s">
        <v>1</v>
      </c>
      <c r="F670" s="159" t="s">
        <v>930</v>
      </c>
      <c r="H670" s="160">
        <v>13.865</v>
      </c>
      <c r="L670" s="156"/>
      <c r="M670" s="161"/>
      <c r="N670" s="162"/>
      <c r="O670" s="162"/>
      <c r="P670" s="162"/>
      <c r="Q670" s="162"/>
      <c r="R670" s="162"/>
      <c r="S670" s="162"/>
      <c r="T670" s="163"/>
      <c r="AT670" s="158" t="s">
        <v>145</v>
      </c>
      <c r="AU670" s="158" t="s">
        <v>83</v>
      </c>
      <c r="AV670" s="13" t="s">
        <v>83</v>
      </c>
      <c r="AW670" s="13" t="s">
        <v>29</v>
      </c>
      <c r="AX670" s="13" t="s">
        <v>73</v>
      </c>
      <c r="AY670" s="158" t="s">
        <v>137</v>
      </c>
    </row>
    <row r="671" spans="2:51" s="13" customFormat="1">
      <c r="B671" s="156"/>
      <c r="D671" s="157" t="s">
        <v>145</v>
      </c>
      <c r="E671" s="158" t="s">
        <v>1</v>
      </c>
      <c r="F671" s="159" t="s">
        <v>931</v>
      </c>
      <c r="H671" s="160">
        <v>1.7729999999999999</v>
      </c>
      <c r="L671" s="156"/>
      <c r="M671" s="161"/>
      <c r="N671" s="162"/>
      <c r="O671" s="162"/>
      <c r="P671" s="162"/>
      <c r="Q671" s="162"/>
      <c r="R671" s="162"/>
      <c r="S671" s="162"/>
      <c r="T671" s="163"/>
      <c r="AT671" s="158" t="s">
        <v>145</v>
      </c>
      <c r="AU671" s="158" t="s">
        <v>83</v>
      </c>
      <c r="AV671" s="13" t="s">
        <v>83</v>
      </c>
      <c r="AW671" s="13" t="s">
        <v>29</v>
      </c>
      <c r="AX671" s="13" t="s">
        <v>73</v>
      </c>
      <c r="AY671" s="158" t="s">
        <v>137</v>
      </c>
    </row>
    <row r="672" spans="2:51" s="13" customFormat="1">
      <c r="B672" s="156"/>
      <c r="D672" s="157" t="s">
        <v>145</v>
      </c>
      <c r="E672" s="158" t="s">
        <v>1</v>
      </c>
      <c r="F672" s="159" t="s">
        <v>932</v>
      </c>
      <c r="H672" s="160">
        <v>18.100000000000001</v>
      </c>
      <c r="L672" s="156"/>
      <c r="M672" s="161"/>
      <c r="N672" s="162"/>
      <c r="O672" s="162"/>
      <c r="P672" s="162"/>
      <c r="Q672" s="162"/>
      <c r="R672" s="162"/>
      <c r="S672" s="162"/>
      <c r="T672" s="163"/>
      <c r="AT672" s="158" t="s">
        <v>145</v>
      </c>
      <c r="AU672" s="158" t="s">
        <v>83</v>
      </c>
      <c r="AV672" s="13" t="s">
        <v>83</v>
      </c>
      <c r="AW672" s="13" t="s">
        <v>29</v>
      </c>
      <c r="AX672" s="13" t="s">
        <v>73</v>
      </c>
      <c r="AY672" s="158" t="s">
        <v>137</v>
      </c>
    </row>
    <row r="673" spans="2:51" s="13" customFormat="1">
      <c r="B673" s="156"/>
      <c r="D673" s="157" t="s">
        <v>145</v>
      </c>
      <c r="E673" s="158" t="s">
        <v>1</v>
      </c>
      <c r="F673" s="159" t="s">
        <v>645</v>
      </c>
      <c r="H673" s="160">
        <v>-2.758</v>
      </c>
      <c r="L673" s="156"/>
      <c r="M673" s="161"/>
      <c r="N673" s="162"/>
      <c r="O673" s="162"/>
      <c r="P673" s="162"/>
      <c r="Q673" s="162"/>
      <c r="R673" s="162"/>
      <c r="S673" s="162"/>
      <c r="T673" s="163"/>
      <c r="AT673" s="158" t="s">
        <v>145</v>
      </c>
      <c r="AU673" s="158" t="s">
        <v>83</v>
      </c>
      <c r="AV673" s="13" t="s">
        <v>83</v>
      </c>
      <c r="AW673" s="13" t="s">
        <v>29</v>
      </c>
      <c r="AX673" s="13" t="s">
        <v>73</v>
      </c>
      <c r="AY673" s="158" t="s">
        <v>137</v>
      </c>
    </row>
    <row r="674" spans="2:51" s="13" customFormat="1">
      <c r="B674" s="156"/>
      <c r="D674" s="157" t="s">
        <v>145</v>
      </c>
      <c r="E674" s="158" t="s">
        <v>1</v>
      </c>
      <c r="F674" s="159" t="s">
        <v>651</v>
      </c>
      <c r="H674" s="160">
        <v>-1.5760000000000001</v>
      </c>
      <c r="L674" s="156"/>
      <c r="M674" s="161"/>
      <c r="N674" s="162"/>
      <c r="O674" s="162"/>
      <c r="P674" s="162"/>
      <c r="Q674" s="162"/>
      <c r="R674" s="162"/>
      <c r="S674" s="162"/>
      <c r="T674" s="163"/>
      <c r="AT674" s="158" t="s">
        <v>145</v>
      </c>
      <c r="AU674" s="158" t="s">
        <v>83</v>
      </c>
      <c r="AV674" s="13" t="s">
        <v>83</v>
      </c>
      <c r="AW674" s="13" t="s">
        <v>29</v>
      </c>
      <c r="AX674" s="13" t="s">
        <v>73</v>
      </c>
      <c r="AY674" s="158" t="s">
        <v>137</v>
      </c>
    </row>
    <row r="675" spans="2:51" s="13" customFormat="1">
      <c r="B675" s="156"/>
      <c r="D675" s="157" t="s">
        <v>145</v>
      </c>
      <c r="E675" s="158" t="s">
        <v>1</v>
      </c>
      <c r="F675" s="159" t="s">
        <v>864</v>
      </c>
      <c r="H675" s="160">
        <v>-1.7729999999999999</v>
      </c>
      <c r="L675" s="156"/>
      <c r="M675" s="161"/>
      <c r="N675" s="162"/>
      <c r="O675" s="162"/>
      <c r="P675" s="162"/>
      <c r="Q675" s="162"/>
      <c r="R675" s="162"/>
      <c r="S675" s="162"/>
      <c r="T675" s="163"/>
      <c r="AT675" s="158" t="s">
        <v>145</v>
      </c>
      <c r="AU675" s="158" t="s">
        <v>83</v>
      </c>
      <c r="AV675" s="13" t="s">
        <v>83</v>
      </c>
      <c r="AW675" s="13" t="s">
        <v>29</v>
      </c>
      <c r="AX675" s="13" t="s">
        <v>73</v>
      </c>
      <c r="AY675" s="158" t="s">
        <v>137</v>
      </c>
    </row>
    <row r="676" spans="2:51" s="13" customFormat="1">
      <c r="B676" s="156"/>
      <c r="D676" s="157" t="s">
        <v>145</v>
      </c>
      <c r="E676" s="158" t="s">
        <v>1</v>
      </c>
      <c r="F676" s="159" t="s">
        <v>842</v>
      </c>
      <c r="H676" s="160">
        <v>8.75</v>
      </c>
      <c r="L676" s="156"/>
      <c r="M676" s="161"/>
      <c r="N676" s="162"/>
      <c r="O676" s="162"/>
      <c r="P676" s="162"/>
      <c r="Q676" s="162"/>
      <c r="R676" s="162"/>
      <c r="S676" s="162"/>
      <c r="T676" s="163"/>
      <c r="AT676" s="158" t="s">
        <v>145</v>
      </c>
      <c r="AU676" s="158" t="s">
        <v>83</v>
      </c>
      <c r="AV676" s="13" t="s">
        <v>83</v>
      </c>
      <c r="AW676" s="13" t="s">
        <v>29</v>
      </c>
      <c r="AX676" s="13" t="s">
        <v>73</v>
      </c>
      <c r="AY676" s="158" t="s">
        <v>137</v>
      </c>
    </row>
    <row r="677" spans="2:51" s="13" customFormat="1">
      <c r="B677" s="156"/>
      <c r="D677" s="157" t="s">
        <v>145</v>
      </c>
      <c r="E677" s="158" t="s">
        <v>1</v>
      </c>
      <c r="F677" s="159" t="s">
        <v>650</v>
      </c>
      <c r="H677" s="160">
        <v>-1.379</v>
      </c>
      <c r="L677" s="156"/>
      <c r="M677" s="161"/>
      <c r="N677" s="162"/>
      <c r="O677" s="162"/>
      <c r="P677" s="162"/>
      <c r="Q677" s="162"/>
      <c r="R677" s="162"/>
      <c r="S677" s="162"/>
      <c r="T677" s="163"/>
      <c r="AT677" s="158" t="s">
        <v>145</v>
      </c>
      <c r="AU677" s="158" t="s">
        <v>83</v>
      </c>
      <c r="AV677" s="13" t="s">
        <v>83</v>
      </c>
      <c r="AW677" s="13" t="s">
        <v>29</v>
      </c>
      <c r="AX677" s="13" t="s">
        <v>73</v>
      </c>
      <c r="AY677" s="158" t="s">
        <v>137</v>
      </c>
    </row>
    <row r="678" spans="2:51" s="13" customFormat="1">
      <c r="B678" s="156"/>
      <c r="D678" s="157" t="s">
        <v>145</v>
      </c>
      <c r="E678" s="158" t="s">
        <v>1</v>
      </c>
      <c r="F678" s="159" t="s">
        <v>933</v>
      </c>
      <c r="H678" s="160">
        <v>13.875</v>
      </c>
      <c r="L678" s="156"/>
      <c r="M678" s="161"/>
      <c r="N678" s="162"/>
      <c r="O678" s="162"/>
      <c r="P678" s="162"/>
      <c r="Q678" s="162"/>
      <c r="R678" s="162"/>
      <c r="S678" s="162"/>
      <c r="T678" s="163"/>
      <c r="AT678" s="158" t="s">
        <v>145</v>
      </c>
      <c r="AU678" s="158" t="s">
        <v>83</v>
      </c>
      <c r="AV678" s="13" t="s">
        <v>83</v>
      </c>
      <c r="AW678" s="13" t="s">
        <v>29</v>
      </c>
      <c r="AX678" s="13" t="s">
        <v>73</v>
      </c>
      <c r="AY678" s="158" t="s">
        <v>137</v>
      </c>
    </row>
    <row r="679" spans="2:51" s="13" customFormat="1">
      <c r="B679" s="156"/>
      <c r="D679" s="157" t="s">
        <v>145</v>
      </c>
      <c r="E679" s="158" t="s">
        <v>1</v>
      </c>
      <c r="F679" s="159" t="s">
        <v>650</v>
      </c>
      <c r="H679" s="160">
        <v>-1.379</v>
      </c>
      <c r="L679" s="156"/>
      <c r="M679" s="161"/>
      <c r="N679" s="162"/>
      <c r="O679" s="162"/>
      <c r="P679" s="162"/>
      <c r="Q679" s="162"/>
      <c r="R679" s="162"/>
      <c r="S679" s="162"/>
      <c r="T679" s="163"/>
      <c r="AT679" s="158" t="s">
        <v>145</v>
      </c>
      <c r="AU679" s="158" t="s">
        <v>83</v>
      </c>
      <c r="AV679" s="13" t="s">
        <v>83</v>
      </c>
      <c r="AW679" s="13" t="s">
        <v>29</v>
      </c>
      <c r="AX679" s="13" t="s">
        <v>73</v>
      </c>
      <c r="AY679" s="158" t="s">
        <v>137</v>
      </c>
    </row>
    <row r="680" spans="2:51" s="13" customFormat="1">
      <c r="B680" s="156"/>
      <c r="D680" s="157" t="s">
        <v>145</v>
      </c>
      <c r="E680" s="158" t="s">
        <v>1</v>
      </c>
      <c r="F680" s="159" t="s">
        <v>934</v>
      </c>
      <c r="H680" s="160">
        <v>15.625</v>
      </c>
      <c r="L680" s="156"/>
      <c r="M680" s="161"/>
      <c r="N680" s="162"/>
      <c r="O680" s="162"/>
      <c r="P680" s="162"/>
      <c r="Q680" s="162"/>
      <c r="R680" s="162"/>
      <c r="S680" s="162"/>
      <c r="T680" s="163"/>
      <c r="AT680" s="158" t="s">
        <v>145</v>
      </c>
      <c r="AU680" s="158" t="s">
        <v>83</v>
      </c>
      <c r="AV680" s="13" t="s">
        <v>83</v>
      </c>
      <c r="AW680" s="13" t="s">
        <v>29</v>
      </c>
      <c r="AX680" s="13" t="s">
        <v>73</v>
      </c>
      <c r="AY680" s="158" t="s">
        <v>137</v>
      </c>
    </row>
    <row r="681" spans="2:51" s="13" customFormat="1">
      <c r="B681" s="156"/>
      <c r="D681" s="157" t="s">
        <v>145</v>
      </c>
      <c r="E681" s="158" t="s">
        <v>1</v>
      </c>
      <c r="F681" s="159" t="s">
        <v>826</v>
      </c>
      <c r="H681" s="160">
        <v>-1.5760000000000001</v>
      </c>
      <c r="L681" s="156"/>
      <c r="M681" s="161"/>
      <c r="N681" s="162"/>
      <c r="O681" s="162"/>
      <c r="P681" s="162"/>
      <c r="Q681" s="162"/>
      <c r="R681" s="162"/>
      <c r="S681" s="162"/>
      <c r="T681" s="163"/>
      <c r="AT681" s="158" t="s">
        <v>145</v>
      </c>
      <c r="AU681" s="158" t="s">
        <v>83</v>
      </c>
      <c r="AV681" s="13" t="s">
        <v>83</v>
      </c>
      <c r="AW681" s="13" t="s">
        <v>29</v>
      </c>
      <c r="AX681" s="13" t="s">
        <v>73</v>
      </c>
      <c r="AY681" s="158" t="s">
        <v>137</v>
      </c>
    </row>
    <row r="682" spans="2:51" s="13" customFormat="1">
      <c r="B682" s="156"/>
      <c r="D682" s="157" t="s">
        <v>145</v>
      </c>
      <c r="E682" s="158" t="s">
        <v>1</v>
      </c>
      <c r="F682" s="159" t="s">
        <v>935</v>
      </c>
      <c r="H682" s="160">
        <v>11.375</v>
      </c>
      <c r="L682" s="156"/>
      <c r="M682" s="161"/>
      <c r="N682" s="162"/>
      <c r="O682" s="162"/>
      <c r="P682" s="162"/>
      <c r="Q682" s="162"/>
      <c r="R682" s="162"/>
      <c r="S682" s="162"/>
      <c r="T682" s="163"/>
      <c r="AT682" s="158" t="s">
        <v>145</v>
      </c>
      <c r="AU682" s="158" t="s">
        <v>83</v>
      </c>
      <c r="AV682" s="13" t="s">
        <v>83</v>
      </c>
      <c r="AW682" s="13" t="s">
        <v>29</v>
      </c>
      <c r="AX682" s="13" t="s">
        <v>73</v>
      </c>
      <c r="AY682" s="158" t="s">
        <v>137</v>
      </c>
    </row>
    <row r="683" spans="2:51" s="13" customFormat="1">
      <c r="B683" s="156"/>
      <c r="D683" s="157" t="s">
        <v>145</v>
      </c>
      <c r="E683" s="158" t="s">
        <v>1</v>
      </c>
      <c r="F683" s="159" t="s">
        <v>650</v>
      </c>
      <c r="H683" s="160">
        <v>-1.379</v>
      </c>
      <c r="L683" s="156"/>
      <c r="M683" s="161"/>
      <c r="N683" s="162"/>
      <c r="O683" s="162"/>
      <c r="P683" s="162"/>
      <c r="Q683" s="162"/>
      <c r="R683" s="162"/>
      <c r="S683" s="162"/>
      <c r="T683" s="163"/>
      <c r="AT683" s="158" t="s">
        <v>145</v>
      </c>
      <c r="AU683" s="158" t="s">
        <v>83</v>
      </c>
      <c r="AV683" s="13" t="s">
        <v>83</v>
      </c>
      <c r="AW683" s="13" t="s">
        <v>29</v>
      </c>
      <c r="AX683" s="13" t="s">
        <v>73</v>
      </c>
      <c r="AY683" s="158" t="s">
        <v>137</v>
      </c>
    </row>
    <row r="684" spans="2:51" s="13" customFormat="1">
      <c r="B684" s="156"/>
      <c r="D684" s="157" t="s">
        <v>145</v>
      </c>
      <c r="E684" s="158" t="s">
        <v>1</v>
      </c>
      <c r="F684" s="159" t="s">
        <v>936</v>
      </c>
      <c r="H684" s="160">
        <v>16.988</v>
      </c>
      <c r="L684" s="156"/>
      <c r="M684" s="161"/>
      <c r="N684" s="162"/>
      <c r="O684" s="162"/>
      <c r="P684" s="162"/>
      <c r="Q684" s="162"/>
      <c r="R684" s="162"/>
      <c r="S684" s="162"/>
      <c r="T684" s="163"/>
      <c r="AT684" s="158" t="s">
        <v>145</v>
      </c>
      <c r="AU684" s="158" t="s">
        <v>83</v>
      </c>
      <c r="AV684" s="13" t="s">
        <v>83</v>
      </c>
      <c r="AW684" s="13" t="s">
        <v>29</v>
      </c>
      <c r="AX684" s="13" t="s">
        <v>73</v>
      </c>
      <c r="AY684" s="158" t="s">
        <v>137</v>
      </c>
    </row>
    <row r="685" spans="2:51" s="13" customFormat="1">
      <c r="B685" s="156"/>
      <c r="D685" s="157" t="s">
        <v>145</v>
      </c>
      <c r="E685" s="158" t="s">
        <v>1</v>
      </c>
      <c r="F685" s="159" t="s">
        <v>650</v>
      </c>
      <c r="H685" s="160">
        <v>-1.379</v>
      </c>
      <c r="L685" s="156"/>
      <c r="M685" s="161"/>
      <c r="N685" s="162"/>
      <c r="O685" s="162"/>
      <c r="P685" s="162"/>
      <c r="Q685" s="162"/>
      <c r="R685" s="162"/>
      <c r="S685" s="162"/>
      <c r="T685" s="163"/>
      <c r="AT685" s="158" t="s">
        <v>145</v>
      </c>
      <c r="AU685" s="158" t="s">
        <v>83</v>
      </c>
      <c r="AV685" s="13" t="s">
        <v>83</v>
      </c>
      <c r="AW685" s="13" t="s">
        <v>29</v>
      </c>
      <c r="AX685" s="13" t="s">
        <v>73</v>
      </c>
      <c r="AY685" s="158" t="s">
        <v>137</v>
      </c>
    </row>
    <row r="686" spans="2:51" s="13" customFormat="1">
      <c r="B686" s="156"/>
      <c r="D686" s="157" t="s">
        <v>145</v>
      </c>
      <c r="E686" s="158" t="s">
        <v>1</v>
      </c>
      <c r="F686" s="159" t="s">
        <v>864</v>
      </c>
      <c r="H686" s="160">
        <v>-1.7729999999999999</v>
      </c>
      <c r="L686" s="156"/>
      <c r="M686" s="161"/>
      <c r="N686" s="162"/>
      <c r="O686" s="162"/>
      <c r="P686" s="162"/>
      <c r="Q686" s="162"/>
      <c r="R686" s="162"/>
      <c r="S686" s="162"/>
      <c r="T686" s="163"/>
      <c r="AT686" s="158" t="s">
        <v>145</v>
      </c>
      <c r="AU686" s="158" t="s">
        <v>83</v>
      </c>
      <c r="AV686" s="13" t="s">
        <v>83</v>
      </c>
      <c r="AW686" s="13" t="s">
        <v>29</v>
      </c>
      <c r="AX686" s="13" t="s">
        <v>73</v>
      </c>
      <c r="AY686" s="158" t="s">
        <v>137</v>
      </c>
    </row>
    <row r="687" spans="2:51" s="13" customFormat="1">
      <c r="B687" s="156"/>
      <c r="D687" s="157" t="s">
        <v>145</v>
      </c>
      <c r="E687" s="158" t="s">
        <v>1</v>
      </c>
      <c r="F687" s="159" t="s">
        <v>937</v>
      </c>
      <c r="H687" s="160">
        <v>5.5</v>
      </c>
      <c r="L687" s="156"/>
      <c r="M687" s="161"/>
      <c r="N687" s="162"/>
      <c r="O687" s="162"/>
      <c r="P687" s="162"/>
      <c r="Q687" s="162"/>
      <c r="R687" s="162"/>
      <c r="S687" s="162"/>
      <c r="T687" s="163"/>
      <c r="AT687" s="158" t="s">
        <v>145</v>
      </c>
      <c r="AU687" s="158" t="s">
        <v>83</v>
      </c>
      <c r="AV687" s="13" t="s">
        <v>83</v>
      </c>
      <c r="AW687" s="13" t="s">
        <v>29</v>
      </c>
      <c r="AX687" s="13" t="s">
        <v>73</v>
      </c>
      <c r="AY687" s="158" t="s">
        <v>137</v>
      </c>
    </row>
    <row r="688" spans="2:51" s="13" customFormat="1">
      <c r="B688" s="156"/>
      <c r="D688" s="157" t="s">
        <v>145</v>
      </c>
      <c r="E688" s="158" t="s">
        <v>1</v>
      </c>
      <c r="F688" s="159" t="s">
        <v>938</v>
      </c>
      <c r="H688" s="160">
        <v>13.728</v>
      </c>
      <c r="L688" s="156"/>
      <c r="M688" s="161"/>
      <c r="N688" s="162"/>
      <c r="O688" s="162"/>
      <c r="P688" s="162"/>
      <c r="Q688" s="162"/>
      <c r="R688" s="162"/>
      <c r="S688" s="162"/>
      <c r="T688" s="163"/>
      <c r="AT688" s="158" t="s">
        <v>145</v>
      </c>
      <c r="AU688" s="158" t="s">
        <v>83</v>
      </c>
      <c r="AV688" s="13" t="s">
        <v>83</v>
      </c>
      <c r="AW688" s="13" t="s">
        <v>29</v>
      </c>
      <c r="AX688" s="13" t="s">
        <v>73</v>
      </c>
      <c r="AY688" s="158" t="s">
        <v>137</v>
      </c>
    </row>
    <row r="689" spans="2:51" s="13" customFormat="1">
      <c r="B689" s="156"/>
      <c r="D689" s="157" t="s">
        <v>145</v>
      </c>
      <c r="E689" s="158" t="s">
        <v>1</v>
      </c>
      <c r="F689" s="159" t="s">
        <v>639</v>
      </c>
      <c r="H689" s="160">
        <v>-1.7729999999999999</v>
      </c>
      <c r="L689" s="156"/>
      <c r="M689" s="161"/>
      <c r="N689" s="162"/>
      <c r="O689" s="162"/>
      <c r="P689" s="162"/>
      <c r="Q689" s="162"/>
      <c r="R689" s="162"/>
      <c r="S689" s="162"/>
      <c r="T689" s="163"/>
      <c r="AT689" s="158" t="s">
        <v>145</v>
      </c>
      <c r="AU689" s="158" t="s">
        <v>83</v>
      </c>
      <c r="AV689" s="13" t="s">
        <v>83</v>
      </c>
      <c r="AW689" s="13" t="s">
        <v>29</v>
      </c>
      <c r="AX689" s="13" t="s">
        <v>73</v>
      </c>
      <c r="AY689" s="158" t="s">
        <v>137</v>
      </c>
    </row>
    <row r="690" spans="2:51" s="13" customFormat="1">
      <c r="B690" s="156"/>
      <c r="D690" s="157" t="s">
        <v>145</v>
      </c>
      <c r="E690" s="158" t="s">
        <v>1</v>
      </c>
      <c r="F690" s="159" t="s">
        <v>939</v>
      </c>
      <c r="H690" s="160">
        <v>18</v>
      </c>
      <c r="L690" s="156"/>
      <c r="M690" s="161"/>
      <c r="N690" s="162"/>
      <c r="O690" s="162"/>
      <c r="P690" s="162"/>
      <c r="Q690" s="162"/>
      <c r="R690" s="162"/>
      <c r="S690" s="162"/>
      <c r="T690" s="163"/>
      <c r="AT690" s="158" t="s">
        <v>145</v>
      </c>
      <c r="AU690" s="158" t="s">
        <v>83</v>
      </c>
      <c r="AV690" s="13" t="s">
        <v>83</v>
      </c>
      <c r="AW690" s="13" t="s">
        <v>29</v>
      </c>
      <c r="AX690" s="13" t="s">
        <v>73</v>
      </c>
      <c r="AY690" s="158" t="s">
        <v>137</v>
      </c>
    </row>
    <row r="691" spans="2:51" s="13" customFormat="1">
      <c r="B691" s="156"/>
      <c r="D691" s="157" t="s">
        <v>145</v>
      </c>
      <c r="E691" s="158" t="s">
        <v>1</v>
      </c>
      <c r="F691" s="159" t="s">
        <v>911</v>
      </c>
      <c r="H691" s="160">
        <v>-3.5459999999999998</v>
      </c>
      <c r="L691" s="156"/>
      <c r="M691" s="161"/>
      <c r="N691" s="162"/>
      <c r="O691" s="162"/>
      <c r="P691" s="162"/>
      <c r="Q691" s="162"/>
      <c r="R691" s="162"/>
      <c r="S691" s="162"/>
      <c r="T691" s="163"/>
      <c r="AT691" s="158" t="s">
        <v>145</v>
      </c>
      <c r="AU691" s="158" t="s">
        <v>83</v>
      </c>
      <c r="AV691" s="13" t="s">
        <v>83</v>
      </c>
      <c r="AW691" s="13" t="s">
        <v>29</v>
      </c>
      <c r="AX691" s="13" t="s">
        <v>73</v>
      </c>
      <c r="AY691" s="158" t="s">
        <v>137</v>
      </c>
    </row>
    <row r="692" spans="2:51" s="13" customFormat="1">
      <c r="B692" s="156"/>
      <c r="D692" s="157" t="s">
        <v>145</v>
      </c>
      <c r="E692" s="158" t="s">
        <v>1</v>
      </c>
      <c r="F692" s="159" t="s">
        <v>940</v>
      </c>
      <c r="H692" s="160">
        <v>5.55</v>
      </c>
      <c r="L692" s="156"/>
      <c r="M692" s="161"/>
      <c r="N692" s="162"/>
      <c r="O692" s="162"/>
      <c r="P692" s="162"/>
      <c r="Q692" s="162"/>
      <c r="R692" s="162"/>
      <c r="S692" s="162"/>
      <c r="T692" s="163"/>
      <c r="AT692" s="158" t="s">
        <v>145</v>
      </c>
      <c r="AU692" s="158" t="s">
        <v>83</v>
      </c>
      <c r="AV692" s="13" t="s">
        <v>83</v>
      </c>
      <c r="AW692" s="13" t="s">
        <v>29</v>
      </c>
      <c r="AX692" s="13" t="s">
        <v>73</v>
      </c>
      <c r="AY692" s="158" t="s">
        <v>137</v>
      </c>
    </row>
    <row r="693" spans="2:51" s="13" customFormat="1">
      <c r="B693" s="156"/>
      <c r="D693" s="157" t="s">
        <v>145</v>
      </c>
      <c r="E693" s="158" t="s">
        <v>1</v>
      </c>
      <c r="F693" s="159" t="s">
        <v>639</v>
      </c>
      <c r="H693" s="160">
        <v>-1.7729999999999999</v>
      </c>
      <c r="L693" s="156"/>
      <c r="M693" s="161"/>
      <c r="N693" s="162"/>
      <c r="O693" s="162"/>
      <c r="P693" s="162"/>
      <c r="Q693" s="162"/>
      <c r="R693" s="162"/>
      <c r="S693" s="162"/>
      <c r="T693" s="163"/>
      <c r="AT693" s="158" t="s">
        <v>145</v>
      </c>
      <c r="AU693" s="158" t="s">
        <v>83</v>
      </c>
      <c r="AV693" s="13" t="s">
        <v>83</v>
      </c>
      <c r="AW693" s="13" t="s">
        <v>29</v>
      </c>
      <c r="AX693" s="13" t="s">
        <v>73</v>
      </c>
      <c r="AY693" s="158" t="s">
        <v>137</v>
      </c>
    </row>
    <row r="694" spans="2:51" s="16" customFormat="1">
      <c r="B694" s="191"/>
      <c r="D694" s="157" t="s">
        <v>145</v>
      </c>
      <c r="E694" s="192" t="s">
        <v>1</v>
      </c>
      <c r="F694" s="193" t="s">
        <v>582</v>
      </c>
      <c r="H694" s="194">
        <v>605.97299999999939</v>
      </c>
      <c r="L694" s="191"/>
      <c r="M694" s="195"/>
      <c r="N694" s="196"/>
      <c r="O694" s="196"/>
      <c r="P694" s="196"/>
      <c r="Q694" s="196"/>
      <c r="R694" s="196"/>
      <c r="S694" s="196"/>
      <c r="T694" s="197"/>
      <c r="AT694" s="192" t="s">
        <v>145</v>
      </c>
      <c r="AU694" s="192" t="s">
        <v>83</v>
      </c>
      <c r="AV694" s="16" t="s">
        <v>152</v>
      </c>
      <c r="AW694" s="16" t="s">
        <v>29</v>
      </c>
      <c r="AX694" s="16" t="s">
        <v>73</v>
      </c>
      <c r="AY694" s="192" t="s">
        <v>137</v>
      </c>
    </row>
    <row r="695" spans="2:51" s="15" customFormat="1">
      <c r="B695" s="171"/>
      <c r="D695" s="157" t="s">
        <v>145</v>
      </c>
      <c r="E695" s="172" t="s">
        <v>1</v>
      </c>
      <c r="F695" s="173" t="s">
        <v>583</v>
      </c>
      <c r="H695" s="172" t="s">
        <v>1</v>
      </c>
      <c r="L695" s="171"/>
      <c r="M695" s="174"/>
      <c r="N695" s="175"/>
      <c r="O695" s="175"/>
      <c r="P695" s="175"/>
      <c r="Q695" s="175"/>
      <c r="R695" s="175"/>
      <c r="S695" s="175"/>
      <c r="T695" s="176"/>
      <c r="AT695" s="172" t="s">
        <v>145</v>
      </c>
      <c r="AU695" s="172" t="s">
        <v>83</v>
      </c>
      <c r="AV695" s="15" t="s">
        <v>81</v>
      </c>
      <c r="AW695" s="15" t="s">
        <v>29</v>
      </c>
      <c r="AX695" s="15" t="s">
        <v>73</v>
      </c>
      <c r="AY695" s="172" t="s">
        <v>137</v>
      </c>
    </row>
    <row r="696" spans="2:51" s="13" customFormat="1">
      <c r="B696" s="156"/>
      <c r="D696" s="157" t="s">
        <v>145</v>
      </c>
      <c r="E696" s="158" t="s">
        <v>1</v>
      </c>
      <c r="F696" s="159" t="s">
        <v>941</v>
      </c>
      <c r="H696" s="160">
        <v>36.290999999999997</v>
      </c>
      <c r="L696" s="156"/>
      <c r="M696" s="161"/>
      <c r="N696" s="162"/>
      <c r="O696" s="162"/>
      <c r="P696" s="162"/>
      <c r="Q696" s="162"/>
      <c r="R696" s="162"/>
      <c r="S696" s="162"/>
      <c r="T696" s="163"/>
      <c r="AT696" s="158" t="s">
        <v>145</v>
      </c>
      <c r="AU696" s="158" t="s">
        <v>83</v>
      </c>
      <c r="AV696" s="13" t="s">
        <v>83</v>
      </c>
      <c r="AW696" s="13" t="s">
        <v>29</v>
      </c>
      <c r="AX696" s="13" t="s">
        <v>73</v>
      </c>
      <c r="AY696" s="158" t="s">
        <v>137</v>
      </c>
    </row>
    <row r="697" spans="2:51" s="13" customFormat="1">
      <c r="B697" s="156"/>
      <c r="D697" s="157" t="s">
        <v>145</v>
      </c>
      <c r="E697" s="158" t="s">
        <v>1</v>
      </c>
      <c r="F697" s="159" t="s">
        <v>911</v>
      </c>
      <c r="H697" s="160">
        <v>-3.5459999999999998</v>
      </c>
      <c r="L697" s="156"/>
      <c r="M697" s="161"/>
      <c r="N697" s="162"/>
      <c r="O697" s="162"/>
      <c r="P697" s="162"/>
      <c r="Q697" s="162"/>
      <c r="R697" s="162"/>
      <c r="S697" s="162"/>
      <c r="T697" s="163"/>
      <c r="AT697" s="158" t="s">
        <v>145</v>
      </c>
      <c r="AU697" s="158" t="s">
        <v>83</v>
      </c>
      <c r="AV697" s="13" t="s">
        <v>83</v>
      </c>
      <c r="AW697" s="13" t="s">
        <v>29</v>
      </c>
      <c r="AX697" s="13" t="s">
        <v>73</v>
      </c>
      <c r="AY697" s="158" t="s">
        <v>137</v>
      </c>
    </row>
    <row r="698" spans="2:51" s="13" customFormat="1">
      <c r="B698" s="156"/>
      <c r="D698" s="157" t="s">
        <v>145</v>
      </c>
      <c r="E698" s="158" t="s">
        <v>1</v>
      </c>
      <c r="F698" s="159" t="s">
        <v>942</v>
      </c>
      <c r="H698" s="160">
        <v>8.7750000000000004</v>
      </c>
      <c r="L698" s="156"/>
      <c r="M698" s="161"/>
      <c r="N698" s="162"/>
      <c r="O698" s="162"/>
      <c r="P698" s="162"/>
      <c r="Q698" s="162"/>
      <c r="R698" s="162"/>
      <c r="S698" s="162"/>
      <c r="T698" s="163"/>
      <c r="AT698" s="158" t="s">
        <v>145</v>
      </c>
      <c r="AU698" s="158" t="s">
        <v>83</v>
      </c>
      <c r="AV698" s="13" t="s">
        <v>83</v>
      </c>
      <c r="AW698" s="13" t="s">
        <v>29</v>
      </c>
      <c r="AX698" s="13" t="s">
        <v>73</v>
      </c>
      <c r="AY698" s="158" t="s">
        <v>137</v>
      </c>
    </row>
    <row r="699" spans="2:51" s="13" customFormat="1">
      <c r="B699" s="156"/>
      <c r="D699" s="157" t="s">
        <v>145</v>
      </c>
      <c r="E699" s="158" t="s">
        <v>1</v>
      </c>
      <c r="F699" s="159" t="s">
        <v>650</v>
      </c>
      <c r="H699" s="160">
        <v>-1.379</v>
      </c>
      <c r="L699" s="156"/>
      <c r="M699" s="161"/>
      <c r="N699" s="162"/>
      <c r="O699" s="162"/>
      <c r="P699" s="162"/>
      <c r="Q699" s="162"/>
      <c r="R699" s="162"/>
      <c r="S699" s="162"/>
      <c r="T699" s="163"/>
      <c r="AT699" s="158" t="s">
        <v>145</v>
      </c>
      <c r="AU699" s="158" t="s">
        <v>83</v>
      </c>
      <c r="AV699" s="13" t="s">
        <v>83</v>
      </c>
      <c r="AW699" s="13" t="s">
        <v>29</v>
      </c>
      <c r="AX699" s="13" t="s">
        <v>73</v>
      </c>
      <c r="AY699" s="158" t="s">
        <v>137</v>
      </c>
    </row>
    <row r="700" spans="2:51" s="13" customFormat="1">
      <c r="B700" s="156"/>
      <c r="D700" s="157" t="s">
        <v>145</v>
      </c>
      <c r="E700" s="158" t="s">
        <v>1</v>
      </c>
      <c r="F700" s="159" t="s">
        <v>943</v>
      </c>
      <c r="H700" s="160">
        <v>41.79</v>
      </c>
      <c r="L700" s="156"/>
      <c r="M700" s="161"/>
      <c r="N700" s="162"/>
      <c r="O700" s="162"/>
      <c r="P700" s="162"/>
      <c r="Q700" s="162"/>
      <c r="R700" s="162"/>
      <c r="S700" s="162"/>
      <c r="T700" s="163"/>
      <c r="AT700" s="158" t="s">
        <v>145</v>
      </c>
      <c r="AU700" s="158" t="s">
        <v>83</v>
      </c>
      <c r="AV700" s="13" t="s">
        <v>83</v>
      </c>
      <c r="AW700" s="13" t="s">
        <v>29</v>
      </c>
      <c r="AX700" s="13" t="s">
        <v>73</v>
      </c>
      <c r="AY700" s="158" t="s">
        <v>137</v>
      </c>
    </row>
    <row r="701" spans="2:51" s="13" customFormat="1">
      <c r="B701" s="156"/>
      <c r="D701" s="157" t="s">
        <v>145</v>
      </c>
      <c r="E701" s="158" t="s">
        <v>1</v>
      </c>
      <c r="F701" s="159" t="s">
        <v>650</v>
      </c>
      <c r="H701" s="160">
        <v>-1.379</v>
      </c>
      <c r="L701" s="156"/>
      <c r="M701" s="161"/>
      <c r="N701" s="162"/>
      <c r="O701" s="162"/>
      <c r="P701" s="162"/>
      <c r="Q701" s="162"/>
      <c r="R701" s="162"/>
      <c r="S701" s="162"/>
      <c r="T701" s="163"/>
      <c r="AT701" s="158" t="s">
        <v>145</v>
      </c>
      <c r="AU701" s="158" t="s">
        <v>83</v>
      </c>
      <c r="AV701" s="13" t="s">
        <v>83</v>
      </c>
      <c r="AW701" s="13" t="s">
        <v>29</v>
      </c>
      <c r="AX701" s="13" t="s">
        <v>73</v>
      </c>
      <c r="AY701" s="158" t="s">
        <v>137</v>
      </c>
    </row>
    <row r="702" spans="2:51" s="13" customFormat="1">
      <c r="B702" s="156"/>
      <c r="D702" s="157" t="s">
        <v>145</v>
      </c>
      <c r="E702" s="158" t="s">
        <v>1</v>
      </c>
      <c r="F702" s="159" t="s">
        <v>655</v>
      </c>
      <c r="H702" s="160">
        <v>-3.5459999999999998</v>
      </c>
      <c r="L702" s="156"/>
      <c r="M702" s="161"/>
      <c r="N702" s="162"/>
      <c r="O702" s="162"/>
      <c r="P702" s="162"/>
      <c r="Q702" s="162"/>
      <c r="R702" s="162"/>
      <c r="S702" s="162"/>
      <c r="T702" s="163"/>
      <c r="AT702" s="158" t="s">
        <v>145</v>
      </c>
      <c r="AU702" s="158" t="s">
        <v>83</v>
      </c>
      <c r="AV702" s="13" t="s">
        <v>83</v>
      </c>
      <c r="AW702" s="13" t="s">
        <v>29</v>
      </c>
      <c r="AX702" s="13" t="s">
        <v>73</v>
      </c>
      <c r="AY702" s="158" t="s">
        <v>137</v>
      </c>
    </row>
    <row r="703" spans="2:51" s="13" customFormat="1">
      <c r="B703" s="156"/>
      <c r="D703" s="157" t="s">
        <v>145</v>
      </c>
      <c r="E703" s="158" t="s">
        <v>1</v>
      </c>
      <c r="F703" s="159" t="s">
        <v>944</v>
      </c>
      <c r="H703" s="160">
        <v>29.405999999999999</v>
      </c>
      <c r="L703" s="156"/>
      <c r="M703" s="161"/>
      <c r="N703" s="162"/>
      <c r="O703" s="162"/>
      <c r="P703" s="162"/>
      <c r="Q703" s="162"/>
      <c r="R703" s="162"/>
      <c r="S703" s="162"/>
      <c r="T703" s="163"/>
      <c r="AT703" s="158" t="s">
        <v>145</v>
      </c>
      <c r="AU703" s="158" t="s">
        <v>83</v>
      </c>
      <c r="AV703" s="13" t="s">
        <v>83</v>
      </c>
      <c r="AW703" s="13" t="s">
        <v>29</v>
      </c>
      <c r="AX703" s="13" t="s">
        <v>73</v>
      </c>
      <c r="AY703" s="158" t="s">
        <v>137</v>
      </c>
    </row>
    <row r="704" spans="2:51" s="13" customFormat="1">
      <c r="B704" s="156"/>
      <c r="D704" s="157" t="s">
        <v>145</v>
      </c>
      <c r="E704" s="158" t="s">
        <v>1</v>
      </c>
      <c r="F704" s="159" t="s">
        <v>911</v>
      </c>
      <c r="H704" s="160">
        <v>-3.5459999999999998</v>
      </c>
      <c r="L704" s="156"/>
      <c r="M704" s="161"/>
      <c r="N704" s="162"/>
      <c r="O704" s="162"/>
      <c r="P704" s="162"/>
      <c r="Q704" s="162"/>
      <c r="R704" s="162"/>
      <c r="S704" s="162"/>
      <c r="T704" s="163"/>
      <c r="AT704" s="158" t="s">
        <v>145</v>
      </c>
      <c r="AU704" s="158" t="s">
        <v>83</v>
      </c>
      <c r="AV704" s="13" t="s">
        <v>83</v>
      </c>
      <c r="AW704" s="13" t="s">
        <v>29</v>
      </c>
      <c r="AX704" s="13" t="s">
        <v>73</v>
      </c>
      <c r="AY704" s="158" t="s">
        <v>137</v>
      </c>
    </row>
    <row r="705" spans="2:51" s="13" customFormat="1">
      <c r="B705" s="156"/>
      <c r="D705" s="157" t="s">
        <v>145</v>
      </c>
      <c r="E705" s="158" t="s">
        <v>1</v>
      </c>
      <c r="F705" s="159" t="s">
        <v>945</v>
      </c>
      <c r="H705" s="160">
        <v>5.5</v>
      </c>
      <c r="L705" s="156"/>
      <c r="M705" s="161"/>
      <c r="N705" s="162"/>
      <c r="O705" s="162"/>
      <c r="P705" s="162"/>
      <c r="Q705" s="162"/>
      <c r="R705" s="162"/>
      <c r="S705" s="162"/>
      <c r="T705" s="163"/>
      <c r="AT705" s="158" t="s">
        <v>145</v>
      </c>
      <c r="AU705" s="158" t="s">
        <v>83</v>
      </c>
      <c r="AV705" s="13" t="s">
        <v>83</v>
      </c>
      <c r="AW705" s="13" t="s">
        <v>29</v>
      </c>
      <c r="AX705" s="13" t="s">
        <v>73</v>
      </c>
      <c r="AY705" s="158" t="s">
        <v>137</v>
      </c>
    </row>
    <row r="706" spans="2:51" s="13" customFormat="1">
      <c r="B706" s="156"/>
      <c r="D706" s="157" t="s">
        <v>145</v>
      </c>
      <c r="E706" s="158" t="s">
        <v>1</v>
      </c>
      <c r="F706" s="159" t="s">
        <v>639</v>
      </c>
      <c r="H706" s="160">
        <v>-1.7729999999999999</v>
      </c>
      <c r="L706" s="156"/>
      <c r="M706" s="161"/>
      <c r="N706" s="162"/>
      <c r="O706" s="162"/>
      <c r="P706" s="162"/>
      <c r="Q706" s="162"/>
      <c r="R706" s="162"/>
      <c r="S706" s="162"/>
      <c r="T706" s="163"/>
      <c r="AT706" s="158" t="s">
        <v>145</v>
      </c>
      <c r="AU706" s="158" t="s">
        <v>83</v>
      </c>
      <c r="AV706" s="13" t="s">
        <v>83</v>
      </c>
      <c r="AW706" s="13" t="s">
        <v>29</v>
      </c>
      <c r="AX706" s="13" t="s">
        <v>73</v>
      </c>
      <c r="AY706" s="158" t="s">
        <v>137</v>
      </c>
    </row>
    <row r="707" spans="2:51" s="13" customFormat="1">
      <c r="B707" s="156"/>
      <c r="D707" s="157" t="s">
        <v>145</v>
      </c>
      <c r="E707" s="158" t="s">
        <v>1</v>
      </c>
      <c r="F707" s="159" t="s">
        <v>868</v>
      </c>
      <c r="H707" s="160">
        <v>41</v>
      </c>
      <c r="L707" s="156"/>
      <c r="M707" s="161"/>
      <c r="N707" s="162"/>
      <c r="O707" s="162"/>
      <c r="P707" s="162"/>
      <c r="Q707" s="162"/>
      <c r="R707" s="162"/>
      <c r="S707" s="162"/>
      <c r="T707" s="163"/>
      <c r="AT707" s="158" t="s">
        <v>145</v>
      </c>
      <c r="AU707" s="158" t="s">
        <v>83</v>
      </c>
      <c r="AV707" s="13" t="s">
        <v>83</v>
      </c>
      <c r="AW707" s="13" t="s">
        <v>29</v>
      </c>
      <c r="AX707" s="13" t="s">
        <v>73</v>
      </c>
      <c r="AY707" s="158" t="s">
        <v>137</v>
      </c>
    </row>
    <row r="708" spans="2:51" s="13" customFormat="1">
      <c r="B708" s="156"/>
      <c r="D708" s="157" t="s">
        <v>145</v>
      </c>
      <c r="E708" s="158" t="s">
        <v>1</v>
      </c>
      <c r="F708" s="159" t="s">
        <v>911</v>
      </c>
      <c r="H708" s="160">
        <v>-3.5459999999999998</v>
      </c>
      <c r="L708" s="156"/>
      <c r="M708" s="161"/>
      <c r="N708" s="162"/>
      <c r="O708" s="162"/>
      <c r="P708" s="162"/>
      <c r="Q708" s="162"/>
      <c r="R708" s="162"/>
      <c r="S708" s="162"/>
      <c r="T708" s="163"/>
      <c r="AT708" s="158" t="s">
        <v>145</v>
      </c>
      <c r="AU708" s="158" t="s">
        <v>83</v>
      </c>
      <c r="AV708" s="13" t="s">
        <v>83</v>
      </c>
      <c r="AW708" s="13" t="s">
        <v>29</v>
      </c>
      <c r="AX708" s="13" t="s">
        <v>73</v>
      </c>
      <c r="AY708" s="158" t="s">
        <v>137</v>
      </c>
    </row>
    <row r="709" spans="2:51" s="13" customFormat="1">
      <c r="B709" s="156"/>
      <c r="D709" s="157" t="s">
        <v>145</v>
      </c>
      <c r="E709" s="158" t="s">
        <v>1</v>
      </c>
      <c r="F709" s="159" t="s">
        <v>663</v>
      </c>
      <c r="H709" s="160">
        <v>-2.9550000000000001</v>
      </c>
      <c r="L709" s="156"/>
      <c r="M709" s="161"/>
      <c r="N709" s="162"/>
      <c r="O709" s="162"/>
      <c r="P709" s="162"/>
      <c r="Q709" s="162"/>
      <c r="R709" s="162"/>
      <c r="S709" s="162"/>
      <c r="T709" s="163"/>
      <c r="AT709" s="158" t="s">
        <v>145</v>
      </c>
      <c r="AU709" s="158" t="s">
        <v>83</v>
      </c>
      <c r="AV709" s="13" t="s">
        <v>83</v>
      </c>
      <c r="AW709" s="13" t="s">
        <v>29</v>
      </c>
      <c r="AX709" s="13" t="s">
        <v>73</v>
      </c>
      <c r="AY709" s="158" t="s">
        <v>137</v>
      </c>
    </row>
    <row r="710" spans="2:51" s="13" customFormat="1">
      <c r="B710" s="156"/>
      <c r="D710" s="157" t="s">
        <v>145</v>
      </c>
      <c r="E710" s="158" t="s">
        <v>1</v>
      </c>
      <c r="F710" s="159" t="s">
        <v>946</v>
      </c>
      <c r="H710" s="160">
        <v>5.55</v>
      </c>
      <c r="L710" s="156"/>
      <c r="M710" s="161"/>
      <c r="N710" s="162"/>
      <c r="O710" s="162"/>
      <c r="P710" s="162"/>
      <c r="Q710" s="162"/>
      <c r="R710" s="162"/>
      <c r="S710" s="162"/>
      <c r="T710" s="163"/>
      <c r="AT710" s="158" t="s">
        <v>145</v>
      </c>
      <c r="AU710" s="158" t="s">
        <v>83</v>
      </c>
      <c r="AV710" s="13" t="s">
        <v>83</v>
      </c>
      <c r="AW710" s="13" t="s">
        <v>29</v>
      </c>
      <c r="AX710" s="13" t="s">
        <v>73</v>
      </c>
      <c r="AY710" s="158" t="s">
        <v>137</v>
      </c>
    </row>
    <row r="711" spans="2:51" s="13" customFormat="1">
      <c r="B711" s="156"/>
      <c r="D711" s="157" t="s">
        <v>145</v>
      </c>
      <c r="E711" s="158" t="s">
        <v>1</v>
      </c>
      <c r="F711" s="159" t="s">
        <v>639</v>
      </c>
      <c r="H711" s="160">
        <v>-1.7729999999999999</v>
      </c>
      <c r="L711" s="156"/>
      <c r="M711" s="161"/>
      <c r="N711" s="162"/>
      <c r="O711" s="162"/>
      <c r="P711" s="162"/>
      <c r="Q711" s="162"/>
      <c r="R711" s="162"/>
      <c r="S711" s="162"/>
      <c r="T711" s="163"/>
      <c r="AT711" s="158" t="s">
        <v>145</v>
      </c>
      <c r="AU711" s="158" t="s">
        <v>83</v>
      </c>
      <c r="AV711" s="13" t="s">
        <v>83</v>
      </c>
      <c r="AW711" s="13" t="s">
        <v>29</v>
      </c>
      <c r="AX711" s="13" t="s">
        <v>73</v>
      </c>
      <c r="AY711" s="158" t="s">
        <v>137</v>
      </c>
    </row>
    <row r="712" spans="2:51" s="13" customFormat="1">
      <c r="B712" s="156"/>
      <c r="D712" s="157" t="s">
        <v>145</v>
      </c>
      <c r="E712" s="158" t="s">
        <v>1</v>
      </c>
      <c r="F712" s="159" t="s">
        <v>947</v>
      </c>
      <c r="H712" s="160">
        <v>17.867999999999999</v>
      </c>
      <c r="L712" s="156"/>
      <c r="M712" s="161"/>
      <c r="N712" s="162"/>
      <c r="O712" s="162"/>
      <c r="P712" s="162"/>
      <c r="Q712" s="162"/>
      <c r="R712" s="162"/>
      <c r="S712" s="162"/>
      <c r="T712" s="163"/>
      <c r="AT712" s="158" t="s">
        <v>145</v>
      </c>
      <c r="AU712" s="158" t="s">
        <v>83</v>
      </c>
      <c r="AV712" s="13" t="s">
        <v>83</v>
      </c>
      <c r="AW712" s="13" t="s">
        <v>29</v>
      </c>
      <c r="AX712" s="13" t="s">
        <v>73</v>
      </c>
      <c r="AY712" s="158" t="s">
        <v>137</v>
      </c>
    </row>
    <row r="713" spans="2:51" s="13" customFormat="1">
      <c r="B713" s="156"/>
      <c r="D713" s="157" t="s">
        <v>145</v>
      </c>
      <c r="E713" s="158" t="s">
        <v>1</v>
      </c>
      <c r="F713" s="159" t="s">
        <v>639</v>
      </c>
      <c r="H713" s="160">
        <v>-1.7729999999999999</v>
      </c>
      <c r="L713" s="156"/>
      <c r="M713" s="161"/>
      <c r="N713" s="162"/>
      <c r="O713" s="162"/>
      <c r="P713" s="162"/>
      <c r="Q713" s="162"/>
      <c r="R713" s="162"/>
      <c r="S713" s="162"/>
      <c r="T713" s="163"/>
      <c r="AT713" s="158" t="s">
        <v>145</v>
      </c>
      <c r="AU713" s="158" t="s">
        <v>83</v>
      </c>
      <c r="AV713" s="13" t="s">
        <v>83</v>
      </c>
      <c r="AW713" s="13" t="s">
        <v>29</v>
      </c>
      <c r="AX713" s="13" t="s">
        <v>73</v>
      </c>
      <c r="AY713" s="158" t="s">
        <v>137</v>
      </c>
    </row>
    <row r="714" spans="2:51" s="13" customFormat="1">
      <c r="B714" s="156"/>
      <c r="D714" s="157" t="s">
        <v>145</v>
      </c>
      <c r="E714" s="158" t="s">
        <v>1</v>
      </c>
      <c r="F714" s="159" t="s">
        <v>948</v>
      </c>
      <c r="H714" s="160">
        <v>61.343000000000004</v>
      </c>
      <c r="L714" s="156"/>
      <c r="M714" s="161"/>
      <c r="N714" s="162"/>
      <c r="O714" s="162"/>
      <c r="P714" s="162"/>
      <c r="Q714" s="162"/>
      <c r="R714" s="162"/>
      <c r="S714" s="162"/>
      <c r="T714" s="163"/>
      <c r="AT714" s="158" t="s">
        <v>145</v>
      </c>
      <c r="AU714" s="158" t="s">
        <v>83</v>
      </c>
      <c r="AV714" s="13" t="s">
        <v>83</v>
      </c>
      <c r="AW714" s="13" t="s">
        <v>29</v>
      </c>
      <c r="AX714" s="13" t="s">
        <v>73</v>
      </c>
      <c r="AY714" s="158" t="s">
        <v>137</v>
      </c>
    </row>
    <row r="715" spans="2:51" s="13" customFormat="1">
      <c r="B715" s="156"/>
      <c r="D715" s="157" t="s">
        <v>145</v>
      </c>
      <c r="E715" s="158" t="s">
        <v>1</v>
      </c>
      <c r="F715" s="159" t="s">
        <v>911</v>
      </c>
      <c r="H715" s="160">
        <v>-3.5459999999999998</v>
      </c>
      <c r="L715" s="156"/>
      <c r="M715" s="161"/>
      <c r="N715" s="162"/>
      <c r="O715" s="162"/>
      <c r="P715" s="162"/>
      <c r="Q715" s="162"/>
      <c r="R715" s="162"/>
      <c r="S715" s="162"/>
      <c r="T715" s="163"/>
      <c r="AT715" s="158" t="s">
        <v>145</v>
      </c>
      <c r="AU715" s="158" t="s">
        <v>83</v>
      </c>
      <c r="AV715" s="13" t="s">
        <v>83</v>
      </c>
      <c r="AW715" s="13" t="s">
        <v>29</v>
      </c>
      <c r="AX715" s="13" t="s">
        <v>73</v>
      </c>
      <c r="AY715" s="158" t="s">
        <v>137</v>
      </c>
    </row>
    <row r="716" spans="2:51" s="13" customFormat="1">
      <c r="B716" s="156"/>
      <c r="D716" s="157" t="s">
        <v>145</v>
      </c>
      <c r="E716" s="158" t="s">
        <v>1</v>
      </c>
      <c r="F716" s="159" t="s">
        <v>949</v>
      </c>
      <c r="H716" s="160">
        <v>54.155000000000001</v>
      </c>
      <c r="L716" s="156"/>
      <c r="M716" s="161"/>
      <c r="N716" s="162"/>
      <c r="O716" s="162"/>
      <c r="P716" s="162"/>
      <c r="Q716" s="162"/>
      <c r="R716" s="162"/>
      <c r="S716" s="162"/>
      <c r="T716" s="163"/>
      <c r="AT716" s="158" t="s">
        <v>145</v>
      </c>
      <c r="AU716" s="158" t="s">
        <v>83</v>
      </c>
      <c r="AV716" s="13" t="s">
        <v>83</v>
      </c>
      <c r="AW716" s="13" t="s">
        <v>29</v>
      </c>
      <c r="AX716" s="13" t="s">
        <v>73</v>
      </c>
      <c r="AY716" s="158" t="s">
        <v>137</v>
      </c>
    </row>
    <row r="717" spans="2:51" s="13" customFormat="1">
      <c r="B717" s="156"/>
      <c r="D717" s="157" t="s">
        <v>145</v>
      </c>
      <c r="E717" s="158" t="s">
        <v>1</v>
      </c>
      <c r="F717" s="159" t="s">
        <v>650</v>
      </c>
      <c r="H717" s="160">
        <v>-1.379</v>
      </c>
      <c r="L717" s="156"/>
      <c r="M717" s="161"/>
      <c r="N717" s="162"/>
      <c r="O717" s="162"/>
      <c r="P717" s="162"/>
      <c r="Q717" s="162"/>
      <c r="R717" s="162"/>
      <c r="S717" s="162"/>
      <c r="T717" s="163"/>
      <c r="AT717" s="158" t="s">
        <v>145</v>
      </c>
      <c r="AU717" s="158" t="s">
        <v>83</v>
      </c>
      <c r="AV717" s="13" t="s">
        <v>83</v>
      </c>
      <c r="AW717" s="13" t="s">
        <v>29</v>
      </c>
      <c r="AX717" s="13" t="s">
        <v>73</v>
      </c>
      <c r="AY717" s="158" t="s">
        <v>137</v>
      </c>
    </row>
    <row r="718" spans="2:51" s="13" customFormat="1">
      <c r="B718" s="156"/>
      <c r="D718" s="157" t="s">
        <v>145</v>
      </c>
      <c r="E718" s="158" t="s">
        <v>1</v>
      </c>
      <c r="F718" s="159" t="s">
        <v>655</v>
      </c>
      <c r="H718" s="160">
        <v>-3.5459999999999998</v>
      </c>
      <c r="L718" s="156"/>
      <c r="M718" s="161"/>
      <c r="N718" s="162"/>
      <c r="O718" s="162"/>
      <c r="P718" s="162"/>
      <c r="Q718" s="162"/>
      <c r="R718" s="162"/>
      <c r="S718" s="162"/>
      <c r="T718" s="163"/>
      <c r="AT718" s="158" t="s">
        <v>145</v>
      </c>
      <c r="AU718" s="158" t="s">
        <v>83</v>
      </c>
      <c r="AV718" s="13" t="s">
        <v>83</v>
      </c>
      <c r="AW718" s="13" t="s">
        <v>29</v>
      </c>
      <c r="AX718" s="13" t="s">
        <v>73</v>
      </c>
      <c r="AY718" s="158" t="s">
        <v>137</v>
      </c>
    </row>
    <row r="719" spans="2:51" s="13" customFormat="1">
      <c r="B719" s="156"/>
      <c r="D719" s="157" t="s">
        <v>145</v>
      </c>
      <c r="E719" s="158" t="s">
        <v>1</v>
      </c>
      <c r="F719" s="159" t="s">
        <v>950</v>
      </c>
      <c r="H719" s="160">
        <v>-6.8</v>
      </c>
      <c r="L719" s="156"/>
      <c r="M719" s="161"/>
      <c r="N719" s="162"/>
      <c r="O719" s="162"/>
      <c r="P719" s="162"/>
      <c r="Q719" s="162"/>
      <c r="R719" s="162"/>
      <c r="S719" s="162"/>
      <c r="T719" s="163"/>
      <c r="AT719" s="158" t="s">
        <v>145</v>
      </c>
      <c r="AU719" s="158" t="s">
        <v>83</v>
      </c>
      <c r="AV719" s="13" t="s">
        <v>83</v>
      </c>
      <c r="AW719" s="13" t="s">
        <v>29</v>
      </c>
      <c r="AX719" s="13" t="s">
        <v>73</v>
      </c>
      <c r="AY719" s="158" t="s">
        <v>137</v>
      </c>
    </row>
    <row r="720" spans="2:51" s="13" customFormat="1">
      <c r="B720" s="156"/>
      <c r="D720" s="157" t="s">
        <v>145</v>
      </c>
      <c r="E720" s="158" t="s">
        <v>1</v>
      </c>
      <c r="F720" s="159" t="s">
        <v>951</v>
      </c>
      <c r="H720" s="160">
        <v>8.5</v>
      </c>
      <c r="L720" s="156"/>
      <c r="M720" s="161"/>
      <c r="N720" s="162"/>
      <c r="O720" s="162"/>
      <c r="P720" s="162"/>
      <c r="Q720" s="162"/>
      <c r="R720" s="162"/>
      <c r="S720" s="162"/>
      <c r="T720" s="163"/>
      <c r="AT720" s="158" t="s">
        <v>145</v>
      </c>
      <c r="AU720" s="158" t="s">
        <v>83</v>
      </c>
      <c r="AV720" s="13" t="s">
        <v>83</v>
      </c>
      <c r="AW720" s="13" t="s">
        <v>29</v>
      </c>
      <c r="AX720" s="13" t="s">
        <v>73</v>
      </c>
      <c r="AY720" s="158" t="s">
        <v>137</v>
      </c>
    </row>
    <row r="721" spans="2:51" s="13" customFormat="1">
      <c r="B721" s="156"/>
      <c r="D721" s="157" t="s">
        <v>145</v>
      </c>
      <c r="E721" s="158" t="s">
        <v>1</v>
      </c>
      <c r="F721" s="159" t="s">
        <v>650</v>
      </c>
      <c r="H721" s="160">
        <v>-1.379</v>
      </c>
      <c r="L721" s="156"/>
      <c r="M721" s="161"/>
      <c r="N721" s="162"/>
      <c r="O721" s="162"/>
      <c r="P721" s="162"/>
      <c r="Q721" s="162"/>
      <c r="R721" s="162"/>
      <c r="S721" s="162"/>
      <c r="T721" s="163"/>
      <c r="AT721" s="158" t="s">
        <v>145</v>
      </c>
      <c r="AU721" s="158" t="s">
        <v>83</v>
      </c>
      <c r="AV721" s="13" t="s">
        <v>83</v>
      </c>
      <c r="AW721" s="13" t="s">
        <v>29</v>
      </c>
      <c r="AX721" s="13" t="s">
        <v>73</v>
      </c>
      <c r="AY721" s="158" t="s">
        <v>137</v>
      </c>
    </row>
    <row r="722" spans="2:51" s="13" customFormat="1">
      <c r="B722" s="156"/>
      <c r="D722" s="157" t="s">
        <v>145</v>
      </c>
      <c r="E722" s="158" t="s">
        <v>1</v>
      </c>
      <c r="F722" s="159" t="s">
        <v>952</v>
      </c>
      <c r="H722" s="160">
        <v>61.104999999999997</v>
      </c>
      <c r="L722" s="156"/>
      <c r="M722" s="161"/>
      <c r="N722" s="162"/>
      <c r="O722" s="162"/>
      <c r="P722" s="162"/>
      <c r="Q722" s="162"/>
      <c r="R722" s="162"/>
      <c r="S722" s="162"/>
      <c r="T722" s="163"/>
      <c r="AT722" s="158" t="s">
        <v>145</v>
      </c>
      <c r="AU722" s="158" t="s">
        <v>83</v>
      </c>
      <c r="AV722" s="13" t="s">
        <v>83</v>
      </c>
      <c r="AW722" s="13" t="s">
        <v>29</v>
      </c>
      <c r="AX722" s="13" t="s">
        <v>73</v>
      </c>
      <c r="AY722" s="158" t="s">
        <v>137</v>
      </c>
    </row>
    <row r="723" spans="2:51" s="13" customFormat="1">
      <c r="B723" s="156"/>
      <c r="D723" s="157" t="s">
        <v>145</v>
      </c>
      <c r="E723" s="158" t="s">
        <v>1</v>
      </c>
      <c r="F723" s="159" t="s">
        <v>911</v>
      </c>
      <c r="H723" s="160">
        <v>-3.5459999999999998</v>
      </c>
      <c r="L723" s="156"/>
      <c r="M723" s="161"/>
      <c r="N723" s="162"/>
      <c r="O723" s="162"/>
      <c r="P723" s="162"/>
      <c r="Q723" s="162"/>
      <c r="R723" s="162"/>
      <c r="S723" s="162"/>
      <c r="T723" s="163"/>
      <c r="AT723" s="158" t="s">
        <v>145</v>
      </c>
      <c r="AU723" s="158" t="s">
        <v>83</v>
      </c>
      <c r="AV723" s="13" t="s">
        <v>83</v>
      </c>
      <c r="AW723" s="13" t="s">
        <v>29</v>
      </c>
      <c r="AX723" s="13" t="s">
        <v>73</v>
      </c>
      <c r="AY723" s="158" t="s">
        <v>137</v>
      </c>
    </row>
    <row r="724" spans="2:51" s="13" customFormat="1">
      <c r="B724" s="156"/>
      <c r="D724" s="157" t="s">
        <v>145</v>
      </c>
      <c r="E724" s="158" t="s">
        <v>1</v>
      </c>
      <c r="F724" s="159" t="s">
        <v>953</v>
      </c>
      <c r="H724" s="160">
        <v>70.903999999999996</v>
      </c>
      <c r="L724" s="156"/>
      <c r="M724" s="161"/>
      <c r="N724" s="162"/>
      <c r="O724" s="162"/>
      <c r="P724" s="162"/>
      <c r="Q724" s="162"/>
      <c r="R724" s="162"/>
      <c r="S724" s="162"/>
      <c r="T724" s="163"/>
      <c r="AT724" s="158" t="s">
        <v>145</v>
      </c>
      <c r="AU724" s="158" t="s">
        <v>83</v>
      </c>
      <c r="AV724" s="13" t="s">
        <v>83</v>
      </c>
      <c r="AW724" s="13" t="s">
        <v>29</v>
      </c>
      <c r="AX724" s="13" t="s">
        <v>73</v>
      </c>
      <c r="AY724" s="158" t="s">
        <v>137</v>
      </c>
    </row>
    <row r="725" spans="2:51" s="13" customFormat="1">
      <c r="B725" s="156"/>
      <c r="D725" s="157" t="s">
        <v>145</v>
      </c>
      <c r="E725" s="158" t="s">
        <v>1</v>
      </c>
      <c r="F725" s="159" t="s">
        <v>911</v>
      </c>
      <c r="H725" s="160">
        <v>-3.5459999999999998</v>
      </c>
      <c r="L725" s="156"/>
      <c r="M725" s="161"/>
      <c r="N725" s="162"/>
      <c r="O725" s="162"/>
      <c r="P725" s="162"/>
      <c r="Q725" s="162"/>
      <c r="R725" s="162"/>
      <c r="S725" s="162"/>
      <c r="T725" s="163"/>
      <c r="AT725" s="158" t="s">
        <v>145</v>
      </c>
      <c r="AU725" s="158" t="s">
        <v>83</v>
      </c>
      <c r="AV725" s="13" t="s">
        <v>83</v>
      </c>
      <c r="AW725" s="13" t="s">
        <v>29</v>
      </c>
      <c r="AX725" s="13" t="s">
        <v>73</v>
      </c>
      <c r="AY725" s="158" t="s">
        <v>137</v>
      </c>
    </row>
    <row r="726" spans="2:51" s="13" customFormat="1">
      <c r="B726" s="156"/>
      <c r="D726" s="157" t="s">
        <v>145</v>
      </c>
      <c r="E726" s="158" t="s">
        <v>1</v>
      </c>
      <c r="F726" s="159" t="s">
        <v>954</v>
      </c>
      <c r="H726" s="160">
        <v>-8.5</v>
      </c>
      <c r="L726" s="156"/>
      <c r="M726" s="161"/>
      <c r="N726" s="162"/>
      <c r="O726" s="162"/>
      <c r="P726" s="162"/>
      <c r="Q726" s="162"/>
      <c r="R726" s="162"/>
      <c r="S726" s="162"/>
      <c r="T726" s="163"/>
      <c r="AT726" s="158" t="s">
        <v>145</v>
      </c>
      <c r="AU726" s="158" t="s">
        <v>83</v>
      </c>
      <c r="AV726" s="13" t="s">
        <v>83</v>
      </c>
      <c r="AW726" s="13" t="s">
        <v>29</v>
      </c>
      <c r="AX726" s="13" t="s">
        <v>73</v>
      </c>
      <c r="AY726" s="158" t="s">
        <v>137</v>
      </c>
    </row>
    <row r="727" spans="2:51" s="13" customFormat="1">
      <c r="B727" s="156"/>
      <c r="D727" s="157" t="s">
        <v>145</v>
      </c>
      <c r="E727" s="158" t="s">
        <v>1</v>
      </c>
      <c r="F727" s="159" t="s">
        <v>955</v>
      </c>
      <c r="H727" s="160">
        <v>57.942999999999998</v>
      </c>
      <c r="L727" s="156"/>
      <c r="M727" s="161"/>
      <c r="N727" s="162"/>
      <c r="O727" s="162"/>
      <c r="P727" s="162"/>
      <c r="Q727" s="162"/>
      <c r="R727" s="162"/>
      <c r="S727" s="162"/>
      <c r="T727" s="163"/>
      <c r="AT727" s="158" t="s">
        <v>145</v>
      </c>
      <c r="AU727" s="158" t="s">
        <v>83</v>
      </c>
      <c r="AV727" s="13" t="s">
        <v>83</v>
      </c>
      <c r="AW727" s="13" t="s">
        <v>29</v>
      </c>
      <c r="AX727" s="13" t="s">
        <v>73</v>
      </c>
      <c r="AY727" s="158" t="s">
        <v>137</v>
      </c>
    </row>
    <row r="728" spans="2:51" s="13" customFormat="1">
      <c r="B728" s="156"/>
      <c r="D728" s="157" t="s">
        <v>145</v>
      </c>
      <c r="E728" s="158" t="s">
        <v>1</v>
      </c>
      <c r="F728" s="159" t="s">
        <v>650</v>
      </c>
      <c r="H728" s="160">
        <v>-1.379</v>
      </c>
      <c r="L728" s="156"/>
      <c r="M728" s="161"/>
      <c r="N728" s="162"/>
      <c r="O728" s="162"/>
      <c r="P728" s="162"/>
      <c r="Q728" s="162"/>
      <c r="R728" s="162"/>
      <c r="S728" s="162"/>
      <c r="T728" s="163"/>
      <c r="AT728" s="158" t="s">
        <v>145</v>
      </c>
      <c r="AU728" s="158" t="s">
        <v>83</v>
      </c>
      <c r="AV728" s="13" t="s">
        <v>83</v>
      </c>
      <c r="AW728" s="13" t="s">
        <v>29</v>
      </c>
      <c r="AX728" s="13" t="s">
        <v>73</v>
      </c>
      <c r="AY728" s="158" t="s">
        <v>137</v>
      </c>
    </row>
    <row r="729" spans="2:51" s="13" customFormat="1">
      <c r="B729" s="156"/>
      <c r="D729" s="157" t="s">
        <v>145</v>
      </c>
      <c r="E729" s="158" t="s">
        <v>1</v>
      </c>
      <c r="F729" s="159" t="s">
        <v>655</v>
      </c>
      <c r="H729" s="160">
        <v>-3.5459999999999998</v>
      </c>
      <c r="L729" s="156"/>
      <c r="M729" s="161"/>
      <c r="N729" s="162"/>
      <c r="O729" s="162"/>
      <c r="P729" s="162"/>
      <c r="Q729" s="162"/>
      <c r="R729" s="162"/>
      <c r="S729" s="162"/>
      <c r="T729" s="163"/>
      <c r="AT729" s="158" t="s">
        <v>145</v>
      </c>
      <c r="AU729" s="158" t="s">
        <v>83</v>
      </c>
      <c r="AV729" s="13" t="s">
        <v>83</v>
      </c>
      <c r="AW729" s="13" t="s">
        <v>29</v>
      </c>
      <c r="AX729" s="13" t="s">
        <v>73</v>
      </c>
      <c r="AY729" s="158" t="s">
        <v>137</v>
      </c>
    </row>
    <row r="730" spans="2:51" s="13" customFormat="1">
      <c r="B730" s="156"/>
      <c r="D730" s="157" t="s">
        <v>145</v>
      </c>
      <c r="E730" s="158" t="s">
        <v>1</v>
      </c>
      <c r="F730" s="159" t="s">
        <v>956</v>
      </c>
      <c r="H730" s="160">
        <v>-12.6</v>
      </c>
      <c r="L730" s="156"/>
      <c r="M730" s="161"/>
      <c r="N730" s="162"/>
      <c r="O730" s="162"/>
      <c r="P730" s="162"/>
      <c r="Q730" s="162"/>
      <c r="R730" s="162"/>
      <c r="S730" s="162"/>
      <c r="T730" s="163"/>
      <c r="AT730" s="158" t="s">
        <v>145</v>
      </c>
      <c r="AU730" s="158" t="s">
        <v>83</v>
      </c>
      <c r="AV730" s="13" t="s">
        <v>83</v>
      </c>
      <c r="AW730" s="13" t="s">
        <v>29</v>
      </c>
      <c r="AX730" s="13" t="s">
        <v>73</v>
      </c>
      <c r="AY730" s="158" t="s">
        <v>137</v>
      </c>
    </row>
    <row r="731" spans="2:51" s="13" customFormat="1">
      <c r="B731" s="156"/>
      <c r="D731" s="157" t="s">
        <v>145</v>
      </c>
      <c r="E731" s="158" t="s">
        <v>1</v>
      </c>
      <c r="F731" s="159" t="s">
        <v>957</v>
      </c>
      <c r="H731" s="160">
        <v>8.375</v>
      </c>
      <c r="L731" s="156"/>
      <c r="M731" s="161"/>
      <c r="N731" s="162"/>
      <c r="O731" s="162"/>
      <c r="P731" s="162"/>
      <c r="Q731" s="162"/>
      <c r="R731" s="162"/>
      <c r="S731" s="162"/>
      <c r="T731" s="163"/>
      <c r="AT731" s="158" t="s">
        <v>145</v>
      </c>
      <c r="AU731" s="158" t="s">
        <v>83</v>
      </c>
      <c r="AV731" s="13" t="s">
        <v>83</v>
      </c>
      <c r="AW731" s="13" t="s">
        <v>29</v>
      </c>
      <c r="AX731" s="13" t="s">
        <v>73</v>
      </c>
      <c r="AY731" s="158" t="s">
        <v>137</v>
      </c>
    </row>
    <row r="732" spans="2:51" s="13" customFormat="1">
      <c r="B732" s="156"/>
      <c r="D732" s="157" t="s">
        <v>145</v>
      </c>
      <c r="E732" s="158" t="s">
        <v>1</v>
      </c>
      <c r="F732" s="159" t="s">
        <v>650</v>
      </c>
      <c r="H732" s="160">
        <v>-1.379</v>
      </c>
      <c r="L732" s="156"/>
      <c r="M732" s="161"/>
      <c r="N732" s="162"/>
      <c r="O732" s="162"/>
      <c r="P732" s="162"/>
      <c r="Q732" s="162"/>
      <c r="R732" s="162"/>
      <c r="S732" s="162"/>
      <c r="T732" s="163"/>
      <c r="AT732" s="158" t="s">
        <v>145</v>
      </c>
      <c r="AU732" s="158" t="s">
        <v>83</v>
      </c>
      <c r="AV732" s="13" t="s">
        <v>83</v>
      </c>
      <c r="AW732" s="13" t="s">
        <v>29</v>
      </c>
      <c r="AX732" s="13" t="s">
        <v>73</v>
      </c>
      <c r="AY732" s="158" t="s">
        <v>137</v>
      </c>
    </row>
    <row r="733" spans="2:51" s="13" customFormat="1">
      <c r="B733" s="156"/>
      <c r="D733" s="157" t="s">
        <v>145</v>
      </c>
      <c r="E733" s="158" t="s">
        <v>1</v>
      </c>
      <c r="F733" s="159" t="s">
        <v>958</v>
      </c>
      <c r="H733" s="160">
        <v>30.331</v>
      </c>
      <c r="L733" s="156"/>
      <c r="M733" s="161"/>
      <c r="N733" s="162"/>
      <c r="O733" s="162"/>
      <c r="P733" s="162"/>
      <c r="Q733" s="162"/>
      <c r="R733" s="162"/>
      <c r="S733" s="162"/>
      <c r="T733" s="163"/>
      <c r="AT733" s="158" t="s">
        <v>145</v>
      </c>
      <c r="AU733" s="158" t="s">
        <v>83</v>
      </c>
      <c r="AV733" s="13" t="s">
        <v>83</v>
      </c>
      <c r="AW733" s="13" t="s">
        <v>29</v>
      </c>
      <c r="AX733" s="13" t="s">
        <v>73</v>
      </c>
      <c r="AY733" s="158" t="s">
        <v>137</v>
      </c>
    </row>
    <row r="734" spans="2:51" s="13" customFormat="1">
      <c r="B734" s="156"/>
      <c r="D734" s="157" t="s">
        <v>145</v>
      </c>
      <c r="E734" s="158" t="s">
        <v>1</v>
      </c>
      <c r="F734" s="159" t="s">
        <v>911</v>
      </c>
      <c r="H734" s="160">
        <v>-3.5459999999999998</v>
      </c>
      <c r="L734" s="156"/>
      <c r="M734" s="161"/>
      <c r="N734" s="162"/>
      <c r="O734" s="162"/>
      <c r="P734" s="162"/>
      <c r="Q734" s="162"/>
      <c r="R734" s="162"/>
      <c r="S734" s="162"/>
      <c r="T734" s="163"/>
      <c r="AT734" s="158" t="s">
        <v>145</v>
      </c>
      <c r="AU734" s="158" t="s">
        <v>83</v>
      </c>
      <c r="AV734" s="13" t="s">
        <v>83</v>
      </c>
      <c r="AW734" s="13" t="s">
        <v>29</v>
      </c>
      <c r="AX734" s="13" t="s">
        <v>73</v>
      </c>
      <c r="AY734" s="158" t="s">
        <v>137</v>
      </c>
    </row>
    <row r="735" spans="2:51" s="13" customFormat="1">
      <c r="B735" s="156"/>
      <c r="D735" s="157" t="s">
        <v>145</v>
      </c>
      <c r="E735" s="158" t="s">
        <v>1</v>
      </c>
      <c r="F735" s="159" t="s">
        <v>959</v>
      </c>
      <c r="H735" s="160">
        <v>31.75</v>
      </c>
      <c r="L735" s="156"/>
      <c r="M735" s="161"/>
      <c r="N735" s="162"/>
      <c r="O735" s="162"/>
      <c r="P735" s="162"/>
      <c r="Q735" s="162"/>
      <c r="R735" s="162"/>
      <c r="S735" s="162"/>
      <c r="T735" s="163"/>
      <c r="AT735" s="158" t="s">
        <v>145</v>
      </c>
      <c r="AU735" s="158" t="s">
        <v>83</v>
      </c>
      <c r="AV735" s="13" t="s">
        <v>83</v>
      </c>
      <c r="AW735" s="13" t="s">
        <v>29</v>
      </c>
      <c r="AX735" s="13" t="s">
        <v>73</v>
      </c>
      <c r="AY735" s="158" t="s">
        <v>137</v>
      </c>
    </row>
    <row r="736" spans="2:51" s="13" customFormat="1">
      <c r="B736" s="156"/>
      <c r="D736" s="157" t="s">
        <v>145</v>
      </c>
      <c r="E736" s="158" t="s">
        <v>1</v>
      </c>
      <c r="F736" s="159" t="s">
        <v>960</v>
      </c>
      <c r="H736" s="160">
        <v>-2.9550000000000001</v>
      </c>
      <c r="L736" s="156"/>
      <c r="M736" s="161"/>
      <c r="N736" s="162"/>
      <c r="O736" s="162"/>
      <c r="P736" s="162"/>
      <c r="Q736" s="162"/>
      <c r="R736" s="162"/>
      <c r="S736" s="162"/>
      <c r="T736" s="163"/>
      <c r="AT736" s="158" t="s">
        <v>145</v>
      </c>
      <c r="AU736" s="158" t="s">
        <v>83</v>
      </c>
      <c r="AV736" s="13" t="s">
        <v>83</v>
      </c>
      <c r="AW736" s="13" t="s">
        <v>29</v>
      </c>
      <c r="AX736" s="13" t="s">
        <v>73</v>
      </c>
      <c r="AY736" s="158" t="s">
        <v>137</v>
      </c>
    </row>
    <row r="737" spans="1:65" s="13" customFormat="1">
      <c r="B737" s="156"/>
      <c r="D737" s="157" t="s">
        <v>145</v>
      </c>
      <c r="E737" s="158" t="s">
        <v>1</v>
      </c>
      <c r="F737" s="159" t="s">
        <v>662</v>
      </c>
      <c r="H737" s="160">
        <v>-7.0919999999999996</v>
      </c>
      <c r="L737" s="156"/>
      <c r="M737" s="161"/>
      <c r="N737" s="162"/>
      <c r="O737" s="162"/>
      <c r="P737" s="162"/>
      <c r="Q737" s="162"/>
      <c r="R737" s="162"/>
      <c r="S737" s="162"/>
      <c r="T737" s="163"/>
      <c r="AT737" s="158" t="s">
        <v>145</v>
      </c>
      <c r="AU737" s="158" t="s">
        <v>83</v>
      </c>
      <c r="AV737" s="13" t="s">
        <v>83</v>
      </c>
      <c r="AW737" s="13" t="s">
        <v>29</v>
      </c>
      <c r="AX737" s="13" t="s">
        <v>73</v>
      </c>
      <c r="AY737" s="158" t="s">
        <v>137</v>
      </c>
    </row>
    <row r="738" spans="1:65" s="13" customFormat="1">
      <c r="B738" s="156"/>
      <c r="D738" s="157" t="s">
        <v>145</v>
      </c>
      <c r="E738" s="158" t="s">
        <v>1</v>
      </c>
      <c r="F738" s="159" t="s">
        <v>961</v>
      </c>
      <c r="H738" s="160">
        <v>30.92</v>
      </c>
      <c r="L738" s="156"/>
      <c r="M738" s="161"/>
      <c r="N738" s="162"/>
      <c r="O738" s="162"/>
      <c r="P738" s="162"/>
      <c r="Q738" s="162"/>
      <c r="R738" s="162"/>
      <c r="S738" s="162"/>
      <c r="T738" s="163"/>
      <c r="AT738" s="158" t="s">
        <v>145</v>
      </c>
      <c r="AU738" s="158" t="s">
        <v>83</v>
      </c>
      <c r="AV738" s="13" t="s">
        <v>83</v>
      </c>
      <c r="AW738" s="13" t="s">
        <v>29</v>
      </c>
      <c r="AX738" s="13" t="s">
        <v>73</v>
      </c>
      <c r="AY738" s="158" t="s">
        <v>137</v>
      </c>
    </row>
    <row r="739" spans="1:65" s="13" customFormat="1">
      <c r="B739" s="156"/>
      <c r="D739" s="157" t="s">
        <v>145</v>
      </c>
      <c r="E739" s="158" t="s">
        <v>1</v>
      </c>
      <c r="F739" s="159" t="s">
        <v>962</v>
      </c>
      <c r="H739" s="160">
        <v>-5.91</v>
      </c>
      <c r="L739" s="156"/>
      <c r="M739" s="161"/>
      <c r="N739" s="162"/>
      <c r="O739" s="162"/>
      <c r="P739" s="162"/>
      <c r="Q739" s="162"/>
      <c r="R739" s="162"/>
      <c r="S739" s="162"/>
      <c r="T739" s="163"/>
      <c r="AT739" s="158" t="s">
        <v>145</v>
      </c>
      <c r="AU739" s="158" t="s">
        <v>83</v>
      </c>
      <c r="AV739" s="13" t="s">
        <v>83</v>
      </c>
      <c r="AW739" s="13" t="s">
        <v>29</v>
      </c>
      <c r="AX739" s="13" t="s">
        <v>73</v>
      </c>
      <c r="AY739" s="158" t="s">
        <v>137</v>
      </c>
    </row>
    <row r="740" spans="1:65" s="13" customFormat="1">
      <c r="B740" s="156"/>
      <c r="D740" s="157" t="s">
        <v>145</v>
      </c>
      <c r="E740" s="158" t="s">
        <v>1</v>
      </c>
      <c r="F740" s="159" t="s">
        <v>864</v>
      </c>
      <c r="H740" s="160">
        <v>-1.7729999999999999</v>
      </c>
      <c r="L740" s="156"/>
      <c r="M740" s="161"/>
      <c r="N740" s="162"/>
      <c r="O740" s="162"/>
      <c r="P740" s="162"/>
      <c r="Q740" s="162"/>
      <c r="R740" s="162"/>
      <c r="S740" s="162"/>
      <c r="T740" s="163"/>
      <c r="AT740" s="158" t="s">
        <v>145</v>
      </c>
      <c r="AU740" s="158" t="s">
        <v>83</v>
      </c>
      <c r="AV740" s="13" t="s">
        <v>83</v>
      </c>
      <c r="AW740" s="13" t="s">
        <v>29</v>
      </c>
      <c r="AX740" s="13" t="s">
        <v>73</v>
      </c>
      <c r="AY740" s="158" t="s">
        <v>137</v>
      </c>
    </row>
    <row r="741" spans="1:65" s="16" customFormat="1">
      <c r="B741" s="191"/>
      <c r="D741" s="157" t="s">
        <v>145</v>
      </c>
      <c r="E741" s="192" t="s">
        <v>1</v>
      </c>
      <c r="F741" s="193" t="s">
        <v>582</v>
      </c>
      <c r="H741" s="194">
        <v>503.86799999999988</v>
      </c>
      <c r="L741" s="191"/>
      <c r="M741" s="195"/>
      <c r="N741" s="196"/>
      <c r="O741" s="196"/>
      <c r="P741" s="196"/>
      <c r="Q741" s="196"/>
      <c r="R741" s="196"/>
      <c r="S741" s="196"/>
      <c r="T741" s="197"/>
      <c r="AT741" s="192" t="s">
        <v>145</v>
      </c>
      <c r="AU741" s="192" t="s">
        <v>83</v>
      </c>
      <c r="AV741" s="16" t="s">
        <v>152</v>
      </c>
      <c r="AW741" s="16" t="s">
        <v>29</v>
      </c>
      <c r="AX741" s="16" t="s">
        <v>73</v>
      </c>
      <c r="AY741" s="192" t="s">
        <v>137</v>
      </c>
    </row>
    <row r="742" spans="1:65" s="14" customFormat="1">
      <c r="B742" s="164"/>
      <c r="D742" s="157" t="s">
        <v>145</v>
      </c>
      <c r="E742" s="165" t="s">
        <v>1</v>
      </c>
      <c r="F742" s="166" t="s">
        <v>176</v>
      </c>
      <c r="H742" s="167">
        <v>1109.840999999999</v>
      </c>
      <c r="L742" s="164"/>
      <c r="M742" s="168"/>
      <c r="N742" s="169"/>
      <c r="O742" s="169"/>
      <c r="P742" s="169"/>
      <c r="Q742" s="169"/>
      <c r="R742" s="169"/>
      <c r="S742" s="169"/>
      <c r="T742" s="170"/>
      <c r="AT742" s="165" t="s">
        <v>145</v>
      </c>
      <c r="AU742" s="165" t="s">
        <v>83</v>
      </c>
      <c r="AV742" s="14" t="s">
        <v>143</v>
      </c>
      <c r="AW742" s="14" t="s">
        <v>29</v>
      </c>
      <c r="AX742" s="14" t="s">
        <v>81</v>
      </c>
      <c r="AY742" s="165" t="s">
        <v>137</v>
      </c>
    </row>
    <row r="743" spans="1:65" s="2" customFormat="1" ht="24.15" customHeight="1">
      <c r="A743" s="30"/>
      <c r="B743" s="142"/>
      <c r="C743" s="143" t="s">
        <v>963</v>
      </c>
      <c r="D743" s="143" t="s">
        <v>139</v>
      </c>
      <c r="E743" s="144" t="s">
        <v>964</v>
      </c>
      <c r="F743" s="145" t="s">
        <v>965</v>
      </c>
      <c r="G743" s="146" t="s">
        <v>142</v>
      </c>
      <c r="H743" s="147">
        <v>1776.213</v>
      </c>
      <c r="I743" s="148"/>
      <c r="J743" s="148">
        <f>ROUND(I743*H743,2)</f>
        <v>0</v>
      </c>
      <c r="K743" s="149"/>
      <c r="L743" s="31"/>
      <c r="M743" s="150" t="s">
        <v>1</v>
      </c>
      <c r="N743" s="151" t="s">
        <v>38</v>
      </c>
      <c r="O743" s="152">
        <v>0.27200000000000002</v>
      </c>
      <c r="P743" s="152">
        <f>O743*H743</f>
        <v>483.12993600000004</v>
      </c>
      <c r="Q743" s="152">
        <v>3.0000000000000001E-3</v>
      </c>
      <c r="R743" s="152">
        <f>Q743*H743</f>
        <v>5.3286389999999999</v>
      </c>
      <c r="S743" s="152">
        <v>0</v>
      </c>
      <c r="T743" s="153">
        <f>S743*H743</f>
        <v>0</v>
      </c>
      <c r="U743" s="30"/>
      <c r="V743" s="30"/>
      <c r="W743" s="30"/>
      <c r="X743" s="30"/>
      <c r="Y743" s="30"/>
      <c r="Z743" s="30"/>
      <c r="AA743" s="30"/>
      <c r="AB743" s="30"/>
      <c r="AC743" s="30"/>
      <c r="AD743" s="30"/>
      <c r="AE743" s="30"/>
      <c r="AR743" s="154" t="s">
        <v>143</v>
      </c>
      <c r="AT743" s="154" t="s">
        <v>139</v>
      </c>
      <c r="AU743" s="154" t="s">
        <v>83</v>
      </c>
      <c r="AY743" s="18" t="s">
        <v>137</v>
      </c>
      <c r="BE743" s="155">
        <f>IF(N743="základní",J743,0)</f>
        <v>0</v>
      </c>
      <c r="BF743" s="155">
        <f>IF(N743="snížená",J743,0)</f>
        <v>0</v>
      </c>
      <c r="BG743" s="155">
        <f>IF(N743="zákl. přenesená",J743,0)</f>
        <v>0</v>
      </c>
      <c r="BH743" s="155">
        <f>IF(N743="sníž. přenesená",J743,0)</f>
        <v>0</v>
      </c>
      <c r="BI743" s="155">
        <f>IF(N743="nulová",J743,0)</f>
        <v>0</v>
      </c>
      <c r="BJ743" s="18" t="s">
        <v>81</v>
      </c>
      <c r="BK743" s="155">
        <f>ROUND(I743*H743,2)</f>
        <v>0</v>
      </c>
      <c r="BL743" s="18" t="s">
        <v>143</v>
      </c>
      <c r="BM743" s="154" t="s">
        <v>966</v>
      </c>
    </row>
    <row r="744" spans="1:65" s="15" customFormat="1">
      <c r="B744" s="171"/>
      <c r="D744" s="157" t="s">
        <v>145</v>
      </c>
      <c r="E744" s="172" t="s">
        <v>1</v>
      </c>
      <c r="F744" s="173" t="s">
        <v>576</v>
      </c>
      <c r="H744" s="172" t="s">
        <v>1</v>
      </c>
      <c r="L744" s="171"/>
      <c r="M744" s="174"/>
      <c r="N744" s="175"/>
      <c r="O744" s="175"/>
      <c r="P744" s="175"/>
      <c r="Q744" s="175"/>
      <c r="R744" s="175"/>
      <c r="S744" s="175"/>
      <c r="T744" s="176"/>
      <c r="AT744" s="172" t="s">
        <v>145</v>
      </c>
      <c r="AU744" s="172" t="s">
        <v>83</v>
      </c>
      <c r="AV744" s="15" t="s">
        <v>81</v>
      </c>
      <c r="AW744" s="15" t="s">
        <v>29</v>
      </c>
      <c r="AX744" s="15" t="s">
        <v>73</v>
      </c>
      <c r="AY744" s="172" t="s">
        <v>137</v>
      </c>
    </row>
    <row r="745" spans="1:65" s="13" customFormat="1">
      <c r="B745" s="156"/>
      <c r="D745" s="157" t="s">
        <v>145</v>
      </c>
      <c r="E745" s="158" t="s">
        <v>1</v>
      </c>
      <c r="F745" s="159" t="s">
        <v>805</v>
      </c>
      <c r="H745" s="160">
        <v>53.886000000000003</v>
      </c>
      <c r="L745" s="156"/>
      <c r="M745" s="161"/>
      <c r="N745" s="162"/>
      <c r="O745" s="162"/>
      <c r="P745" s="162"/>
      <c r="Q745" s="162"/>
      <c r="R745" s="162"/>
      <c r="S745" s="162"/>
      <c r="T745" s="163"/>
      <c r="AT745" s="158" t="s">
        <v>145</v>
      </c>
      <c r="AU745" s="158" t="s">
        <v>83</v>
      </c>
      <c r="AV745" s="13" t="s">
        <v>83</v>
      </c>
      <c r="AW745" s="13" t="s">
        <v>29</v>
      </c>
      <c r="AX745" s="13" t="s">
        <v>73</v>
      </c>
      <c r="AY745" s="158" t="s">
        <v>137</v>
      </c>
    </row>
    <row r="746" spans="1:65" s="13" customFormat="1">
      <c r="B746" s="156"/>
      <c r="D746" s="157" t="s">
        <v>145</v>
      </c>
      <c r="E746" s="158" t="s">
        <v>1</v>
      </c>
      <c r="F746" s="159" t="s">
        <v>806</v>
      </c>
      <c r="H746" s="160">
        <v>-8.82</v>
      </c>
      <c r="L746" s="156"/>
      <c r="M746" s="161"/>
      <c r="N746" s="162"/>
      <c r="O746" s="162"/>
      <c r="P746" s="162"/>
      <c r="Q746" s="162"/>
      <c r="R746" s="162"/>
      <c r="S746" s="162"/>
      <c r="T746" s="163"/>
      <c r="AT746" s="158" t="s">
        <v>145</v>
      </c>
      <c r="AU746" s="158" t="s">
        <v>83</v>
      </c>
      <c r="AV746" s="13" t="s">
        <v>83</v>
      </c>
      <c r="AW746" s="13" t="s">
        <v>29</v>
      </c>
      <c r="AX746" s="13" t="s">
        <v>73</v>
      </c>
      <c r="AY746" s="158" t="s">
        <v>137</v>
      </c>
    </row>
    <row r="747" spans="1:65" s="13" customFormat="1">
      <c r="B747" s="156"/>
      <c r="D747" s="157" t="s">
        <v>145</v>
      </c>
      <c r="E747" s="158" t="s">
        <v>1</v>
      </c>
      <c r="F747" s="159" t="s">
        <v>807</v>
      </c>
      <c r="H747" s="160">
        <v>-10.5</v>
      </c>
      <c r="L747" s="156"/>
      <c r="M747" s="161"/>
      <c r="N747" s="162"/>
      <c r="O747" s="162"/>
      <c r="P747" s="162"/>
      <c r="Q747" s="162"/>
      <c r="R747" s="162"/>
      <c r="S747" s="162"/>
      <c r="T747" s="163"/>
      <c r="AT747" s="158" t="s">
        <v>145</v>
      </c>
      <c r="AU747" s="158" t="s">
        <v>83</v>
      </c>
      <c r="AV747" s="13" t="s">
        <v>83</v>
      </c>
      <c r="AW747" s="13" t="s">
        <v>29</v>
      </c>
      <c r="AX747" s="13" t="s">
        <v>73</v>
      </c>
      <c r="AY747" s="158" t="s">
        <v>137</v>
      </c>
    </row>
    <row r="748" spans="1:65" s="13" customFormat="1">
      <c r="B748" s="156"/>
      <c r="D748" s="157" t="s">
        <v>145</v>
      </c>
      <c r="E748" s="158" t="s">
        <v>1</v>
      </c>
      <c r="F748" s="159" t="s">
        <v>808</v>
      </c>
      <c r="H748" s="160">
        <v>-3.948</v>
      </c>
      <c r="L748" s="156"/>
      <c r="M748" s="161"/>
      <c r="N748" s="162"/>
      <c r="O748" s="162"/>
      <c r="P748" s="162"/>
      <c r="Q748" s="162"/>
      <c r="R748" s="162"/>
      <c r="S748" s="162"/>
      <c r="T748" s="163"/>
      <c r="AT748" s="158" t="s">
        <v>145</v>
      </c>
      <c r="AU748" s="158" t="s">
        <v>83</v>
      </c>
      <c r="AV748" s="13" t="s">
        <v>83</v>
      </c>
      <c r="AW748" s="13" t="s">
        <v>29</v>
      </c>
      <c r="AX748" s="13" t="s">
        <v>73</v>
      </c>
      <c r="AY748" s="158" t="s">
        <v>137</v>
      </c>
    </row>
    <row r="749" spans="1:65" s="13" customFormat="1" ht="20.399999999999999">
      <c r="B749" s="156"/>
      <c r="D749" s="157" t="s">
        <v>145</v>
      </c>
      <c r="E749" s="158" t="s">
        <v>1</v>
      </c>
      <c r="F749" s="159" t="s">
        <v>809</v>
      </c>
      <c r="H749" s="160">
        <v>95.155000000000001</v>
      </c>
      <c r="L749" s="156"/>
      <c r="M749" s="161"/>
      <c r="N749" s="162"/>
      <c r="O749" s="162"/>
      <c r="P749" s="162"/>
      <c r="Q749" s="162"/>
      <c r="R749" s="162"/>
      <c r="S749" s="162"/>
      <c r="T749" s="163"/>
      <c r="AT749" s="158" t="s">
        <v>145</v>
      </c>
      <c r="AU749" s="158" t="s">
        <v>83</v>
      </c>
      <c r="AV749" s="13" t="s">
        <v>83</v>
      </c>
      <c r="AW749" s="13" t="s">
        <v>29</v>
      </c>
      <c r="AX749" s="13" t="s">
        <v>73</v>
      </c>
      <c r="AY749" s="158" t="s">
        <v>137</v>
      </c>
    </row>
    <row r="750" spans="1:65" s="13" customFormat="1">
      <c r="B750" s="156"/>
      <c r="D750" s="157" t="s">
        <v>145</v>
      </c>
      <c r="E750" s="158" t="s">
        <v>1</v>
      </c>
      <c r="F750" s="159" t="s">
        <v>810</v>
      </c>
      <c r="H750" s="160">
        <v>-4.25</v>
      </c>
      <c r="L750" s="156"/>
      <c r="M750" s="161"/>
      <c r="N750" s="162"/>
      <c r="O750" s="162"/>
      <c r="P750" s="162"/>
      <c r="Q750" s="162"/>
      <c r="R750" s="162"/>
      <c r="S750" s="162"/>
      <c r="T750" s="163"/>
      <c r="AT750" s="158" t="s">
        <v>145</v>
      </c>
      <c r="AU750" s="158" t="s">
        <v>83</v>
      </c>
      <c r="AV750" s="13" t="s">
        <v>83</v>
      </c>
      <c r="AW750" s="13" t="s">
        <v>29</v>
      </c>
      <c r="AX750" s="13" t="s">
        <v>73</v>
      </c>
      <c r="AY750" s="158" t="s">
        <v>137</v>
      </c>
    </row>
    <row r="751" spans="1:65" s="13" customFormat="1">
      <c r="B751" s="156"/>
      <c r="D751" s="157" t="s">
        <v>145</v>
      </c>
      <c r="E751" s="158" t="s">
        <v>1</v>
      </c>
      <c r="F751" s="159" t="s">
        <v>811</v>
      </c>
      <c r="H751" s="160">
        <v>-2.6160000000000001</v>
      </c>
      <c r="L751" s="156"/>
      <c r="M751" s="161"/>
      <c r="N751" s="162"/>
      <c r="O751" s="162"/>
      <c r="P751" s="162"/>
      <c r="Q751" s="162"/>
      <c r="R751" s="162"/>
      <c r="S751" s="162"/>
      <c r="T751" s="163"/>
      <c r="AT751" s="158" t="s">
        <v>145</v>
      </c>
      <c r="AU751" s="158" t="s">
        <v>83</v>
      </c>
      <c r="AV751" s="13" t="s">
        <v>83</v>
      </c>
      <c r="AW751" s="13" t="s">
        <v>29</v>
      </c>
      <c r="AX751" s="13" t="s">
        <v>73</v>
      </c>
      <c r="AY751" s="158" t="s">
        <v>137</v>
      </c>
    </row>
    <row r="752" spans="1:65" s="13" customFormat="1">
      <c r="B752" s="156"/>
      <c r="D752" s="157" t="s">
        <v>145</v>
      </c>
      <c r="E752" s="158" t="s">
        <v>1</v>
      </c>
      <c r="F752" s="159" t="s">
        <v>812</v>
      </c>
      <c r="H752" s="160">
        <v>-1.44</v>
      </c>
      <c r="L752" s="156"/>
      <c r="M752" s="161"/>
      <c r="N752" s="162"/>
      <c r="O752" s="162"/>
      <c r="P752" s="162"/>
      <c r="Q752" s="162"/>
      <c r="R752" s="162"/>
      <c r="S752" s="162"/>
      <c r="T752" s="163"/>
      <c r="AT752" s="158" t="s">
        <v>145</v>
      </c>
      <c r="AU752" s="158" t="s">
        <v>83</v>
      </c>
      <c r="AV752" s="13" t="s">
        <v>83</v>
      </c>
      <c r="AW752" s="13" t="s">
        <v>29</v>
      </c>
      <c r="AX752" s="13" t="s">
        <v>73</v>
      </c>
      <c r="AY752" s="158" t="s">
        <v>137</v>
      </c>
    </row>
    <row r="753" spans="2:51" s="13" customFormat="1">
      <c r="B753" s="156"/>
      <c r="D753" s="157" t="s">
        <v>145</v>
      </c>
      <c r="E753" s="158" t="s">
        <v>1</v>
      </c>
      <c r="F753" s="159" t="s">
        <v>813</v>
      </c>
      <c r="H753" s="160">
        <v>-8.75</v>
      </c>
      <c r="L753" s="156"/>
      <c r="M753" s="161"/>
      <c r="N753" s="162"/>
      <c r="O753" s="162"/>
      <c r="P753" s="162"/>
      <c r="Q753" s="162"/>
      <c r="R753" s="162"/>
      <c r="S753" s="162"/>
      <c r="T753" s="163"/>
      <c r="AT753" s="158" t="s">
        <v>145</v>
      </c>
      <c r="AU753" s="158" t="s">
        <v>83</v>
      </c>
      <c r="AV753" s="13" t="s">
        <v>83</v>
      </c>
      <c r="AW753" s="13" t="s">
        <v>29</v>
      </c>
      <c r="AX753" s="13" t="s">
        <v>73</v>
      </c>
      <c r="AY753" s="158" t="s">
        <v>137</v>
      </c>
    </row>
    <row r="754" spans="2:51" s="13" customFormat="1">
      <c r="B754" s="156"/>
      <c r="D754" s="157" t="s">
        <v>145</v>
      </c>
      <c r="E754" s="158" t="s">
        <v>1</v>
      </c>
      <c r="F754" s="159" t="s">
        <v>814</v>
      </c>
      <c r="H754" s="160">
        <v>0.9</v>
      </c>
      <c r="L754" s="156"/>
      <c r="M754" s="161"/>
      <c r="N754" s="162"/>
      <c r="O754" s="162"/>
      <c r="P754" s="162"/>
      <c r="Q754" s="162"/>
      <c r="R754" s="162"/>
      <c r="S754" s="162"/>
      <c r="T754" s="163"/>
      <c r="AT754" s="158" t="s">
        <v>145</v>
      </c>
      <c r="AU754" s="158" t="s">
        <v>83</v>
      </c>
      <c r="AV754" s="13" t="s">
        <v>83</v>
      </c>
      <c r="AW754" s="13" t="s">
        <v>29</v>
      </c>
      <c r="AX754" s="13" t="s">
        <v>73</v>
      </c>
      <c r="AY754" s="158" t="s">
        <v>137</v>
      </c>
    </row>
    <row r="755" spans="2:51" s="13" customFormat="1">
      <c r="B755" s="156"/>
      <c r="D755" s="157" t="s">
        <v>145</v>
      </c>
      <c r="E755" s="158" t="s">
        <v>1</v>
      </c>
      <c r="F755" s="159" t="s">
        <v>815</v>
      </c>
      <c r="H755" s="160">
        <v>31.425000000000001</v>
      </c>
      <c r="L755" s="156"/>
      <c r="M755" s="161"/>
      <c r="N755" s="162"/>
      <c r="O755" s="162"/>
      <c r="P755" s="162"/>
      <c r="Q755" s="162"/>
      <c r="R755" s="162"/>
      <c r="S755" s="162"/>
      <c r="T755" s="163"/>
      <c r="AT755" s="158" t="s">
        <v>145</v>
      </c>
      <c r="AU755" s="158" t="s">
        <v>83</v>
      </c>
      <c r="AV755" s="13" t="s">
        <v>83</v>
      </c>
      <c r="AW755" s="13" t="s">
        <v>29</v>
      </c>
      <c r="AX755" s="13" t="s">
        <v>73</v>
      </c>
      <c r="AY755" s="158" t="s">
        <v>137</v>
      </c>
    </row>
    <row r="756" spans="2:51" s="13" customFormat="1">
      <c r="B756" s="156"/>
      <c r="D756" s="157" t="s">
        <v>145</v>
      </c>
      <c r="E756" s="158" t="s">
        <v>1</v>
      </c>
      <c r="F756" s="159" t="s">
        <v>816</v>
      </c>
      <c r="H756" s="160">
        <v>23.556000000000001</v>
      </c>
      <c r="L756" s="156"/>
      <c r="M756" s="161"/>
      <c r="N756" s="162"/>
      <c r="O756" s="162"/>
      <c r="P756" s="162"/>
      <c r="Q756" s="162"/>
      <c r="R756" s="162"/>
      <c r="S756" s="162"/>
      <c r="T756" s="163"/>
      <c r="AT756" s="158" t="s">
        <v>145</v>
      </c>
      <c r="AU756" s="158" t="s">
        <v>83</v>
      </c>
      <c r="AV756" s="13" t="s">
        <v>83</v>
      </c>
      <c r="AW756" s="13" t="s">
        <v>29</v>
      </c>
      <c r="AX756" s="13" t="s">
        <v>73</v>
      </c>
      <c r="AY756" s="158" t="s">
        <v>137</v>
      </c>
    </row>
    <row r="757" spans="2:51" s="13" customFormat="1">
      <c r="B757" s="156"/>
      <c r="D757" s="157" t="s">
        <v>145</v>
      </c>
      <c r="E757" s="158" t="s">
        <v>1</v>
      </c>
      <c r="F757" s="159" t="s">
        <v>817</v>
      </c>
      <c r="H757" s="160">
        <v>-1.44</v>
      </c>
      <c r="L757" s="156"/>
      <c r="M757" s="161"/>
      <c r="N757" s="162"/>
      <c r="O757" s="162"/>
      <c r="P757" s="162"/>
      <c r="Q757" s="162"/>
      <c r="R757" s="162"/>
      <c r="S757" s="162"/>
      <c r="T757" s="163"/>
      <c r="AT757" s="158" t="s">
        <v>145</v>
      </c>
      <c r="AU757" s="158" t="s">
        <v>83</v>
      </c>
      <c r="AV757" s="13" t="s">
        <v>83</v>
      </c>
      <c r="AW757" s="13" t="s">
        <v>29</v>
      </c>
      <c r="AX757" s="13" t="s">
        <v>73</v>
      </c>
      <c r="AY757" s="158" t="s">
        <v>137</v>
      </c>
    </row>
    <row r="758" spans="2:51" s="13" customFormat="1">
      <c r="B758" s="156"/>
      <c r="D758" s="157" t="s">
        <v>145</v>
      </c>
      <c r="E758" s="158" t="s">
        <v>1</v>
      </c>
      <c r="F758" s="159" t="s">
        <v>818</v>
      </c>
      <c r="H758" s="160">
        <v>9.2379999999999995</v>
      </c>
      <c r="L758" s="156"/>
      <c r="M758" s="161"/>
      <c r="N758" s="162"/>
      <c r="O758" s="162"/>
      <c r="P758" s="162"/>
      <c r="Q758" s="162"/>
      <c r="R758" s="162"/>
      <c r="S758" s="162"/>
      <c r="T758" s="163"/>
      <c r="AT758" s="158" t="s">
        <v>145</v>
      </c>
      <c r="AU758" s="158" t="s">
        <v>83</v>
      </c>
      <c r="AV758" s="13" t="s">
        <v>83</v>
      </c>
      <c r="AW758" s="13" t="s">
        <v>29</v>
      </c>
      <c r="AX758" s="13" t="s">
        <v>73</v>
      </c>
      <c r="AY758" s="158" t="s">
        <v>137</v>
      </c>
    </row>
    <row r="759" spans="2:51" s="13" customFormat="1">
      <c r="B759" s="156"/>
      <c r="D759" s="157" t="s">
        <v>145</v>
      </c>
      <c r="E759" s="158" t="s">
        <v>1</v>
      </c>
      <c r="F759" s="159" t="s">
        <v>817</v>
      </c>
      <c r="H759" s="160">
        <v>-1.44</v>
      </c>
      <c r="L759" s="156"/>
      <c r="M759" s="161"/>
      <c r="N759" s="162"/>
      <c r="O759" s="162"/>
      <c r="P759" s="162"/>
      <c r="Q759" s="162"/>
      <c r="R759" s="162"/>
      <c r="S759" s="162"/>
      <c r="T759" s="163"/>
      <c r="AT759" s="158" t="s">
        <v>145</v>
      </c>
      <c r="AU759" s="158" t="s">
        <v>83</v>
      </c>
      <c r="AV759" s="13" t="s">
        <v>83</v>
      </c>
      <c r="AW759" s="13" t="s">
        <v>29</v>
      </c>
      <c r="AX759" s="13" t="s">
        <v>73</v>
      </c>
      <c r="AY759" s="158" t="s">
        <v>137</v>
      </c>
    </row>
    <row r="760" spans="2:51" s="13" customFormat="1">
      <c r="B760" s="156"/>
      <c r="D760" s="157" t="s">
        <v>145</v>
      </c>
      <c r="E760" s="158" t="s">
        <v>1</v>
      </c>
      <c r="F760" s="159" t="s">
        <v>814</v>
      </c>
      <c r="H760" s="160">
        <v>0.9</v>
      </c>
      <c r="L760" s="156"/>
      <c r="M760" s="161"/>
      <c r="N760" s="162"/>
      <c r="O760" s="162"/>
      <c r="P760" s="162"/>
      <c r="Q760" s="162"/>
      <c r="R760" s="162"/>
      <c r="S760" s="162"/>
      <c r="T760" s="163"/>
      <c r="AT760" s="158" t="s">
        <v>145</v>
      </c>
      <c r="AU760" s="158" t="s">
        <v>83</v>
      </c>
      <c r="AV760" s="13" t="s">
        <v>83</v>
      </c>
      <c r="AW760" s="13" t="s">
        <v>29</v>
      </c>
      <c r="AX760" s="13" t="s">
        <v>73</v>
      </c>
      <c r="AY760" s="158" t="s">
        <v>137</v>
      </c>
    </row>
    <row r="761" spans="2:51" s="13" customFormat="1">
      <c r="B761" s="156"/>
      <c r="D761" s="157" t="s">
        <v>145</v>
      </c>
      <c r="E761" s="158" t="s">
        <v>1</v>
      </c>
      <c r="F761" s="159" t="s">
        <v>819</v>
      </c>
      <c r="H761" s="160">
        <v>8.4459999999999997</v>
      </c>
      <c r="L761" s="156"/>
      <c r="M761" s="161"/>
      <c r="N761" s="162"/>
      <c r="O761" s="162"/>
      <c r="P761" s="162"/>
      <c r="Q761" s="162"/>
      <c r="R761" s="162"/>
      <c r="S761" s="162"/>
      <c r="T761" s="163"/>
      <c r="AT761" s="158" t="s">
        <v>145</v>
      </c>
      <c r="AU761" s="158" t="s">
        <v>83</v>
      </c>
      <c r="AV761" s="13" t="s">
        <v>83</v>
      </c>
      <c r="AW761" s="13" t="s">
        <v>29</v>
      </c>
      <c r="AX761" s="13" t="s">
        <v>73</v>
      </c>
      <c r="AY761" s="158" t="s">
        <v>137</v>
      </c>
    </row>
    <row r="762" spans="2:51" s="13" customFormat="1">
      <c r="B762" s="156"/>
      <c r="D762" s="157" t="s">
        <v>145</v>
      </c>
      <c r="E762" s="158" t="s">
        <v>1</v>
      </c>
      <c r="F762" s="159" t="s">
        <v>817</v>
      </c>
      <c r="H762" s="160">
        <v>-1.44</v>
      </c>
      <c r="L762" s="156"/>
      <c r="M762" s="161"/>
      <c r="N762" s="162"/>
      <c r="O762" s="162"/>
      <c r="P762" s="162"/>
      <c r="Q762" s="162"/>
      <c r="R762" s="162"/>
      <c r="S762" s="162"/>
      <c r="T762" s="163"/>
      <c r="AT762" s="158" t="s">
        <v>145</v>
      </c>
      <c r="AU762" s="158" t="s">
        <v>83</v>
      </c>
      <c r="AV762" s="13" t="s">
        <v>83</v>
      </c>
      <c r="AW762" s="13" t="s">
        <v>29</v>
      </c>
      <c r="AX762" s="13" t="s">
        <v>73</v>
      </c>
      <c r="AY762" s="158" t="s">
        <v>137</v>
      </c>
    </row>
    <row r="763" spans="2:51" s="13" customFormat="1">
      <c r="B763" s="156"/>
      <c r="D763" s="157" t="s">
        <v>145</v>
      </c>
      <c r="E763" s="158" t="s">
        <v>1</v>
      </c>
      <c r="F763" s="159" t="s">
        <v>814</v>
      </c>
      <c r="H763" s="160">
        <v>0.9</v>
      </c>
      <c r="L763" s="156"/>
      <c r="M763" s="161"/>
      <c r="N763" s="162"/>
      <c r="O763" s="162"/>
      <c r="P763" s="162"/>
      <c r="Q763" s="162"/>
      <c r="R763" s="162"/>
      <c r="S763" s="162"/>
      <c r="T763" s="163"/>
      <c r="AT763" s="158" t="s">
        <v>145</v>
      </c>
      <c r="AU763" s="158" t="s">
        <v>83</v>
      </c>
      <c r="AV763" s="13" t="s">
        <v>83</v>
      </c>
      <c r="AW763" s="13" t="s">
        <v>29</v>
      </c>
      <c r="AX763" s="13" t="s">
        <v>73</v>
      </c>
      <c r="AY763" s="158" t="s">
        <v>137</v>
      </c>
    </row>
    <row r="764" spans="2:51" s="13" customFormat="1">
      <c r="B764" s="156"/>
      <c r="D764" s="157" t="s">
        <v>145</v>
      </c>
      <c r="E764" s="158" t="s">
        <v>1</v>
      </c>
      <c r="F764" s="159" t="s">
        <v>820</v>
      </c>
      <c r="H764" s="160">
        <v>2.375</v>
      </c>
      <c r="L764" s="156"/>
      <c r="M764" s="161"/>
      <c r="N764" s="162"/>
      <c r="O764" s="162"/>
      <c r="P764" s="162"/>
      <c r="Q764" s="162"/>
      <c r="R764" s="162"/>
      <c r="S764" s="162"/>
      <c r="T764" s="163"/>
      <c r="AT764" s="158" t="s">
        <v>145</v>
      </c>
      <c r="AU764" s="158" t="s">
        <v>83</v>
      </c>
      <c r="AV764" s="13" t="s">
        <v>83</v>
      </c>
      <c r="AW764" s="13" t="s">
        <v>29</v>
      </c>
      <c r="AX764" s="13" t="s">
        <v>73</v>
      </c>
      <c r="AY764" s="158" t="s">
        <v>137</v>
      </c>
    </row>
    <row r="765" spans="2:51" s="13" customFormat="1">
      <c r="B765" s="156"/>
      <c r="D765" s="157" t="s">
        <v>145</v>
      </c>
      <c r="E765" s="158" t="s">
        <v>1</v>
      </c>
      <c r="F765" s="159" t="s">
        <v>821</v>
      </c>
      <c r="H765" s="160">
        <v>15.887</v>
      </c>
      <c r="L765" s="156"/>
      <c r="M765" s="161"/>
      <c r="N765" s="162"/>
      <c r="O765" s="162"/>
      <c r="P765" s="162"/>
      <c r="Q765" s="162"/>
      <c r="R765" s="162"/>
      <c r="S765" s="162"/>
      <c r="T765" s="163"/>
      <c r="AT765" s="158" t="s">
        <v>145</v>
      </c>
      <c r="AU765" s="158" t="s">
        <v>83</v>
      </c>
      <c r="AV765" s="13" t="s">
        <v>83</v>
      </c>
      <c r="AW765" s="13" t="s">
        <v>29</v>
      </c>
      <c r="AX765" s="13" t="s">
        <v>73</v>
      </c>
      <c r="AY765" s="158" t="s">
        <v>137</v>
      </c>
    </row>
    <row r="766" spans="2:51" s="13" customFormat="1">
      <c r="B766" s="156"/>
      <c r="D766" s="157" t="s">
        <v>145</v>
      </c>
      <c r="E766" s="158" t="s">
        <v>1</v>
      </c>
      <c r="F766" s="159" t="s">
        <v>817</v>
      </c>
      <c r="H766" s="160">
        <v>-1.44</v>
      </c>
      <c r="L766" s="156"/>
      <c r="M766" s="161"/>
      <c r="N766" s="162"/>
      <c r="O766" s="162"/>
      <c r="P766" s="162"/>
      <c r="Q766" s="162"/>
      <c r="R766" s="162"/>
      <c r="S766" s="162"/>
      <c r="T766" s="163"/>
      <c r="AT766" s="158" t="s">
        <v>145</v>
      </c>
      <c r="AU766" s="158" t="s">
        <v>83</v>
      </c>
      <c r="AV766" s="13" t="s">
        <v>83</v>
      </c>
      <c r="AW766" s="13" t="s">
        <v>29</v>
      </c>
      <c r="AX766" s="13" t="s">
        <v>73</v>
      </c>
      <c r="AY766" s="158" t="s">
        <v>137</v>
      </c>
    </row>
    <row r="767" spans="2:51" s="13" customFormat="1">
      <c r="B767" s="156"/>
      <c r="D767" s="157" t="s">
        <v>145</v>
      </c>
      <c r="E767" s="158" t="s">
        <v>1</v>
      </c>
      <c r="F767" s="159" t="s">
        <v>814</v>
      </c>
      <c r="H767" s="160">
        <v>0.9</v>
      </c>
      <c r="L767" s="156"/>
      <c r="M767" s="161"/>
      <c r="N767" s="162"/>
      <c r="O767" s="162"/>
      <c r="P767" s="162"/>
      <c r="Q767" s="162"/>
      <c r="R767" s="162"/>
      <c r="S767" s="162"/>
      <c r="T767" s="163"/>
      <c r="AT767" s="158" t="s">
        <v>145</v>
      </c>
      <c r="AU767" s="158" t="s">
        <v>83</v>
      </c>
      <c r="AV767" s="13" t="s">
        <v>83</v>
      </c>
      <c r="AW767" s="13" t="s">
        <v>29</v>
      </c>
      <c r="AX767" s="13" t="s">
        <v>73</v>
      </c>
      <c r="AY767" s="158" t="s">
        <v>137</v>
      </c>
    </row>
    <row r="768" spans="2:51" s="13" customFormat="1">
      <c r="B768" s="156"/>
      <c r="D768" s="157" t="s">
        <v>145</v>
      </c>
      <c r="E768" s="158" t="s">
        <v>1</v>
      </c>
      <c r="F768" s="159" t="s">
        <v>822</v>
      </c>
      <c r="H768" s="160">
        <v>19</v>
      </c>
      <c r="L768" s="156"/>
      <c r="M768" s="161"/>
      <c r="N768" s="162"/>
      <c r="O768" s="162"/>
      <c r="P768" s="162"/>
      <c r="Q768" s="162"/>
      <c r="R768" s="162"/>
      <c r="S768" s="162"/>
      <c r="T768" s="163"/>
      <c r="AT768" s="158" t="s">
        <v>145</v>
      </c>
      <c r="AU768" s="158" t="s">
        <v>83</v>
      </c>
      <c r="AV768" s="13" t="s">
        <v>83</v>
      </c>
      <c r="AW768" s="13" t="s">
        <v>29</v>
      </c>
      <c r="AX768" s="13" t="s">
        <v>73</v>
      </c>
      <c r="AY768" s="158" t="s">
        <v>137</v>
      </c>
    </row>
    <row r="769" spans="2:51" s="13" customFormat="1">
      <c r="B769" s="156"/>
      <c r="D769" s="157" t="s">
        <v>145</v>
      </c>
      <c r="E769" s="158" t="s">
        <v>1</v>
      </c>
      <c r="F769" s="159" t="s">
        <v>823</v>
      </c>
      <c r="H769" s="160">
        <v>-3.1520000000000001</v>
      </c>
      <c r="L769" s="156"/>
      <c r="M769" s="161"/>
      <c r="N769" s="162"/>
      <c r="O769" s="162"/>
      <c r="P769" s="162"/>
      <c r="Q769" s="162"/>
      <c r="R769" s="162"/>
      <c r="S769" s="162"/>
      <c r="T769" s="163"/>
      <c r="AT769" s="158" t="s">
        <v>145</v>
      </c>
      <c r="AU769" s="158" t="s">
        <v>83</v>
      </c>
      <c r="AV769" s="13" t="s">
        <v>83</v>
      </c>
      <c r="AW769" s="13" t="s">
        <v>29</v>
      </c>
      <c r="AX769" s="13" t="s">
        <v>73</v>
      </c>
      <c r="AY769" s="158" t="s">
        <v>137</v>
      </c>
    </row>
    <row r="770" spans="2:51" s="13" customFormat="1">
      <c r="B770" s="156"/>
      <c r="D770" s="157" t="s">
        <v>145</v>
      </c>
      <c r="E770" s="158" t="s">
        <v>1</v>
      </c>
      <c r="F770" s="159" t="s">
        <v>642</v>
      </c>
      <c r="H770" s="160">
        <v>-3.6</v>
      </c>
      <c r="L770" s="156"/>
      <c r="M770" s="161"/>
      <c r="N770" s="162"/>
      <c r="O770" s="162"/>
      <c r="P770" s="162"/>
      <c r="Q770" s="162"/>
      <c r="R770" s="162"/>
      <c r="S770" s="162"/>
      <c r="T770" s="163"/>
      <c r="AT770" s="158" t="s">
        <v>145</v>
      </c>
      <c r="AU770" s="158" t="s">
        <v>83</v>
      </c>
      <c r="AV770" s="13" t="s">
        <v>83</v>
      </c>
      <c r="AW770" s="13" t="s">
        <v>29</v>
      </c>
      <c r="AX770" s="13" t="s">
        <v>73</v>
      </c>
      <c r="AY770" s="158" t="s">
        <v>137</v>
      </c>
    </row>
    <row r="771" spans="2:51" s="13" customFormat="1">
      <c r="B771" s="156"/>
      <c r="D771" s="157" t="s">
        <v>145</v>
      </c>
      <c r="E771" s="158" t="s">
        <v>1</v>
      </c>
      <c r="F771" s="159" t="s">
        <v>824</v>
      </c>
      <c r="H771" s="160">
        <v>7.625</v>
      </c>
      <c r="L771" s="156"/>
      <c r="M771" s="161"/>
      <c r="N771" s="162"/>
      <c r="O771" s="162"/>
      <c r="P771" s="162"/>
      <c r="Q771" s="162"/>
      <c r="R771" s="162"/>
      <c r="S771" s="162"/>
      <c r="T771" s="163"/>
      <c r="AT771" s="158" t="s">
        <v>145</v>
      </c>
      <c r="AU771" s="158" t="s">
        <v>83</v>
      </c>
      <c r="AV771" s="13" t="s">
        <v>83</v>
      </c>
      <c r="AW771" s="13" t="s">
        <v>29</v>
      </c>
      <c r="AX771" s="13" t="s">
        <v>73</v>
      </c>
      <c r="AY771" s="158" t="s">
        <v>137</v>
      </c>
    </row>
    <row r="772" spans="2:51" s="13" customFormat="1">
      <c r="B772" s="156"/>
      <c r="D772" s="157" t="s">
        <v>145</v>
      </c>
      <c r="E772" s="158" t="s">
        <v>1</v>
      </c>
      <c r="F772" s="159" t="s">
        <v>825</v>
      </c>
      <c r="H772" s="160">
        <v>2.75</v>
      </c>
      <c r="L772" s="156"/>
      <c r="M772" s="161"/>
      <c r="N772" s="162"/>
      <c r="O772" s="162"/>
      <c r="P772" s="162"/>
      <c r="Q772" s="162"/>
      <c r="R772" s="162"/>
      <c r="S772" s="162"/>
      <c r="T772" s="163"/>
      <c r="AT772" s="158" t="s">
        <v>145</v>
      </c>
      <c r="AU772" s="158" t="s">
        <v>83</v>
      </c>
      <c r="AV772" s="13" t="s">
        <v>83</v>
      </c>
      <c r="AW772" s="13" t="s">
        <v>29</v>
      </c>
      <c r="AX772" s="13" t="s">
        <v>73</v>
      </c>
      <c r="AY772" s="158" t="s">
        <v>137</v>
      </c>
    </row>
    <row r="773" spans="2:51" s="13" customFormat="1">
      <c r="B773" s="156"/>
      <c r="D773" s="157" t="s">
        <v>145</v>
      </c>
      <c r="E773" s="158" t="s">
        <v>1</v>
      </c>
      <c r="F773" s="159" t="s">
        <v>826</v>
      </c>
      <c r="H773" s="160">
        <v>-1.5760000000000001</v>
      </c>
      <c r="L773" s="156"/>
      <c r="M773" s="161"/>
      <c r="N773" s="162"/>
      <c r="O773" s="162"/>
      <c r="P773" s="162"/>
      <c r="Q773" s="162"/>
      <c r="R773" s="162"/>
      <c r="S773" s="162"/>
      <c r="T773" s="163"/>
      <c r="AT773" s="158" t="s">
        <v>145</v>
      </c>
      <c r="AU773" s="158" t="s">
        <v>83</v>
      </c>
      <c r="AV773" s="13" t="s">
        <v>83</v>
      </c>
      <c r="AW773" s="13" t="s">
        <v>29</v>
      </c>
      <c r="AX773" s="13" t="s">
        <v>73</v>
      </c>
      <c r="AY773" s="158" t="s">
        <v>137</v>
      </c>
    </row>
    <row r="774" spans="2:51" s="13" customFormat="1">
      <c r="B774" s="156"/>
      <c r="D774" s="157" t="s">
        <v>145</v>
      </c>
      <c r="E774" s="158" t="s">
        <v>1</v>
      </c>
      <c r="F774" s="159" t="s">
        <v>827</v>
      </c>
      <c r="H774" s="160">
        <v>3</v>
      </c>
      <c r="L774" s="156"/>
      <c r="M774" s="161"/>
      <c r="N774" s="162"/>
      <c r="O774" s="162"/>
      <c r="P774" s="162"/>
      <c r="Q774" s="162"/>
      <c r="R774" s="162"/>
      <c r="S774" s="162"/>
      <c r="T774" s="163"/>
      <c r="AT774" s="158" t="s">
        <v>145</v>
      </c>
      <c r="AU774" s="158" t="s">
        <v>83</v>
      </c>
      <c r="AV774" s="13" t="s">
        <v>83</v>
      </c>
      <c r="AW774" s="13" t="s">
        <v>29</v>
      </c>
      <c r="AX774" s="13" t="s">
        <v>73</v>
      </c>
      <c r="AY774" s="158" t="s">
        <v>137</v>
      </c>
    </row>
    <row r="775" spans="2:51" s="13" customFormat="1">
      <c r="B775" s="156"/>
      <c r="D775" s="157" t="s">
        <v>145</v>
      </c>
      <c r="E775" s="158" t="s">
        <v>1</v>
      </c>
      <c r="F775" s="159" t="s">
        <v>826</v>
      </c>
      <c r="H775" s="160">
        <v>-1.5760000000000001</v>
      </c>
      <c r="L775" s="156"/>
      <c r="M775" s="161"/>
      <c r="N775" s="162"/>
      <c r="O775" s="162"/>
      <c r="P775" s="162"/>
      <c r="Q775" s="162"/>
      <c r="R775" s="162"/>
      <c r="S775" s="162"/>
      <c r="T775" s="163"/>
      <c r="AT775" s="158" t="s">
        <v>145</v>
      </c>
      <c r="AU775" s="158" t="s">
        <v>83</v>
      </c>
      <c r="AV775" s="13" t="s">
        <v>83</v>
      </c>
      <c r="AW775" s="13" t="s">
        <v>29</v>
      </c>
      <c r="AX775" s="13" t="s">
        <v>73</v>
      </c>
      <c r="AY775" s="158" t="s">
        <v>137</v>
      </c>
    </row>
    <row r="776" spans="2:51" s="13" customFormat="1">
      <c r="B776" s="156"/>
      <c r="D776" s="157" t="s">
        <v>145</v>
      </c>
      <c r="E776" s="158" t="s">
        <v>1</v>
      </c>
      <c r="F776" s="159" t="s">
        <v>828</v>
      </c>
      <c r="H776" s="160">
        <v>7.1</v>
      </c>
      <c r="L776" s="156"/>
      <c r="M776" s="161"/>
      <c r="N776" s="162"/>
      <c r="O776" s="162"/>
      <c r="P776" s="162"/>
      <c r="Q776" s="162"/>
      <c r="R776" s="162"/>
      <c r="S776" s="162"/>
      <c r="T776" s="163"/>
      <c r="AT776" s="158" t="s">
        <v>145</v>
      </c>
      <c r="AU776" s="158" t="s">
        <v>83</v>
      </c>
      <c r="AV776" s="13" t="s">
        <v>83</v>
      </c>
      <c r="AW776" s="13" t="s">
        <v>29</v>
      </c>
      <c r="AX776" s="13" t="s">
        <v>73</v>
      </c>
      <c r="AY776" s="158" t="s">
        <v>137</v>
      </c>
    </row>
    <row r="777" spans="2:51" s="13" customFormat="1">
      <c r="B777" s="156"/>
      <c r="D777" s="157" t="s">
        <v>145</v>
      </c>
      <c r="E777" s="158" t="s">
        <v>1</v>
      </c>
      <c r="F777" s="159" t="s">
        <v>829</v>
      </c>
      <c r="H777" s="160">
        <v>2.6880000000000002</v>
      </c>
      <c r="L777" s="156"/>
      <c r="M777" s="161"/>
      <c r="N777" s="162"/>
      <c r="O777" s="162"/>
      <c r="P777" s="162"/>
      <c r="Q777" s="162"/>
      <c r="R777" s="162"/>
      <c r="S777" s="162"/>
      <c r="T777" s="163"/>
      <c r="AT777" s="158" t="s">
        <v>145</v>
      </c>
      <c r="AU777" s="158" t="s">
        <v>83</v>
      </c>
      <c r="AV777" s="13" t="s">
        <v>83</v>
      </c>
      <c r="AW777" s="13" t="s">
        <v>29</v>
      </c>
      <c r="AX777" s="13" t="s">
        <v>73</v>
      </c>
      <c r="AY777" s="158" t="s">
        <v>137</v>
      </c>
    </row>
    <row r="778" spans="2:51" s="13" customFormat="1">
      <c r="B778" s="156"/>
      <c r="D778" s="157" t="s">
        <v>145</v>
      </c>
      <c r="E778" s="158" t="s">
        <v>1</v>
      </c>
      <c r="F778" s="159" t="s">
        <v>830</v>
      </c>
      <c r="H778" s="160">
        <v>199.22399999999999</v>
      </c>
      <c r="L778" s="156"/>
      <c r="M778" s="161"/>
      <c r="N778" s="162"/>
      <c r="O778" s="162"/>
      <c r="P778" s="162"/>
      <c r="Q778" s="162"/>
      <c r="R778" s="162"/>
      <c r="S778" s="162"/>
      <c r="T778" s="163"/>
      <c r="AT778" s="158" t="s">
        <v>145</v>
      </c>
      <c r="AU778" s="158" t="s">
        <v>83</v>
      </c>
      <c r="AV778" s="13" t="s">
        <v>83</v>
      </c>
      <c r="AW778" s="13" t="s">
        <v>29</v>
      </c>
      <c r="AX778" s="13" t="s">
        <v>73</v>
      </c>
      <c r="AY778" s="158" t="s">
        <v>137</v>
      </c>
    </row>
    <row r="779" spans="2:51" s="13" customFormat="1">
      <c r="B779" s="156"/>
      <c r="D779" s="157" t="s">
        <v>145</v>
      </c>
      <c r="E779" s="158" t="s">
        <v>1</v>
      </c>
      <c r="F779" s="159" t="s">
        <v>831</v>
      </c>
      <c r="H779" s="160">
        <v>-9.2799999999999994</v>
      </c>
      <c r="L779" s="156"/>
      <c r="M779" s="161"/>
      <c r="N779" s="162"/>
      <c r="O779" s="162"/>
      <c r="P779" s="162"/>
      <c r="Q779" s="162"/>
      <c r="R779" s="162"/>
      <c r="S779" s="162"/>
      <c r="T779" s="163"/>
      <c r="AT779" s="158" t="s">
        <v>145</v>
      </c>
      <c r="AU779" s="158" t="s">
        <v>83</v>
      </c>
      <c r="AV779" s="13" t="s">
        <v>83</v>
      </c>
      <c r="AW779" s="13" t="s">
        <v>29</v>
      </c>
      <c r="AX779" s="13" t="s">
        <v>73</v>
      </c>
      <c r="AY779" s="158" t="s">
        <v>137</v>
      </c>
    </row>
    <row r="780" spans="2:51" s="13" customFormat="1">
      <c r="B780" s="156"/>
      <c r="D780" s="157" t="s">
        <v>145</v>
      </c>
      <c r="E780" s="158" t="s">
        <v>1</v>
      </c>
      <c r="F780" s="159" t="s">
        <v>642</v>
      </c>
      <c r="H780" s="160">
        <v>-3.6</v>
      </c>
      <c r="L780" s="156"/>
      <c r="M780" s="161"/>
      <c r="N780" s="162"/>
      <c r="O780" s="162"/>
      <c r="P780" s="162"/>
      <c r="Q780" s="162"/>
      <c r="R780" s="162"/>
      <c r="S780" s="162"/>
      <c r="T780" s="163"/>
      <c r="AT780" s="158" t="s">
        <v>145</v>
      </c>
      <c r="AU780" s="158" t="s">
        <v>83</v>
      </c>
      <c r="AV780" s="13" t="s">
        <v>83</v>
      </c>
      <c r="AW780" s="13" t="s">
        <v>29</v>
      </c>
      <c r="AX780" s="13" t="s">
        <v>73</v>
      </c>
      <c r="AY780" s="158" t="s">
        <v>137</v>
      </c>
    </row>
    <row r="781" spans="2:51" s="13" customFormat="1">
      <c r="B781" s="156"/>
      <c r="D781" s="157" t="s">
        <v>145</v>
      </c>
      <c r="E781" s="158" t="s">
        <v>1</v>
      </c>
      <c r="F781" s="159" t="s">
        <v>832</v>
      </c>
      <c r="H781" s="160">
        <v>-9.57</v>
      </c>
      <c r="L781" s="156"/>
      <c r="M781" s="161"/>
      <c r="N781" s="162"/>
      <c r="O781" s="162"/>
      <c r="P781" s="162"/>
      <c r="Q781" s="162"/>
      <c r="R781" s="162"/>
      <c r="S781" s="162"/>
      <c r="T781" s="163"/>
      <c r="AT781" s="158" t="s">
        <v>145</v>
      </c>
      <c r="AU781" s="158" t="s">
        <v>83</v>
      </c>
      <c r="AV781" s="13" t="s">
        <v>83</v>
      </c>
      <c r="AW781" s="13" t="s">
        <v>29</v>
      </c>
      <c r="AX781" s="13" t="s">
        <v>73</v>
      </c>
      <c r="AY781" s="158" t="s">
        <v>137</v>
      </c>
    </row>
    <row r="782" spans="2:51" s="13" customFormat="1">
      <c r="B782" s="156"/>
      <c r="D782" s="157" t="s">
        <v>145</v>
      </c>
      <c r="E782" s="158" t="s">
        <v>1</v>
      </c>
      <c r="F782" s="159" t="s">
        <v>833</v>
      </c>
      <c r="H782" s="160">
        <v>1.6379999999999999</v>
      </c>
      <c r="L782" s="156"/>
      <c r="M782" s="161"/>
      <c r="N782" s="162"/>
      <c r="O782" s="162"/>
      <c r="P782" s="162"/>
      <c r="Q782" s="162"/>
      <c r="R782" s="162"/>
      <c r="S782" s="162"/>
      <c r="T782" s="163"/>
      <c r="AT782" s="158" t="s">
        <v>145</v>
      </c>
      <c r="AU782" s="158" t="s">
        <v>83</v>
      </c>
      <c r="AV782" s="13" t="s">
        <v>83</v>
      </c>
      <c r="AW782" s="13" t="s">
        <v>29</v>
      </c>
      <c r="AX782" s="13" t="s">
        <v>73</v>
      </c>
      <c r="AY782" s="158" t="s">
        <v>137</v>
      </c>
    </row>
    <row r="783" spans="2:51" s="13" customFormat="1">
      <c r="B783" s="156"/>
      <c r="D783" s="157" t="s">
        <v>145</v>
      </c>
      <c r="E783" s="158" t="s">
        <v>1</v>
      </c>
      <c r="F783" s="159" t="s">
        <v>834</v>
      </c>
      <c r="H783" s="160">
        <v>23.867999999999999</v>
      </c>
      <c r="L783" s="156"/>
      <c r="M783" s="161"/>
      <c r="N783" s="162"/>
      <c r="O783" s="162"/>
      <c r="P783" s="162"/>
      <c r="Q783" s="162"/>
      <c r="R783" s="162"/>
      <c r="S783" s="162"/>
      <c r="T783" s="163"/>
      <c r="AT783" s="158" t="s">
        <v>145</v>
      </c>
      <c r="AU783" s="158" t="s">
        <v>83</v>
      </c>
      <c r="AV783" s="13" t="s">
        <v>83</v>
      </c>
      <c r="AW783" s="13" t="s">
        <v>29</v>
      </c>
      <c r="AX783" s="13" t="s">
        <v>73</v>
      </c>
      <c r="AY783" s="158" t="s">
        <v>137</v>
      </c>
    </row>
    <row r="784" spans="2:51" s="13" customFormat="1">
      <c r="B784" s="156"/>
      <c r="D784" s="157" t="s">
        <v>145</v>
      </c>
      <c r="E784" s="158" t="s">
        <v>1</v>
      </c>
      <c r="F784" s="159" t="s">
        <v>578</v>
      </c>
      <c r="H784" s="160">
        <v>-3.6</v>
      </c>
      <c r="L784" s="156"/>
      <c r="M784" s="161"/>
      <c r="N784" s="162"/>
      <c r="O784" s="162"/>
      <c r="P784" s="162"/>
      <c r="Q784" s="162"/>
      <c r="R784" s="162"/>
      <c r="S784" s="162"/>
      <c r="T784" s="163"/>
      <c r="AT784" s="158" t="s">
        <v>145</v>
      </c>
      <c r="AU784" s="158" t="s">
        <v>83</v>
      </c>
      <c r="AV784" s="13" t="s">
        <v>83</v>
      </c>
      <c r="AW784" s="13" t="s">
        <v>29</v>
      </c>
      <c r="AX784" s="13" t="s">
        <v>73</v>
      </c>
      <c r="AY784" s="158" t="s">
        <v>137</v>
      </c>
    </row>
    <row r="785" spans="2:51" s="13" customFormat="1">
      <c r="B785" s="156"/>
      <c r="D785" s="157" t="s">
        <v>145</v>
      </c>
      <c r="E785" s="158" t="s">
        <v>1</v>
      </c>
      <c r="F785" s="159" t="s">
        <v>835</v>
      </c>
      <c r="H785" s="160">
        <v>26.75</v>
      </c>
      <c r="L785" s="156"/>
      <c r="M785" s="161"/>
      <c r="N785" s="162"/>
      <c r="O785" s="162"/>
      <c r="P785" s="162"/>
      <c r="Q785" s="162"/>
      <c r="R785" s="162"/>
      <c r="S785" s="162"/>
      <c r="T785" s="163"/>
      <c r="AT785" s="158" t="s">
        <v>145</v>
      </c>
      <c r="AU785" s="158" t="s">
        <v>83</v>
      </c>
      <c r="AV785" s="13" t="s">
        <v>83</v>
      </c>
      <c r="AW785" s="13" t="s">
        <v>29</v>
      </c>
      <c r="AX785" s="13" t="s">
        <v>73</v>
      </c>
      <c r="AY785" s="158" t="s">
        <v>137</v>
      </c>
    </row>
    <row r="786" spans="2:51" s="13" customFormat="1">
      <c r="B786" s="156"/>
      <c r="D786" s="157" t="s">
        <v>145</v>
      </c>
      <c r="E786" s="158" t="s">
        <v>1</v>
      </c>
      <c r="F786" s="159" t="s">
        <v>836</v>
      </c>
      <c r="H786" s="160">
        <v>-4.5</v>
      </c>
      <c r="L786" s="156"/>
      <c r="M786" s="161"/>
      <c r="N786" s="162"/>
      <c r="O786" s="162"/>
      <c r="P786" s="162"/>
      <c r="Q786" s="162"/>
      <c r="R786" s="162"/>
      <c r="S786" s="162"/>
      <c r="T786" s="163"/>
      <c r="AT786" s="158" t="s">
        <v>145</v>
      </c>
      <c r="AU786" s="158" t="s">
        <v>83</v>
      </c>
      <c r="AV786" s="13" t="s">
        <v>83</v>
      </c>
      <c r="AW786" s="13" t="s">
        <v>29</v>
      </c>
      <c r="AX786" s="13" t="s">
        <v>73</v>
      </c>
      <c r="AY786" s="158" t="s">
        <v>137</v>
      </c>
    </row>
    <row r="787" spans="2:51" s="13" customFormat="1">
      <c r="B787" s="156"/>
      <c r="D787" s="157" t="s">
        <v>145</v>
      </c>
      <c r="E787" s="158" t="s">
        <v>1</v>
      </c>
      <c r="F787" s="159" t="s">
        <v>837</v>
      </c>
      <c r="H787" s="160">
        <v>5.85</v>
      </c>
      <c r="L787" s="156"/>
      <c r="M787" s="161"/>
      <c r="N787" s="162"/>
      <c r="O787" s="162"/>
      <c r="P787" s="162"/>
      <c r="Q787" s="162"/>
      <c r="R787" s="162"/>
      <c r="S787" s="162"/>
      <c r="T787" s="163"/>
      <c r="AT787" s="158" t="s">
        <v>145</v>
      </c>
      <c r="AU787" s="158" t="s">
        <v>83</v>
      </c>
      <c r="AV787" s="13" t="s">
        <v>83</v>
      </c>
      <c r="AW787" s="13" t="s">
        <v>29</v>
      </c>
      <c r="AX787" s="13" t="s">
        <v>73</v>
      </c>
      <c r="AY787" s="158" t="s">
        <v>137</v>
      </c>
    </row>
    <row r="788" spans="2:51" s="13" customFormat="1">
      <c r="B788" s="156"/>
      <c r="D788" s="157" t="s">
        <v>145</v>
      </c>
      <c r="E788" s="158" t="s">
        <v>1</v>
      </c>
      <c r="F788" s="159" t="s">
        <v>817</v>
      </c>
      <c r="H788" s="160">
        <v>-1.44</v>
      </c>
      <c r="L788" s="156"/>
      <c r="M788" s="161"/>
      <c r="N788" s="162"/>
      <c r="O788" s="162"/>
      <c r="P788" s="162"/>
      <c r="Q788" s="162"/>
      <c r="R788" s="162"/>
      <c r="S788" s="162"/>
      <c r="T788" s="163"/>
      <c r="AT788" s="158" t="s">
        <v>145</v>
      </c>
      <c r="AU788" s="158" t="s">
        <v>83</v>
      </c>
      <c r="AV788" s="13" t="s">
        <v>83</v>
      </c>
      <c r="AW788" s="13" t="s">
        <v>29</v>
      </c>
      <c r="AX788" s="13" t="s">
        <v>73</v>
      </c>
      <c r="AY788" s="158" t="s">
        <v>137</v>
      </c>
    </row>
    <row r="789" spans="2:51" s="13" customFormat="1">
      <c r="B789" s="156"/>
      <c r="D789" s="157" t="s">
        <v>145</v>
      </c>
      <c r="E789" s="158" t="s">
        <v>1</v>
      </c>
      <c r="F789" s="159" t="s">
        <v>814</v>
      </c>
      <c r="H789" s="160">
        <v>0.9</v>
      </c>
      <c r="L789" s="156"/>
      <c r="M789" s="161"/>
      <c r="N789" s="162"/>
      <c r="O789" s="162"/>
      <c r="P789" s="162"/>
      <c r="Q789" s="162"/>
      <c r="R789" s="162"/>
      <c r="S789" s="162"/>
      <c r="T789" s="163"/>
      <c r="AT789" s="158" t="s">
        <v>145</v>
      </c>
      <c r="AU789" s="158" t="s">
        <v>83</v>
      </c>
      <c r="AV789" s="13" t="s">
        <v>83</v>
      </c>
      <c r="AW789" s="13" t="s">
        <v>29</v>
      </c>
      <c r="AX789" s="13" t="s">
        <v>73</v>
      </c>
      <c r="AY789" s="158" t="s">
        <v>137</v>
      </c>
    </row>
    <row r="790" spans="2:51" s="13" customFormat="1">
      <c r="B790" s="156"/>
      <c r="D790" s="157" t="s">
        <v>145</v>
      </c>
      <c r="E790" s="158" t="s">
        <v>1</v>
      </c>
      <c r="F790" s="159" t="s">
        <v>838</v>
      </c>
      <c r="H790" s="160">
        <v>6.5960000000000001</v>
      </c>
      <c r="L790" s="156"/>
      <c r="M790" s="161"/>
      <c r="N790" s="162"/>
      <c r="O790" s="162"/>
      <c r="P790" s="162"/>
      <c r="Q790" s="162"/>
      <c r="R790" s="162"/>
      <c r="S790" s="162"/>
      <c r="T790" s="163"/>
      <c r="AT790" s="158" t="s">
        <v>145</v>
      </c>
      <c r="AU790" s="158" t="s">
        <v>83</v>
      </c>
      <c r="AV790" s="13" t="s">
        <v>83</v>
      </c>
      <c r="AW790" s="13" t="s">
        <v>29</v>
      </c>
      <c r="AX790" s="13" t="s">
        <v>73</v>
      </c>
      <c r="AY790" s="158" t="s">
        <v>137</v>
      </c>
    </row>
    <row r="791" spans="2:51" s="13" customFormat="1">
      <c r="B791" s="156"/>
      <c r="D791" s="157" t="s">
        <v>145</v>
      </c>
      <c r="E791" s="158" t="s">
        <v>1</v>
      </c>
      <c r="F791" s="159" t="s">
        <v>839</v>
      </c>
      <c r="H791" s="160">
        <v>3.5750000000000002</v>
      </c>
      <c r="L791" s="156"/>
      <c r="M791" s="161"/>
      <c r="N791" s="162"/>
      <c r="O791" s="162"/>
      <c r="P791" s="162"/>
      <c r="Q791" s="162"/>
      <c r="R791" s="162"/>
      <c r="S791" s="162"/>
      <c r="T791" s="163"/>
      <c r="AT791" s="158" t="s">
        <v>145</v>
      </c>
      <c r="AU791" s="158" t="s">
        <v>83</v>
      </c>
      <c r="AV791" s="13" t="s">
        <v>83</v>
      </c>
      <c r="AW791" s="13" t="s">
        <v>29</v>
      </c>
      <c r="AX791" s="13" t="s">
        <v>73</v>
      </c>
      <c r="AY791" s="158" t="s">
        <v>137</v>
      </c>
    </row>
    <row r="792" spans="2:51" s="13" customFormat="1">
      <c r="B792" s="156"/>
      <c r="D792" s="157" t="s">
        <v>145</v>
      </c>
      <c r="E792" s="158" t="s">
        <v>1</v>
      </c>
      <c r="F792" s="159" t="s">
        <v>840</v>
      </c>
      <c r="H792" s="160">
        <v>13.865</v>
      </c>
      <c r="L792" s="156"/>
      <c r="M792" s="161"/>
      <c r="N792" s="162"/>
      <c r="O792" s="162"/>
      <c r="P792" s="162"/>
      <c r="Q792" s="162"/>
      <c r="R792" s="162"/>
      <c r="S792" s="162"/>
      <c r="T792" s="163"/>
      <c r="AT792" s="158" t="s">
        <v>145</v>
      </c>
      <c r="AU792" s="158" t="s">
        <v>83</v>
      </c>
      <c r="AV792" s="13" t="s">
        <v>83</v>
      </c>
      <c r="AW792" s="13" t="s">
        <v>29</v>
      </c>
      <c r="AX792" s="13" t="s">
        <v>73</v>
      </c>
      <c r="AY792" s="158" t="s">
        <v>137</v>
      </c>
    </row>
    <row r="793" spans="2:51" s="13" customFormat="1">
      <c r="B793" s="156"/>
      <c r="D793" s="157" t="s">
        <v>145</v>
      </c>
      <c r="E793" s="158" t="s">
        <v>1</v>
      </c>
      <c r="F793" s="159" t="s">
        <v>817</v>
      </c>
      <c r="H793" s="160">
        <v>-1.44</v>
      </c>
      <c r="L793" s="156"/>
      <c r="M793" s="161"/>
      <c r="N793" s="162"/>
      <c r="O793" s="162"/>
      <c r="P793" s="162"/>
      <c r="Q793" s="162"/>
      <c r="R793" s="162"/>
      <c r="S793" s="162"/>
      <c r="T793" s="163"/>
      <c r="AT793" s="158" t="s">
        <v>145</v>
      </c>
      <c r="AU793" s="158" t="s">
        <v>83</v>
      </c>
      <c r="AV793" s="13" t="s">
        <v>83</v>
      </c>
      <c r="AW793" s="13" t="s">
        <v>29</v>
      </c>
      <c r="AX793" s="13" t="s">
        <v>73</v>
      </c>
      <c r="AY793" s="158" t="s">
        <v>137</v>
      </c>
    </row>
    <row r="794" spans="2:51" s="13" customFormat="1">
      <c r="B794" s="156"/>
      <c r="D794" s="157" t="s">
        <v>145</v>
      </c>
      <c r="E794" s="158" t="s">
        <v>1</v>
      </c>
      <c r="F794" s="159" t="s">
        <v>814</v>
      </c>
      <c r="H794" s="160">
        <v>0.9</v>
      </c>
      <c r="L794" s="156"/>
      <c r="M794" s="161"/>
      <c r="N794" s="162"/>
      <c r="O794" s="162"/>
      <c r="P794" s="162"/>
      <c r="Q794" s="162"/>
      <c r="R794" s="162"/>
      <c r="S794" s="162"/>
      <c r="T794" s="163"/>
      <c r="AT794" s="158" t="s">
        <v>145</v>
      </c>
      <c r="AU794" s="158" t="s">
        <v>83</v>
      </c>
      <c r="AV794" s="13" t="s">
        <v>83</v>
      </c>
      <c r="AW794" s="13" t="s">
        <v>29</v>
      </c>
      <c r="AX794" s="13" t="s">
        <v>73</v>
      </c>
      <c r="AY794" s="158" t="s">
        <v>137</v>
      </c>
    </row>
    <row r="795" spans="2:51" s="13" customFormat="1">
      <c r="B795" s="156"/>
      <c r="D795" s="157" t="s">
        <v>145</v>
      </c>
      <c r="E795" s="158" t="s">
        <v>1</v>
      </c>
      <c r="F795" s="159" t="s">
        <v>841</v>
      </c>
      <c r="H795" s="160">
        <v>5.35</v>
      </c>
      <c r="L795" s="156"/>
      <c r="M795" s="161"/>
      <c r="N795" s="162"/>
      <c r="O795" s="162"/>
      <c r="P795" s="162"/>
      <c r="Q795" s="162"/>
      <c r="R795" s="162"/>
      <c r="S795" s="162"/>
      <c r="T795" s="163"/>
      <c r="AT795" s="158" t="s">
        <v>145</v>
      </c>
      <c r="AU795" s="158" t="s">
        <v>83</v>
      </c>
      <c r="AV795" s="13" t="s">
        <v>83</v>
      </c>
      <c r="AW795" s="13" t="s">
        <v>29</v>
      </c>
      <c r="AX795" s="13" t="s">
        <v>73</v>
      </c>
      <c r="AY795" s="158" t="s">
        <v>137</v>
      </c>
    </row>
    <row r="796" spans="2:51" s="13" customFormat="1">
      <c r="B796" s="156"/>
      <c r="D796" s="157" t="s">
        <v>145</v>
      </c>
      <c r="E796" s="158" t="s">
        <v>1</v>
      </c>
      <c r="F796" s="159" t="s">
        <v>842</v>
      </c>
      <c r="H796" s="160">
        <v>8.75</v>
      </c>
      <c r="L796" s="156"/>
      <c r="M796" s="161"/>
      <c r="N796" s="162"/>
      <c r="O796" s="162"/>
      <c r="P796" s="162"/>
      <c r="Q796" s="162"/>
      <c r="R796" s="162"/>
      <c r="S796" s="162"/>
      <c r="T796" s="163"/>
      <c r="AT796" s="158" t="s">
        <v>145</v>
      </c>
      <c r="AU796" s="158" t="s">
        <v>83</v>
      </c>
      <c r="AV796" s="13" t="s">
        <v>83</v>
      </c>
      <c r="AW796" s="13" t="s">
        <v>29</v>
      </c>
      <c r="AX796" s="13" t="s">
        <v>73</v>
      </c>
      <c r="AY796" s="158" t="s">
        <v>137</v>
      </c>
    </row>
    <row r="797" spans="2:51" s="13" customFormat="1">
      <c r="B797" s="156"/>
      <c r="D797" s="157" t="s">
        <v>145</v>
      </c>
      <c r="E797" s="158" t="s">
        <v>1</v>
      </c>
      <c r="F797" s="159" t="s">
        <v>843</v>
      </c>
      <c r="H797" s="160">
        <v>4.625</v>
      </c>
      <c r="L797" s="156"/>
      <c r="M797" s="161"/>
      <c r="N797" s="162"/>
      <c r="O797" s="162"/>
      <c r="P797" s="162"/>
      <c r="Q797" s="162"/>
      <c r="R797" s="162"/>
      <c r="S797" s="162"/>
      <c r="T797" s="163"/>
      <c r="AT797" s="158" t="s">
        <v>145</v>
      </c>
      <c r="AU797" s="158" t="s">
        <v>83</v>
      </c>
      <c r="AV797" s="13" t="s">
        <v>83</v>
      </c>
      <c r="AW797" s="13" t="s">
        <v>29</v>
      </c>
      <c r="AX797" s="13" t="s">
        <v>73</v>
      </c>
      <c r="AY797" s="158" t="s">
        <v>137</v>
      </c>
    </row>
    <row r="798" spans="2:51" s="13" customFormat="1">
      <c r="B798" s="156"/>
      <c r="D798" s="157" t="s">
        <v>145</v>
      </c>
      <c r="E798" s="158" t="s">
        <v>1</v>
      </c>
      <c r="F798" s="159" t="s">
        <v>844</v>
      </c>
      <c r="H798" s="160">
        <v>2.375</v>
      </c>
      <c r="L798" s="156"/>
      <c r="M798" s="161"/>
      <c r="N798" s="162"/>
      <c r="O798" s="162"/>
      <c r="P798" s="162"/>
      <c r="Q798" s="162"/>
      <c r="R798" s="162"/>
      <c r="S798" s="162"/>
      <c r="T798" s="163"/>
      <c r="AT798" s="158" t="s">
        <v>145</v>
      </c>
      <c r="AU798" s="158" t="s">
        <v>83</v>
      </c>
      <c r="AV798" s="13" t="s">
        <v>83</v>
      </c>
      <c r="AW798" s="13" t="s">
        <v>29</v>
      </c>
      <c r="AX798" s="13" t="s">
        <v>73</v>
      </c>
      <c r="AY798" s="158" t="s">
        <v>137</v>
      </c>
    </row>
    <row r="799" spans="2:51" s="13" customFormat="1">
      <c r="B799" s="156"/>
      <c r="D799" s="157" t="s">
        <v>145</v>
      </c>
      <c r="E799" s="158" t="s">
        <v>1</v>
      </c>
      <c r="F799" s="159" t="s">
        <v>845</v>
      </c>
      <c r="H799" s="160">
        <v>11.65</v>
      </c>
      <c r="L799" s="156"/>
      <c r="M799" s="161"/>
      <c r="N799" s="162"/>
      <c r="O799" s="162"/>
      <c r="P799" s="162"/>
      <c r="Q799" s="162"/>
      <c r="R799" s="162"/>
      <c r="S799" s="162"/>
      <c r="T799" s="163"/>
      <c r="AT799" s="158" t="s">
        <v>145</v>
      </c>
      <c r="AU799" s="158" t="s">
        <v>83</v>
      </c>
      <c r="AV799" s="13" t="s">
        <v>83</v>
      </c>
      <c r="AW799" s="13" t="s">
        <v>29</v>
      </c>
      <c r="AX799" s="13" t="s">
        <v>73</v>
      </c>
      <c r="AY799" s="158" t="s">
        <v>137</v>
      </c>
    </row>
    <row r="800" spans="2:51" s="13" customFormat="1">
      <c r="B800" s="156"/>
      <c r="D800" s="157" t="s">
        <v>145</v>
      </c>
      <c r="E800" s="158" t="s">
        <v>1</v>
      </c>
      <c r="F800" s="159" t="s">
        <v>639</v>
      </c>
      <c r="H800" s="160">
        <v>-1.7729999999999999</v>
      </c>
      <c r="L800" s="156"/>
      <c r="M800" s="161"/>
      <c r="N800" s="162"/>
      <c r="O800" s="162"/>
      <c r="P800" s="162"/>
      <c r="Q800" s="162"/>
      <c r="R800" s="162"/>
      <c r="S800" s="162"/>
      <c r="T800" s="163"/>
      <c r="AT800" s="158" t="s">
        <v>145</v>
      </c>
      <c r="AU800" s="158" t="s">
        <v>83</v>
      </c>
      <c r="AV800" s="13" t="s">
        <v>83</v>
      </c>
      <c r="AW800" s="13" t="s">
        <v>29</v>
      </c>
      <c r="AX800" s="13" t="s">
        <v>73</v>
      </c>
      <c r="AY800" s="158" t="s">
        <v>137</v>
      </c>
    </row>
    <row r="801" spans="2:51" s="13" customFormat="1">
      <c r="B801" s="156"/>
      <c r="D801" s="157" t="s">
        <v>145</v>
      </c>
      <c r="E801" s="158" t="s">
        <v>1</v>
      </c>
      <c r="F801" s="159" t="s">
        <v>846</v>
      </c>
      <c r="H801" s="160">
        <v>15</v>
      </c>
      <c r="L801" s="156"/>
      <c r="M801" s="161"/>
      <c r="N801" s="162"/>
      <c r="O801" s="162"/>
      <c r="P801" s="162"/>
      <c r="Q801" s="162"/>
      <c r="R801" s="162"/>
      <c r="S801" s="162"/>
      <c r="T801" s="163"/>
      <c r="AT801" s="158" t="s">
        <v>145</v>
      </c>
      <c r="AU801" s="158" t="s">
        <v>83</v>
      </c>
      <c r="AV801" s="13" t="s">
        <v>83</v>
      </c>
      <c r="AW801" s="13" t="s">
        <v>29</v>
      </c>
      <c r="AX801" s="13" t="s">
        <v>73</v>
      </c>
      <c r="AY801" s="158" t="s">
        <v>137</v>
      </c>
    </row>
    <row r="802" spans="2:51" s="13" customFormat="1">
      <c r="B802" s="156"/>
      <c r="D802" s="157" t="s">
        <v>145</v>
      </c>
      <c r="E802" s="158" t="s">
        <v>1</v>
      </c>
      <c r="F802" s="159" t="s">
        <v>639</v>
      </c>
      <c r="H802" s="160">
        <v>-1.7729999999999999</v>
      </c>
      <c r="L802" s="156"/>
      <c r="M802" s="161"/>
      <c r="N802" s="162"/>
      <c r="O802" s="162"/>
      <c r="P802" s="162"/>
      <c r="Q802" s="162"/>
      <c r="R802" s="162"/>
      <c r="S802" s="162"/>
      <c r="T802" s="163"/>
      <c r="AT802" s="158" t="s">
        <v>145</v>
      </c>
      <c r="AU802" s="158" t="s">
        <v>83</v>
      </c>
      <c r="AV802" s="13" t="s">
        <v>83</v>
      </c>
      <c r="AW802" s="13" t="s">
        <v>29</v>
      </c>
      <c r="AX802" s="13" t="s">
        <v>73</v>
      </c>
      <c r="AY802" s="158" t="s">
        <v>137</v>
      </c>
    </row>
    <row r="803" spans="2:51" s="13" customFormat="1">
      <c r="B803" s="156"/>
      <c r="D803" s="157" t="s">
        <v>145</v>
      </c>
      <c r="E803" s="158" t="s">
        <v>1</v>
      </c>
      <c r="F803" s="159" t="s">
        <v>847</v>
      </c>
      <c r="H803" s="160">
        <v>7.4260000000000002</v>
      </c>
      <c r="L803" s="156"/>
      <c r="M803" s="161"/>
      <c r="N803" s="162"/>
      <c r="O803" s="162"/>
      <c r="P803" s="162"/>
      <c r="Q803" s="162"/>
      <c r="R803" s="162"/>
      <c r="S803" s="162"/>
      <c r="T803" s="163"/>
      <c r="AT803" s="158" t="s">
        <v>145</v>
      </c>
      <c r="AU803" s="158" t="s">
        <v>83</v>
      </c>
      <c r="AV803" s="13" t="s">
        <v>83</v>
      </c>
      <c r="AW803" s="13" t="s">
        <v>29</v>
      </c>
      <c r="AX803" s="13" t="s">
        <v>73</v>
      </c>
      <c r="AY803" s="158" t="s">
        <v>137</v>
      </c>
    </row>
    <row r="804" spans="2:51" s="13" customFormat="1">
      <c r="B804" s="156"/>
      <c r="D804" s="157" t="s">
        <v>145</v>
      </c>
      <c r="E804" s="158" t="s">
        <v>1</v>
      </c>
      <c r="F804" s="159" t="s">
        <v>848</v>
      </c>
      <c r="H804" s="160">
        <v>128.625</v>
      </c>
      <c r="L804" s="156"/>
      <c r="M804" s="161"/>
      <c r="N804" s="162"/>
      <c r="O804" s="162"/>
      <c r="P804" s="162"/>
      <c r="Q804" s="162"/>
      <c r="R804" s="162"/>
      <c r="S804" s="162"/>
      <c r="T804" s="163"/>
      <c r="AT804" s="158" t="s">
        <v>145</v>
      </c>
      <c r="AU804" s="158" t="s">
        <v>83</v>
      </c>
      <c r="AV804" s="13" t="s">
        <v>83</v>
      </c>
      <c r="AW804" s="13" t="s">
        <v>29</v>
      </c>
      <c r="AX804" s="13" t="s">
        <v>73</v>
      </c>
      <c r="AY804" s="158" t="s">
        <v>137</v>
      </c>
    </row>
    <row r="805" spans="2:51" s="13" customFormat="1">
      <c r="B805" s="156"/>
      <c r="D805" s="157" t="s">
        <v>145</v>
      </c>
      <c r="E805" s="158" t="s">
        <v>1</v>
      </c>
      <c r="F805" s="159" t="s">
        <v>849</v>
      </c>
      <c r="H805" s="160">
        <v>-7.2</v>
      </c>
      <c r="L805" s="156"/>
      <c r="M805" s="161"/>
      <c r="N805" s="162"/>
      <c r="O805" s="162"/>
      <c r="P805" s="162"/>
      <c r="Q805" s="162"/>
      <c r="R805" s="162"/>
      <c r="S805" s="162"/>
      <c r="T805" s="163"/>
      <c r="AT805" s="158" t="s">
        <v>145</v>
      </c>
      <c r="AU805" s="158" t="s">
        <v>83</v>
      </c>
      <c r="AV805" s="13" t="s">
        <v>83</v>
      </c>
      <c r="AW805" s="13" t="s">
        <v>29</v>
      </c>
      <c r="AX805" s="13" t="s">
        <v>73</v>
      </c>
      <c r="AY805" s="158" t="s">
        <v>137</v>
      </c>
    </row>
    <row r="806" spans="2:51" s="13" customFormat="1">
      <c r="B806" s="156"/>
      <c r="D806" s="157" t="s">
        <v>145</v>
      </c>
      <c r="E806" s="158" t="s">
        <v>1</v>
      </c>
      <c r="F806" s="159" t="s">
        <v>850</v>
      </c>
      <c r="H806" s="160">
        <v>29</v>
      </c>
      <c r="L806" s="156"/>
      <c r="M806" s="161"/>
      <c r="N806" s="162"/>
      <c r="O806" s="162"/>
      <c r="P806" s="162"/>
      <c r="Q806" s="162"/>
      <c r="R806" s="162"/>
      <c r="S806" s="162"/>
      <c r="T806" s="163"/>
      <c r="AT806" s="158" t="s">
        <v>145</v>
      </c>
      <c r="AU806" s="158" t="s">
        <v>83</v>
      </c>
      <c r="AV806" s="13" t="s">
        <v>83</v>
      </c>
      <c r="AW806" s="13" t="s">
        <v>29</v>
      </c>
      <c r="AX806" s="13" t="s">
        <v>73</v>
      </c>
      <c r="AY806" s="158" t="s">
        <v>137</v>
      </c>
    </row>
    <row r="807" spans="2:51" s="13" customFormat="1">
      <c r="B807" s="156"/>
      <c r="D807" s="157" t="s">
        <v>145</v>
      </c>
      <c r="E807" s="158" t="s">
        <v>1</v>
      </c>
      <c r="F807" s="159" t="s">
        <v>851</v>
      </c>
      <c r="H807" s="160">
        <v>-9</v>
      </c>
      <c r="L807" s="156"/>
      <c r="M807" s="161"/>
      <c r="N807" s="162"/>
      <c r="O807" s="162"/>
      <c r="P807" s="162"/>
      <c r="Q807" s="162"/>
      <c r="R807" s="162"/>
      <c r="S807" s="162"/>
      <c r="T807" s="163"/>
      <c r="AT807" s="158" t="s">
        <v>145</v>
      </c>
      <c r="AU807" s="158" t="s">
        <v>83</v>
      </c>
      <c r="AV807" s="13" t="s">
        <v>83</v>
      </c>
      <c r="AW807" s="13" t="s">
        <v>29</v>
      </c>
      <c r="AX807" s="13" t="s">
        <v>73</v>
      </c>
      <c r="AY807" s="158" t="s">
        <v>137</v>
      </c>
    </row>
    <row r="808" spans="2:51" s="13" customFormat="1">
      <c r="B808" s="156"/>
      <c r="D808" s="157" t="s">
        <v>145</v>
      </c>
      <c r="E808" s="158" t="s">
        <v>1</v>
      </c>
      <c r="F808" s="159" t="s">
        <v>852</v>
      </c>
      <c r="H808" s="160">
        <v>16.55</v>
      </c>
      <c r="L808" s="156"/>
      <c r="M808" s="161"/>
      <c r="N808" s="162"/>
      <c r="O808" s="162"/>
      <c r="P808" s="162"/>
      <c r="Q808" s="162"/>
      <c r="R808" s="162"/>
      <c r="S808" s="162"/>
      <c r="T808" s="163"/>
      <c r="AT808" s="158" t="s">
        <v>145</v>
      </c>
      <c r="AU808" s="158" t="s">
        <v>83</v>
      </c>
      <c r="AV808" s="13" t="s">
        <v>83</v>
      </c>
      <c r="AW808" s="13" t="s">
        <v>29</v>
      </c>
      <c r="AX808" s="13" t="s">
        <v>73</v>
      </c>
      <c r="AY808" s="158" t="s">
        <v>137</v>
      </c>
    </row>
    <row r="809" spans="2:51" s="13" customFormat="1">
      <c r="B809" s="156"/>
      <c r="D809" s="157" t="s">
        <v>145</v>
      </c>
      <c r="E809" s="158" t="s">
        <v>1</v>
      </c>
      <c r="F809" s="159" t="s">
        <v>849</v>
      </c>
      <c r="H809" s="160">
        <v>-7.2</v>
      </c>
      <c r="L809" s="156"/>
      <c r="M809" s="161"/>
      <c r="N809" s="162"/>
      <c r="O809" s="162"/>
      <c r="P809" s="162"/>
      <c r="Q809" s="162"/>
      <c r="R809" s="162"/>
      <c r="S809" s="162"/>
      <c r="T809" s="163"/>
      <c r="AT809" s="158" t="s">
        <v>145</v>
      </c>
      <c r="AU809" s="158" t="s">
        <v>83</v>
      </c>
      <c r="AV809" s="13" t="s">
        <v>83</v>
      </c>
      <c r="AW809" s="13" t="s">
        <v>29</v>
      </c>
      <c r="AX809" s="13" t="s">
        <v>73</v>
      </c>
      <c r="AY809" s="158" t="s">
        <v>137</v>
      </c>
    </row>
    <row r="810" spans="2:51" s="13" customFormat="1">
      <c r="B810" s="156"/>
      <c r="D810" s="157" t="s">
        <v>145</v>
      </c>
      <c r="E810" s="158" t="s">
        <v>1</v>
      </c>
      <c r="F810" s="159" t="s">
        <v>853</v>
      </c>
      <c r="H810" s="160">
        <v>-4.5</v>
      </c>
      <c r="L810" s="156"/>
      <c r="M810" s="161"/>
      <c r="N810" s="162"/>
      <c r="O810" s="162"/>
      <c r="P810" s="162"/>
      <c r="Q810" s="162"/>
      <c r="R810" s="162"/>
      <c r="S810" s="162"/>
      <c r="T810" s="163"/>
      <c r="AT810" s="158" t="s">
        <v>145</v>
      </c>
      <c r="AU810" s="158" t="s">
        <v>83</v>
      </c>
      <c r="AV810" s="13" t="s">
        <v>83</v>
      </c>
      <c r="AW810" s="13" t="s">
        <v>29</v>
      </c>
      <c r="AX810" s="13" t="s">
        <v>73</v>
      </c>
      <c r="AY810" s="158" t="s">
        <v>137</v>
      </c>
    </row>
    <row r="811" spans="2:51" s="13" customFormat="1">
      <c r="B811" s="156"/>
      <c r="D811" s="157" t="s">
        <v>145</v>
      </c>
      <c r="E811" s="158" t="s">
        <v>1</v>
      </c>
      <c r="F811" s="159" t="s">
        <v>854</v>
      </c>
      <c r="H811" s="160">
        <v>1.1339999999999999</v>
      </c>
      <c r="L811" s="156"/>
      <c r="M811" s="161"/>
      <c r="N811" s="162"/>
      <c r="O811" s="162"/>
      <c r="P811" s="162"/>
      <c r="Q811" s="162"/>
      <c r="R811" s="162"/>
      <c r="S811" s="162"/>
      <c r="T811" s="163"/>
      <c r="AT811" s="158" t="s">
        <v>145</v>
      </c>
      <c r="AU811" s="158" t="s">
        <v>83</v>
      </c>
      <c r="AV811" s="13" t="s">
        <v>83</v>
      </c>
      <c r="AW811" s="13" t="s">
        <v>29</v>
      </c>
      <c r="AX811" s="13" t="s">
        <v>73</v>
      </c>
      <c r="AY811" s="158" t="s">
        <v>137</v>
      </c>
    </row>
    <row r="812" spans="2:51" s="13" customFormat="1">
      <c r="B812" s="156"/>
      <c r="D812" s="157" t="s">
        <v>145</v>
      </c>
      <c r="E812" s="158" t="s">
        <v>1</v>
      </c>
      <c r="F812" s="159" t="s">
        <v>855</v>
      </c>
      <c r="H812" s="160">
        <v>56.097000000000001</v>
      </c>
      <c r="L812" s="156"/>
      <c r="M812" s="161"/>
      <c r="N812" s="162"/>
      <c r="O812" s="162"/>
      <c r="P812" s="162"/>
      <c r="Q812" s="162"/>
      <c r="R812" s="162"/>
      <c r="S812" s="162"/>
      <c r="T812" s="163"/>
      <c r="AT812" s="158" t="s">
        <v>145</v>
      </c>
      <c r="AU812" s="158" t="s">
        <v>83</v>
      </c>
      <c r="AV812" s="13" t="s">
        <v>83</v>
      </c>
      <c r="AW812" s="13" t="s">
        <v>29</v>
      </c>
      <c r="AX812" s="13" t="s">
        <v>73</v>
      </c>
      <c r="AY812" s="158" t="s">
        <v>137</v>
      </c>
    </row>
    <row r="813" spans="2:51" s="13" customFormat="1">
      <c r="B813" s="156"/>
      <c r="D813" s="157" t="s">
        <v>145</v>
      </c>
      <c r="E813" s="158" t="s">
        <v>1</v>
      </c>
      <c r="F813" s="159" t="s">
        <v>856</v>
      </c>
      <c r="H813" s="160">
        <v>-5.2320000000000002</v>
      </c>
      <c r="L813" s="156"/>
      <c r="M813" s="161"/>
      <c r="N813" s="162"/>
      <c r="O813" s="162"/>
      <c r="P813" s="162"/>
      <c r="Q813" s="162"/>
      <c r="R813" s="162"/>
      <c r="S813" s="162"/>
      <c r="T813" s="163"/>
      <c r="AT813" s="158" t="s">
        <v>145</v>
      </c>
      <c r="AU813" s="158" t="s">
        <v>83</v>
      </c>
      <c r="AV813" s="13" t="s">
        <v>83</v>
      </c>
      <c r="AW813" s="13" t="s">
        <v>29</v>
      </c>
      <c r="AX813" s="13" t="s">
        <v>73</v>
      </c>
      <c r="AY813" s="158" t="s">
        <v>137</v>
      </c>
    </row>
    <row r="814" spans="2:51" s="16" customFormat="1">
      <c r="B814" s="191"/>
      <c r="D814" s="157" t="s">
        <v>145</v>
      </c>
      <c r="E814" s="192" t="s">
        <v>1</v>
      </c>
      <c r="F814" s="193" t="s">
        <v>582</v>
      </c>
      <c r="H814" s="194">
        <v>729.38299999999992</v>
      </c>
      <c r="L814" s="191"/>
      <c r="M814" s="195"/>
      <c r="N814" s="196"/>
      <c r="O814" s="196"/>
      <c r="P814" s="196"/>
      <c r="Q814" s="196"/>
      <c r="R814" s="196"/>
      <c r="S814" s="196"/>
      <c r="T814" s="197"/>
      <c r="AT814" s="192" t="s">
        <v>145</v>
      </c>
      <c r="AU814" s="192" t="s">
        <v>83</v>
      </c>
      <c r="AV814" s="16" t="s">
        <v>152</v>
      </c>
      <c r="AW814" s="16" t="s">
        <v>29</v>
      </c>
      <c r="AX814" s="16" t="s">
        <v>73</v>
      </c>
      <c r="AY814" s="192" t="s">
        <v>137</v>
      </c>
    </row>
    <row r="815" spans="2:51" s="15" customFormat="1">
      <c r="B815" s="171"/>
      <c r="D815" s="157" t="s">
        <v>145</v>
      </c>
      <c r="E815" s="172" t="s">
        <v>1</v>
      </c>
      <c r="F815" s="173" t="s">
        <v>583</v>
      </c>
      <c r="H815" s="172" t="s">
        <v>1</v>
      </c>
      <c r="L815" s="171"/>
      <c r="M815" s="174"/>
      <c r="N815" s="175"/>
      <c r="O815" s="175"/>
      <c r="P815" s="175"/>
      <c r="Q815" s="175"/>
      <c r="R815" s="175"/>
      <c r="S815" s="175"/>
      <c r="T815" s="176"/>
      <c r="AT815" s="172" t="s">
        <v>145</v>
      </c>
      <c r="AU815" s="172" t="s">
        <v>83</v>
      </c>
      <c r="AV815" s="15" t="s">
        <v>81</v>
      </c>
      <c r="AW815" s="15" t="s">
        <v>29</v>
      </c>
      <c r="AX815" s="15" t="s">
        <v>73</v>
      </c>
      <c r="AY815" s="172" t="s">
        <v>137</v>
      </c>
    </row>
    <row r="816" spans="2:51" s="13" customFormat="1">
      <c r="B816" s="156"/>
      <c r="D816" s="157" t="s">
        <v>145</v>
      </c>
      <c r="E816" s="158" t="s">
        <v>1</v>
      </c>
      <c r="F816" s="159" t="s">
        <v>857</v>
      </c>
      <c r="H816" s="160">
        <v>17.055</v>
      </c>
      <c r="L816" s="156"/>
      <c r="M816" s="161"/>
      <c r="N816" s="162"/>
      <c r="O816" s="162"/>
      <c r="P816" s="162"/>
      <c r="Q816" s="162"/>
      <c r="R816" s="162"/>
      <c r="S816" s="162"/>
      <c r="T816" s="163"/>
      <c r="AT816" s="158" t="s">
        <v>145</v>
      </c>
      <c r="AU816" s="158" t="s">
        <v>83</v>
      </c>
      <c r="AV816" s="13" t="s">
        <v>83</v>
      </c>
      <c r="AW816" s="13" t="s">
        <v>29</v>
      </c>
      <c r="AX816" s="13" t="s">
        <v>73</v>
      </c>
      <c r="AY816" s="158" t="s">
        <v>137</v>
      </c>
    </row>
    <row r="817" spans="2:51" s="13" customFormat="1">
      <c r="B817" s="156"/>
      <c r="D817" s="157" t="s">
        <v>145</v>
      </c>
      <c r="E817" s="158" t="s">
        <v>1</v>
      </c>
      <c r="F817" s="159" t="s">
        <v>817</v>
      </c>
      <c r="H817" s="160">
        <v>-1.44</v>
      </c>
      <c r="L817" s="156"/>
      <c r="M817" s="161"/>
      <c r="N817" s="162"/>
      <c r="O817" s="162"/>
      <c r="P817" s="162"/>
      <c r="Q817" s="162"/>
      <c r="R817" s="162"/>
      <c r="S817" s="162"/>
      <c r="T817" s="163"/>
      <c r="AT817" s="158" t="s">
        <v>145</v>
      </c>
      <c r="AU817" s="158" t="s">
        <v>83</v>
      </c>
      <c r="AV817" s="13" t="s">
        <v>83</v>
      </c>
      <c r="AW817" s="13" t="s">
        <v>29</v>
      </c>
      <c r="AX817" s="13" t="s">
        <v>73</v>
      </c>
      <c r="AY817" s="158" t="s">
        <v>137</v>
      </c>
    </row>
    <row r="818" spans="2:51" s="13" customFormat="1">
      <c r="B818" s="156"/>
      <c r="D818" s="157" t="s">
        <v>145</v>
      </c>
      <c r="E818" s="158" t="s">
        <v>1</v>
      </c>
      <c r="F818" s="159" t="s">
        <v>814</v>
      </c>
      <c r="H818" s="160">
        <v>0.9</v>
      </c>
      <c r="L818" s="156"/>
      <c r="M818" s="161"/>
      <c r="N818" s="162"/>
      <c r="O818" s="162"/>
      <c r="P818" s="162"/>
      <c r="Q818" s="162"/>
      <c r="R818" s="162"/>
      <c r="S818" s="162"/>
      <c r="T818" s="163"/>
      <c r="AT818" s="158" t="s">
        <v>145</v>
      </c>
      <c r="AU818" s="158" t="s">
        <v>83</v>
      </c>
      <c r="AV818" s="13" t="s">
        <v>83</v>
      </c>
      <c r="AW818" s="13" t="s">
        <v>29</v>
      </c>
      <c r="AX818" s="13" t="s">
        <v>73</v>
      </c>
      <c r="AY818" s="158" t="s">
        <v>137</v>
      </c>
    </row>
    <row r="819" spans="2:51" s="13" customFormat="1">
      <c r="B819" s="156"/>
      <c r="D819" s="157" t="s">
        <v>145</v>
      </c>
      <c r="E819" s="158" t="s">
        <v>1</v>
      </c>
      <c r="F819" s="159" t="s">
        <v>858</v>
      </c>
      <c r="H819" s="160">
        <v>2.375</v>
      </c>
      <c r="L819" s="156"/>
      <c r="M819" s="161"/>
      <c r="N819" s="162"/>
      <c r="O819" s="162"/>
      <c r="P819" s="162"/>
      <c r="Q819" s="162"/>
      <c r="R819" s="162"/>
      <c r="S819" s="162"/>
      <c r="T819" s="163"/>
      <c r="AT819" s="158" t="s">
        <v>145</v>
      </c>
      <c r="AU819" s="158" t="s">
        <v>83</v>
      </c>
      <c r="AV819" s="13" t="s">
        <v>83</v>
      </c>
      <c r="AW819" s="13" t="s">
        <v>29</v>
      </c>
      <c r="AX819" s="13" t="s">
        <v>73</v>
      </c>
      <c r="AY819" s="158" t="s">
        <v>137</v>
      </c>
    </row>
    <row r="820" spans="2:51" s="13" customFormat="1">
      <c r="B820" s="156"/>
      <c r="D820" s="157" t="s">
        <v>145</v>
      </c>
      <c r="E820" s="158" t="s">
        <v>1</v>
      </c>
      <c r="F820" s="159" t="s">
        <v>859</v>
      </c>
      <c r="H820" s="160">
        <v>26.582999999999998</v>
      </c>
      <c r="L820" s="156"/>
      <c r="M820" s="161"/>
      <c r="N820" s="162"/>
      <c r="O820" s="162"/>
      <c r="P820" s="162"/>
      <c r="Q820" s="162"/>
      <c r="R820" s="162"/>
      <c r="S820" s="162"/>
      <c r="T820" s="163"/>
      <c r="AT820" s="158" t="s">
        <v>145</v>
      </c>
      <c r="AU820" s="158" t="s">
        <v>83</v>
      </c>
      <c r="AV820" s="13" t="s">
        <v>83</v>
      </c>
      <c r="AW820" s="13" t="s">
        <v>29</v>
      </c>
      <c r="AX820" s="13" t="s">
        <v>73</v>
      </c>
      <c r="AY820" s="158" t="s">
        <v>137</v>
      </c>
    </row>
    <row r="821" spans="2:51" s="13" customFormat="1">
      <c r="B821" s="156"/>
      <c r="D821" s="157" t="s">
        <v>145</v>
      </c>
      <c r="E821" s="158" t="s">
        <v>1</v>
      </c>
      <c r="F821" s="159" t="s">
        <v>817</v>
      </c>
      <c r="H821" s="160">
        <v>-1.44</v>
      </c>
      <c r="L821" s="156"/>
      <c r="M821" s="161"/>
      <c r="N821" s="162"/>
      <c r="O821" s="162"/>
      <c r="P821" s="162"/>
      <c r="Q821" s="162"/>
      <c r="R821" s="162"/>
      <c r="S821" s="162"/>
      <c r="T821" s="163"/>
      <c r="AT821" s="158" t="s">
        <v>145</v>
      </c>
      <c r="AU821" s="158" t="s">
        <v>83</v>
      </c>
      <c r="AV821" s="13" t="s">
        <v>83</v>
      </c>
      <c r="AW821" s="13" t="s">
        <v>29</v>
      </c>
      <c r="AX821" s="13" t="s">
        <v>73</v>
      </c>
      <c r="AY821" s="158" t="s">
        <v>137</v>
      </c>
    </row>
    <row r="822" spans="2:51" s="13" customFormat="1">
      <c r="B822" s="156"/>
      <c r="D822" s="157" t="s">
        <v>145</v>
      </c>
      <c r="E822" s="158" t="s">
        <v>1</v>
      </c>
      <c r="F822" s="159" t="s">
        <v>814</v>
      </c>
      <c r="H822" s="160">
        <v>0.9</v>
      </c>
      <c r="L822" s="156"/>
      <c r="M822" s="161"/>
      <c r="N822" s="162"/>
      <c r="O822" s="162"/>
      <c r="P822" s="162"/>
      <c r="Q822" s="162"/>
      <c r="R822" s="162"/>
      <c r="S822" s="162"/>
      <c r="T822" s="163"/>
      <c r="AT822" s="158" t="s">
        <v>145</v>
      </c>
      <c r="AU822" s="158" t="s">
        <v>83</v>
      </c>
      <c r="AV822" s="13" t="s">
        <v>83</v>
      </c>
      <c r="AW822" s="13" t="s">
        <v>29</v>
      </c>
      <c r="AX822" s="13" t="s">
        <v>73</v>
      </c>
      <c r="AY822" s="158" t="s">
        <v>137</v>
      </c>
    </row>
    <row r="823" spans="2:51" s="13" customFormat="1">
      <c r="B823" s="156"/>
      <c r="D823" s="157" t="s">
        <v>145</v>
      </c>
      <c r="E823" s="158" t="s">
        <v>1</v>
      </c>
      <c r="F823" s="159" t="s">
        <v>860</v>
      </c>
      <c r="H823" s="160">
        <v>93.957999999999998</v>
      </c>
      <c r="L823" s="156"/>
      <c r="M823" s="161"/>
      <c r="N823" s="162"/>
      <c r="O823" s="162"/>
      <c r="P823" s="162"/>
      <c r="Q823" s="162"/>
      <c r="R823" s="162"/>
      <c r="S823" s="162"/>
      <c r="T823" s="163"/>
      <c r="AT823" s="158" t="s">
        <v>145</v>
      </c>
      <c r="AU823" s="158" t="s">
        <v>83</v>
      </c>
      <c r="AV823" s="13" t="s">
        <v>83</v>
      </c>
      <c r="AW823" s="13" t="s">
        <v>29</v>
      </c>
      <c r="AX823" s="13" t="s">
        <v>73</v>
      </c>
      <c r="AY823" s="158" t="s">
        <v>137</v>
      </c>
    </row>
    <row r="824" spans="2:51" s="13" customFormat="1">
      <c r="B824" s="156"/>
      <c r="D824" s="157" t="s">
        <v>145</v>
      </c>
      <c r="E824" s="158" t="s">
        <v>1</v>
      </c>
      <c r="F824" s="159" t="s">
        <v>861</v>
      </c>
      <c r="H824" s="160">
        <v>-15.103999999999999</v>
      </c>
      <c r="L824" s="156"/>
      <c r="M824" s="161"/>
      <c r="N824" s="162"/>
      <c r="O824" s="162"/>
      <c r="P824" s="162"/>
      <c r="Q824" s="162"/>
      <c r="R824" s="162"/>
      <c r="S824" s="162"/>
      <c r="T824" s="163"/>
      <c r="AT824" s="158" t="s">
        <v>145</v>
      </c>
      <c r="AU824" s="158" t="s">
        <v>83</v>
      </c>
      <c r="AV824" s="13" t="s">
        <v>83</v>
      </c>
      <c r="AW824" s="13" t="s">
        <v>29</v>
      </c>
      <c r="AX824" s="13" t="s">
        <v>73</v>
      </c>
      <c r="AY824" s="158" t="s">
        <v>137</v>
      </c>
    </row>
    <row r="825" spans="2:51" s="13" customFormat="1">
      <c r="B825" s="156"/>
      <c r="D825" s="157" t="s">
        <v>145</v>
      </c>
      <c r="E825" s="158" t="s">
        <v>1</v>
      </c>
      <c r="F825" s="159" t="s">
        <v>862</v>
      </c>
      <c r="H825" s="160">
        <v>-3.1520000000000001</v>
      </c>
      <c r="L825" s="156"/>
      <c r="M825" s="161"/>
      <c r="N825" s="162"/>
      <c r="O825" s="162"/>
      <c r="P825" s="162"/>
      <c r="Q825" s="162"/>
      <c r="R825" s="162"/>
      <c r="S825" s="162"/>
      <c r="T825" s="163"/>
      <c r="AT825" s="158" t="s">
        <v>145</v>
      </c>
      <c r="AU825" s="158" t="s">
        <v>83</v>
      </c>
      <c r="AV825" s="13" t="s">
        <v>83</v>
      </c>
      <c r="AW825" s="13" t="s">
        <v>29</v>
      </c>
      <c r="AX825" s="13" t="s">
        <v>73</v>
      </c>
      <c r="AY825" s="158" t="s">
        <v>137</v>
      </c>
    </row>
    <row r="826" spans="2:51" s="13" customFormat="1">
      <c r="B826" s="156"/>
      <c r="D826" s="157" t="s">
        <v>145</v>
      </c>
      <c r="E826" s="158" t="s">
        <v>1</v>
      </c>
      <c r="F826" s="159" t="s">
        <v>863</v>
      </c>
      <c r="H826" s="160">
        <v>-5.508</v>
      </c>
      <c r="L826" s="156"/>
      <c r="M826" s="161"/>
      <c r="N826" s="162"/>
      <c r="O826" s="162"/>
      <c r="P826" s="162"/>
      <c r="Q826" s="162"/>
      <c r="R826" s="162"/>
      <c r="S826" s="162"/>
      <c r="T826" s="163"/>
      <c r="AT826" s="158" t="s">
        <v>145</v>
      </c>
      <c r="AU826" s="158" t="s">
        <v>83</v>
      </c>
      <c r="AV826" s="13" t="s">
        <v>83</v>
      </c>
      <c r="AW826" s="13" t="s">
        <v>29</v>
      </c>
      <c r="AX826" s="13" t="s">
        <v>73</v>
      </c>
      <c r="AY826" s="158" t="s">
        <v>137</v>
      </c>
    </row>
    <row r="827" spans="2:51" s="13" customFormat="1">
      <c r="B827" s="156"/>
      <c r="D827" s="157" t="s">
        <v>145</v>
      </c>
      <c r="E827" s="158" t="s">
        <v>1</v>
      </c>
      <c r="F827" s="159" t="s">
        <v>864</v>
      </c>
      <c r="H827" s="160">
        <v>-1.7729999999999999</v>
      </c>
      <c r="L827" s="156"/>
      <c r="M827" s="161"/>
      <c r="N827" s="162"/>
      <c r="O827" s="162"/>
      <c r="P827" s="162"/>
      <c r="Q827" s="162"/>
      <c r="R827" s="162"/>
      <c r="S827" s="162"/>
      <c r="T827" s="163"/>
      <c r="AT827" s="158" t="s">
        <v>145</v>
      </c>
      <c r="AU827" s="158" t="s">
        <v>83</v>
      </c>
      <c r="AV827" s="13" t="s">
        <v>83</v>
      </c>
      <c r="AW827" s="13" t="s">
        <v>29</v>
      </c>
      <c r="AX827" s="13" t="s">
        <v>73</v>
      </c>
      <c r="AY827" s="158" t="s">
        <v>137</v>
      </c>
    </row>
    <row r="828" spans="2:51" s="13" customFormat="1">
      <c r="B828" s="156"/>
      <c r="D828" s="157" t="s">
        <v>145</v>
      </c>
      <c r="E828" s="158" t="s">
        <v>1</v>
      </c>
      <c r="F828" s="159" t="s">
        <v>865</v>
      </c>
      <c r="H828" s="160">
        <v>3.0459999999999998</v>
      </c>
      <c r="L828" s="156"/>
      <c r="M828" s="161"/>
      <c r="N828" s="162"/>
      <c r="O828" s="162"/>
      <c r="P828" s="162"/>
      <c r="Q828" s="162"/>
      <c r="R828" s="162"/>
      <c r="S828" s="162"/>
      <c r="T828" s="163"/>
      <c r="AT828" s="158" t="s">
        <v>145</v>
      </c>
      <c r="AU828" s="158" t="s">
        <v>83</v>
      </c>
      <c r="AV828" s="13" t="s">
        <v>83</v>
      </c>
      <c r="AW828" s="13" t="s">
        <v>29</v>
      </c>
      <c r="AX828" s="13" t="s">
        <v>73</v>
      </c>
      <c r="AY828" s="158" t="s">
        <v>137</v>
      </c>
    </row>
    <row r="829" spans="2:51" s="13" customFormat="1">
      <c r="B829" s="156"/>
      <c r="D829" s="157" t="s">
        <v>145</v>
      </c>
      <c r="E829" s="158" t="s">
        <v>1</v>
      </c>
      <c r="F829" s="159" t="s">
        <v>866</v>
      </c>
      <c r="H829" s="160">
        <v>2.39</v>
      </c>
      <c r="L829" s="156"/>
      <c r="M829" s="161"/>
      <c r="N829" s="162"/>
      <c r="O829" s="162"/>
      <c r="P829" s="162"/>
      <c r="Q829" s="162"/>
      <c r="R829" s="162"/>
      <c r="S829" s="162"/>
      <c r="T829" s="163"/>
      <c r="AT829" s="158" t="s">
        <v>145</v>
      </c>
      <c r="AU829" s="158" t="s">
        <v>83</v>
      </c>
      <c r="AV829" s="13" t="s">
        <v>83</v>
      </c>
      <c r="AW829" s="13" t="s">
        <v>29</v>
      </c>
      <c r="AX829" s="13" t="s">
        <v>73</v>
      </c>
      <c r="AY829" s="158" t="s">
        <v>137</v>
      </c>
    </row>
    <row r="830" spans="2:51" s="13" customFormat="1">
      <c r="B830" s="156"/>
      <c r="D830" s="157" t="s">
        <v>145</v>
      </c>
      <c r="E830" s="158" t="s">
        <v>1</v>
      </c>
      <c r="F830" s="159" t="s">
        <v>867</v>
      </c>
      <c r="H830" s="160">
        <v>14.875</v>
      </c>
      <c r="L830" s="156"/>
      <c r="M830" s="161"/>
      <c r="N830" s="162"/>
      <c r="O830" s="162"/>
      <c r="P830" s="162"/>
      <c r="Q830" s="162"/>
      <c r="R830" s="162"/>
      <c r="S830" s="162"/>
      <c r="T830" s="163"/>
      <c r="AT830" s="158" t="s">
        <v>145</v>
      </c>
      <c r="AU830" s="158" t="s">
        <v>83</v>
      </c>
      <c r="AV830" s="13" t="s">
        <v>83</v>
      </c>
      <c r="AW830" s="13" t="s">
        <v>29</v>
      </c>
      <c r="AX830" s="13" t="s">
        <v>73</v>
      </c>
      <c r="AY830" s="158" t="s">
        <v>137</v>
      </c>
    </row>
    <row r="831" spans="2:51" s="13" customFormat="1">
      <c r="B831" s="156"/>
      <c r="D831" s="157" t="s">
        <v>145</v>
      </c>
      <c r="E831" s="158" t="s">
        <v>1</v>
      </c>
      <c r="F831" s="159" t="s">
        <v>868</v>
      </c>
      <c r="H831" s="160">
        <v>41</v>
      </c>
      <c r="L831" s="156"/>
      <c r="M831" s="161"/>
      <c r="N831" s="162"/>
      <c r="O831" s="162"/>
      <c r="P831" s="162"/>
      <c r="Q831" s="162"/>
      <c r="R831" s="162"/>
      <c r="S831" s="162"/>
      <c r="T831" s="163"/>
      <c r="AT831" s="158" t="s">
        <v>145</v>
      </c>
      <c r="AU831" s="158" t="s">
        <v>83</v>
      </c>
      <c r="AV831" s="13" t="s">
        <v>83</v>
      </c>
      <c r="AW831" s="13" t="s">
        <v>29</v>
      </c>
      <c r="AX831" s="13" t="s">
        <v>73</v>
      </c>
      <c r="AY831" s="158" t="s">
        <v>137</v>
      </c>
    </row>
    <row r="832" spans="2:51" s="13" customFormat="1">
      <c r="B832" s="156"/>
      <c r="D832" s="157" t="s">
        <v>145</v>
      </c>
      <c r="E832" s="158" t="s">
        <v>1</v>
      </c>
      <c r="F832" s="159" t="s">
        <v>869</v>
      </c>
      <c r="H832" s="160">
        <v>-16.524000000000001</v>
      </c>
      <c r="L832" s="156"/>
      <c r="M832" s="161"/>
      <c r="N832" s="162"/>
      <c r="O832" s="162"/>
      <c r="P832" s="162"/>
      <c r="Q832" s="162"/>
      <c r="R832" s="162"/>
      <c r="S832" s="162"/>
      <c r="T832" s="163"/>
      <c r="AT832" s="158" t="s">
        <v>145</v>
      </c>
      <c r="AU832" s="158" t="s">
        <v>83</v>
      </c>
      <c r="AV832" s="13" t="s">
        <v>83</v>
      </c>
      <c r="AW832" s="13" t="s">
        <v>29</v>
      </c>
      <c r="AX832" s="13" t="s">
        <v>73</v>
      </c>
      <c r="AY832" s="158" t="s">
        <v>137</v>
      </c>
    </row>
    <row r="833" spans="2:51" s="13" customFormat="1">
      <c r="B833" s="156"/>
      <c r="D833" s="157" t="s">
        <v>145</v>
      </c>
      <c r="E833" s="158" t="s">
        <v>1</v>
      </c>
      <c r="F833" s="159" t="s">
        <v>862</v>
      </c>
      <c r="H833" s="160">
        <v>-3.1520000000000001</v>
      </c>
      <c r="L833" s="156"/>
      <c r="M833" s="161"/>
      <c r="N833" s="162"/>
      <c r="O833" s="162"/>
      <c r="P833" s="162"/>
      <c r="Q833" s="162"/>
      <c r="R833" s="162"/>
      <c r="S833" s="162"/>
      <c r="T833" s="163"/>
      <c r="AT833" s="158" t="s">
        <v>145</v>
      </c>
      <c r="AU833" s="158" t="s">
        <v>83</v>
      </c>
      <c r="AV833" s="13" t="s">
        <v>83</v>
      </c>
      <c r="AW833" s="13" t="s">
        <v>29</v>
      </c>
      <c r="AX833" s="13" t="s">
        <v>73</v>
      </c>
      <c r="AY833" s="158" t="s">
        <v>137</v>
      </c>
    </row>
    <row r="834" spans="2:51" s="13" customFormat="1">
      <c r="B834" s="156"/>
      <c r="D834" s="157" t="s">
        <v>145</v>
      </c>
      <c r="E834" s="158" t="s">
        <v>1</v>
      </c>
      <c r="F834" s="159" t="s">
        <v>870</v>
      </c>
      <c r="H834" s="160">
        <v>7.1710000000000003</v>
      </c>
      <c r="L834" s="156"/>
      <c r="M834" s="161"/>
      <c r="N834" s="162"/>
      <c r="O834" s="162"/>
      <c r="P834" s="162"/>
      <c r="Q834" s="162"/>
      <c r="R834" s="162"/>
      <c r="S834" s="162"/>
      <c r="T834" s="163"/>
      <c r="AT834" s="158" t="s">
        <v>145</v>
      </c>
      <c r="AU834" s="158" t="s">
        <v>83</v>
      </c>
      <c r="AV834" s="13" t="s">
        <v>83</v>
      </c>
      <c r="AW834" s="13" t="s">
        <v>29</v>
      </c>
      <c r="AX834" s="13" t="s">
        <v>73</v>
      </c>
      <c r="AY834" s="158" t="s">
        <v>137</v>
      </c>
    </row>
    <row r="835" spans="2:51" s="13" customFormat="1">
      <c r="B835" s="156"/>
      <c r="D835" s="157" t="s">
        <v>145</v>
      </c>
      <c r="E835" s="158" t="s">
        <v>1</v>
      </c>
      <c r="F835" s="159" t="s">
        <v>871</v>
      </c>
      <c r="H835" s="160">
        <v>23.204999999999998</v>
      </c>
      <c r="L835" s="156"/>
      <c r="M835" s="161"/>
      <c r="N835" s="162"/>
      <c r="O835" s="162"/>
      <c r="P835" s="162"/>
      <c r="Q835" s="162"/>
      <c r="R835" s="162"/>
      <c r="S835" s="162"/>
      <c r="T835" s="163"/>
      <c r="AT835" s="158" t="s">
        <v>145</v>
      </c>
      <c r="AU835" s="158" t="s">
        <v>83</v>
      </c>
      <c r="AV835" s="13" t="s">
        <v>83</v>
      </c>
      <c r="AW835" s="13" t="s">
        <v>29</v>
      </c>
      <c r="AX835" s="13" t="s">
        <v>73</v>
      </c>
      <c r="AY835" s="158" t="s">
        <v>137</v>
      </c>
    </row>
    <row r="836" spans="2:51" s="13" customFormat="1">
      <c r="B836" s="156"/>
      <c r="D836" s="157" t="s">
        <v>145</v>
      </c>
      <c r="E836" s="158" t="s">
        <v>1</v>
      </c>
      <c r="F836" s="159" t="s">
        <v>639</v>
      </c>
      <c r="H836" s="160">
        <v>-1.7729999999999999</v>
      </c>
      <c r="L836" s="156"/>
      <c r="M836" s="161"/>
      <c r="N836" s="162"/>
      <c r="O836" s="162"/>
      <c r="P836" s="162"/>
      <c r="Q836" s="162"/>
      <c r="R836" s="162"/>
      <c r="S836" s="162"/>
      <c r="T836" s="163"/>
      <c r="AT836" s="158" t="s">
        <v>145</v>
      </c>
      <c r="AU836" s="158" t="s">
        <v>83</v>
      </c>
      <c r="AV836" s="13" t="s">
        <v>83</v>
      </c>
      <c r="AW836" s="13" t="s">
        <v>29</v>
      </c>
      <c r="AX836" s="13" t="s">
        <v>73</v>
      </c>
      <c r="AY836" s="158" t="s">
        <v>137</v>
      </c>
    </row>
    <row r="837" spans="2:51" s="13" customFormat="1">
      <c r="B837" s="156"/>
      <c r="D837" s="157" t="s">
        <v>145</v>
      </c>
      <c r="E837" s="158" t="s">
        <v>1</v>
      </c>
      <c r="F837" s="159" t="s">
        <v>872</v>
      </c>
      <c r="H837" s="160">
        <v>18.75</v>
      </c>
      <c r="L837" s="156"/>
      <c r="M837" s="161"/>
      <c r="N837" s="162"/>
      <c r="O837" s="162"/>
      <c r="P837" s="162"/>
      <c r="Q837" s="162"/>
      <c r="R837" s="162"/>
      <c r="S837" s="162"/>
      <c r="T837" s="163"/>
      <c r="AT837" s="158" t="s">
        <v>145</v>
      </c>
      <c r="AU837" s="158" t="s">
        <v>83</v>
      </c>
      <c r="AV837" s="13" t="s">
        <v>83</v>
      </c>
      <c r="AW837" s="13" t="s">
        <v>29</v>
      </c>
      <c r="AX837" s="13" t="s">
        <v>73</v>
      </c>
      <c r="AY837" s="158" t="s">
        <v>137</v>
      </c>
    </row>
    <row r="838" spans="2:51" s="13" customFormat="1">
      <c r="B838" s="156"/>
      <c r="D838" s="157" t="s">
        <v>145</v>
      </c>
      <c r="E838" s="158" t="s">
        <v>1</v>
      </c>
      <c r="F838" s="159" t="s">
        <v>873</v>
      </c>
      <c r="H838" s="160">
        <v>5.4</v>
      </c>
      <c r="L838" s="156"/>
      <c r="M838" s="161"/>
      <c r="N838" s="162"/>
      <c r="O838" s="162"/>
      <c r="P838" s="162"/>
      <c r="Q838" s="162"/>
      <c r="R838" s="162"/>
      <c r="S838" s="162"/>
      <c r="T838" s="163"/>
      <c r="AT838" s="158" t="s">
        <v>145</v>
      </c>
      <c r="AU838" s="158" t="s">
        <v>83</v>
      </c>
      <c r="AV838" s="13" t="s">
        <v>83</v>
      </c>
      <c r="AW838" s="13" t="s">
        <v>29</v>
      </c>
      <c r="AX838" s="13" t="s">
        <v>73</v>
      </c>
      <c r="AY838" s="158" t="s">
        <v>137</v>
      </c>
    </row>
    <row r="839" spans="2:51" s="13" customFormat="1">
      <c r="B839" s="156"/>
      <c r="D839" s="157" t="s">
        <v>145</v>
      </c>
      <c r="E839" s="158" t="s">
        <v>1</v>
      </c>
      <c r="F839" s="159" t="s">
        <v>874</v>
      </c>
      <c r="H839" s="160">
        <v>6.8</v>
      </c>
      <c r="L839" s="156"/>
      <c r="M839" s="161"/>
      <c r="N839" s="162"/>
      <c r="O839" s="162"/>
      <c r="P839" s="162"/>
      <c r="Q839" s="162"/>
      <c r="R839" s="162"/>
      <c r="S839" s="162"/>
      <c r="T839" s="163"/>
      <c r="AT839" s="158" t="s">
        <v>145</v>
      </c>
      <c r="AU839" s="158" t="s">
        <v>83</v>
      </c>
      <c r="AV839" s="13" t="s">
        <v>83</v>
      </c>
      <c r="AW839" s="13" t="s">
        <v>29</v>
      </c>
      <c r="AX839" s="13" t="s">
        <v>73</v>
      </c>
      <c r="AY839" s="158" t="s">
        <v>137</v>
      </c>
    </row>
    <row r="840" spans="2:51" s="13" customFormat="1">
      <c r="B840" s="156"/>
      <c r="D840" s="157" t="s">
        <v>145</v>
      </c>
      <c r="E840" s="158" t="s">
        <v>1</v>
      </c>
      <c r="F840" s="159" t="s">
        <v>817</v>
      </c>
      <c r="H840" s="160">
        <v>-1.44</v>
      </c>
      <c r="L840" s="156"/>
      <c r="M840" s="161"/>
      <c r="N840" s="162"/>
      <c r="O840" s="162"/>
      <c r="P840" s="162"/>
      <c r="Q840" s="162"/>
      <c r="R840" s="162"/>
      <c r="S840" s="162"/>
      <c r="T840" s="163"/>
      <c r="AT840" s="158" t="s">
        <v>145</v>
      </c>
      <c r="AU840" s="158" t="s">
        <v>83</v>
      </c>
      <c r="AV840" s="13" t="s">
        <v>83</v>
      </c>
      <c r="AW840" s="13" t="s">
        <v>29</v>
      </c>
      <c r="AX840" s="13" t="s">
        <v>73</v>
      </c>
      <c r="AY840" s="158" t="s">
        <v>137</v>
      </c>
    </row>
    <row r="841" spans="2:51" s="13" customFormat="1">
      <c r="B841" s="156"/>
      <c r="D841" s="157" t="s">
        <v>145</v>
      </c>
      <c r="E841" s="158" t="s">
        <v>1</v>
      </c>
      <c r="F841" s="159" t="s">
        <v>814</v>
      </c>
      <c r="H841" s="160">
        <v>0.9</v>
      </c>
      <c r="L841" s="156"/>
      <c r="M841" s="161"/>
      <c r="N841" s="162"/>
      <c r="O841" s="162"/>
      <c r="P841" s="162"/>
      <c r="Q841" s="162"/>
      <c r="R841" s="162"/>
      <c r="S841" s="162"/>
      <c r="T841" s="163"/>
      <c r="AT841" s="158" t="s">
        <v>145</v>
      </c>
      <c r="AU841" s="158" t="s">
        <v>83</v>
      </c>
      <c r="AV841" s="13" t="s">
        <v>83</v>
      </c>
      <c r="AW841" s="13" t="s">
        <v>29</v>
      </c>
      <c r="AX841" s="13" t="s">
        <v>73</v>
      </c>
      <c r="AY841" s="158" t="s">
        <v>137</v>
      </c>
    </row>
    <row r="842" spans="2:51" s="13" customFormat="1">
      <c r="B842" s="156"/>
      <c r="D842" s="157" t="s">
        <v>145</v>
      </c>
      <c r="E842" s="158" t="s">
        <v>1</v>
      </c>
      <c r="F842" s="159" t="s">
        <v>875</v>
      </c>
      <c r="H842" s="160">
        <v>3.75</v>
      </c>
      <c r="L842" s="156"/>
      <c r="M842" s="161"/>
      <c r="N842" s="162"/>
      <c r="O842" s="162"/>
      <c r="P842" s="162"/>
      <c r="Q842" s="162"/>
      <c r="R842" s="162"/>
      <c r="S842" s="162"/>
      <c r="T842" s="163"/>
      <c r="AT842" s="158" t="s">
        <v>145</v>
      </c>
      <c r="AU842" s="158" t="s">
        <v>83</v>
      </c>
      <c r="AV842" s="13" t="s">
        <v>83</v>
      </c>
      <c r="AW842" s="13" t="s">
        <v>29</v>
      </c>
      <c r="AX842" s="13" t="s">
        <v>73</v>
      </c>
      <c r="AY842" s="158" t="s">
        <v>137</v>
      </c>
    </row>
    <row r="843" spans="2:51" s="13" customFormat="1">
      <c r="B843" s="156"/>
      <c r="D843" s="157" t="s">
        <v>145</v>
      </c>
      <c r="E843" s="158" t="s">
        <v>1</v>
      </c>
      <c r="F843" s="159" t="s">
        <v>876</v>
      </c>
      <c r="H843" s="160">
        <v>10.057</v>
      </c>
      <c r="L843" s="156"/>
      <c r="M843" s="161"/>
      <c r="N843" s="162"/>
      <c r="O843" s="162"/>
      <c r="P843" s="162"/>
      <c r="Q843" s="162"/>
      <c r="R843" s="162"/>
      <c r="S843" s="162"/>
      <c r="T843" s="163"/>
      <c r="AT843" s="158" t="s">
        <v>145</v>
      </c>
      <c r="AU843" s="158" t="s">
        <v>83</v>
      </c>
      <c r="AV843" s="13" t="s">
        <v>83</v>
      </c>
      <c r="AW843" s="13" t="s">
        <v>29</v>
      </c>
      <c r="AX843" s="13" t="s">
        <v>73</v>
      </c>
      <c r="AY843" s="158" t="s">
        <v>137</v>
      </c>
    </row>
    <row r="844" spans="2:51" s="13" customFormat="1">
      <c r="B844" s="156"/>
      <c r="D844" s="157" t="s">
        <v>145</v>
      </c>
      <c r="E844" s="158" t="s">
        <v>1</v>
      </c>
      <c r="F844" s="159" t="s">
        <v>817</v>
      </c>
      <c r="H844" s="160">
        <v>-1.44</v>
      </c>
      <c r="L844" s="156"/>
      <c r="M844" s="161"/>
      <c r="N844" s="162"/>
      <c r="O844" s="162"/>
      <c r="P844" s="162"/>
      <c r="Q844" s="162"/>
      <c r="R844" s="162"/>
      <c r="S844" s="162"/>
      <c r="T844" s="163"/>
      <c r="AT844" s="158" t="s">
        <v>145</v>
      </c>
      <c r="AU844" s="158" t="s">
        <v>83</v>
      </c>
      <c r="AV844" s="13" t="s">
        <v>83</v>
      </c>
      <c r="AW844" s="13" t="s">
        <v>29</v>
      </c>
      <c r="AX844" s="13" t="s">
        <v>73</v>
      </c>
      <c r="AY844" s="158" t="s">
        <v>137</v>
      </c>
    </row>
    <row r="845" spans="2:51" s="13" customFormat="1">
      <c r="B845" s="156"/>
      <c r="D845" s="157" t="s">
        <v>145</v>
      </c>
      <c r="E845" s="158" t="s">
        <v>1</v>
      </c>
      <c r="F845" s="159" t="s">
        <v>814</v>
      </c>
      <c r="H845" s="160">
        <v>0.9</v>
      </c>
      <c r="L845" s="156"/>
      <c r="M845" s="161"/>
      <c r="N845" s="162"/>
      <c r="O845" s="162"/>
      <c r="P845" s="162"/>
      <c r="Q845" s="162"/>
      <c r="R845" s="162"/>
      <c r="S845" s="162"/>
      <c r="T845" s="163"/>
      <c r="AT845" s="158" t="s">
        <v>145</v>
      </c>
      <c r="AU845" s="158" t="s">
        <v>83</v>
      </c>
      <c r="AV845" s="13" t="s">
        <v>83</v>
      </c>
      <c r="AW845" s="13" t="s">
        <v>29</v>
      </c>
      <c r="AX845" s="13" t="s">
        <v>73</v>
      </c>
      <c r="AY845" s="158" t="s">
        <v>137</v>
      </c>
    </row>
    <row r="846" spans="2:51" s="13" customFormat="1">
      <c r="B846" s="156"/>
      <c r="D846" s="157" t="s">
        <v>145</v>
      </c>
      <c r="E846" s="158" t="s">
        <v>1</v>
      </c>
      <c r="F846" s="159" t="s">
        <v>877</v>
      </c>
      <c r="H846" s="160">
        <v>8.5</v>
      </c>
      <c r="L846" s="156"/>
      <c r="M846" s="161"/>
      <c r="N846" s="162"/>
      <c r="O846" s="162"/>
      <c r="P846" s="162"/>
      <c r="Q846" s="162"/>
      <c r="R846" s="162"/>
      <c r="S846" s="162"/>
      <c r="T846" s="163"/>
      <c r="AT846" s="158" t="s">
        <v>145</v>
      </c>
      <c r="AU846" s="158" t="s">
        <v>83</v>
      </c>
      <c r="AV846" s="13" t="s">
        <v>83</v>
      </c>
      <c r="AW846" s="13" t="s">
        <v>29</v>
      </c>
      <c r="AX846" s="13" t="s">
        <v>73</v>
      </c>
      <c r="AY846" s="158" t="s">
        <v>137</v>
      </c>
    </row>
    <row r="847" spans="2:51" s="13" customFormat="1">
      <c r="B847" s="156"/>
      <c r="D847" s="157" t="s">
        <v>145</v>
      </c>
      <c r="E847" s="158" t="s">
        <v>1</v>
      </c>
      <c r="F847" s="159" t="s">
        <v>817</v>
      </c>
      <c r="H847" s="160">
        <v>-1.44</v>
      </c>
      <c r="L847" s="156"/>
      <c r="M847" s="161"/>
      <c r="N847" s="162"/>
      <c r="O847" s="162"/>
      <c r="P847" s="162"/>
      <c r="Q847" s="162"/>
      <c r="R847" s="162"/>
      <c r="S847" s="162"/>
      <c r="T847" s="163"/>
      <c r="AT847" s="158" t="s">
        <v>145</v>
      </c>
      <c r="AU847" s="158" t="s">
        <v>83</v>
      </c>
      <c r="AV847" s="13" t="s">
        <v>83</v>
      </c>
      <c r="AW847" s="13" t="s">
        <v>29</v>
      </c>
      <c r="AX847" s="13" t="s">
        <v>73</v>
      </c>
      <c r="AY847" s="158" t="s">
        <v>137</v>
      </c>
    </row>
    <row r="848" spans="2:51" s="13" customFormat="1">
      <c r="B848" s="156"/>
      <c r="D848" s="157" t="s">
        <v>145</v>
      </c>
      <c r="E848" s="158" t="s">
        <v>1</v>
      </c>
      <c r="F848" s="159" t="s">
        <v>814</v>
      </c>
      <c r="H848" s="160">
        <v>0.9</v>
      </c>
      <c r="L848" s="156"/>
      <c r="M848" s="161"/>
      <c r="N848" s="162"/>
      <c r="O848" s="162"/>
      <c r="P848" s="162"/>
      <c r="Q848" s="162"/>
      <c r="R848" s="162"/>
      <c r="S848" s="162"/>
      <c r="T848" s="163"/>
      <c r="AT848" s="158" t="s">
        <v>145</v>
      </c>
      <c r="AU848" s="158" t="s">
        <v>83</v>
      </c>
      <c r="AV848" s="13" t="s">
        <v>83</v>
      </c>
      <c r="AW848" s="13" t="s">
        <v>29</v>
      </c>
      <c r="AX848" s="13" t="s">
        <v>73</v>
      </c>
      <c r="AY848" s="158" t="s">
        <v>137</v>
      </c>
    </row>
    <row r="849" spans="2:51" s="13" customFormat="1">
      <c r="B849" s="156"/>
      <c r="D849" s="157" t="s">
        <v>145</v>
      </c>
      <c r="E849" s="158" t="s">
        <v>1</v>
      </c>
      <c r="F849" s="159" t="s">
        <v>878</v>
      </c>
      <c r="H849" s="160">
        <v>12.6</v>
      </c>
      <c r="L849" s="156"/>
      <c r="M849" s="161"/>
      <c r="N849" s="162"/>
      <c r="O849" s="162"/>
      <c r="P849" s="162"/>
      <c r="Q849" s="162"/>
      <c r="R849" s="162"/>
      <c r="S849" s="162"/>
      <c r="T849" s="163"/>
      <c r="AT849" s="158" t="s">
        <v>145</v>
      </c>
      <c r="AU849" s="158" t="s">
        <v>83</v>
      </c>
      <c r="AV849" s="13" t="s">
        <v>83</v>
      </c>
      <c r="AW849" s="13" t="s">
        <v>29</v>
      </c>
      <c r="AX849" s="13" t="s">
        <v>73</v>
      </c>
      <c r="AY849" s="158" t="s">
        <v>137</v>
      </c>
    </row>
    <row r="850" spans="2:51" s="13" customFormat="1">
      <c r="B850" s="156"/>
      <c r="D850" s="157" t="s">
        <v>145</v>
      </c>
      <c r="E850" s="158" t="s">
        <v>1</v>
      </c>
      <c r="F850" s="159" t="s">
        <v>879</v>
      </c>
      <c r="H850" s="160">
        <v>3.625</v>
      </c>
      <c r="L850" s="156"/>
      <c r="M850" s="161"/>
      <c r="N850" s="162"/>
      <c r="O850" s="162"/>
      <c r="P850" s="162"/>
      <c r="Q850" s="162"/>
      <c r="R850" s="162"/>
      <c r="S850" s="162"/>
      <c r="T850" s="163"/>
      <c r="AT850" s="158" t="s">
        <v>145</v>
      </c>
      <c r="AU850" s="158" t="s">
        <v>83</v>
      </c>
      <c r="AV850" s="13" t="s">
        <v>83</v>
      </c>
      <c r="AW850" s="13" t="s">
        <v>29</v>
      </c>
      <c r="AX850" s="13" t="s">
        <v>73</v>
      </c>
      <c r="AY850" s="158" t="s">
        <v>137</v>
      </c>
    </row>
    <row r="851" spans="2:51" s="13" customFormat="1">
      <c r="B851" s="156"/>
      <c r="D851" s="157" t="s">
        <v>145</v>
      </c>
      <c r="E851" s="158" t="s">
        <v>1</v>
      </c>
      <c r="F851" s="159" t="s">
        <v>880</v>
      </c>
      <c r="H851" s="160">
        <v>30.331</v>
      </c>
      <c r="L851" s="156"/>
      <c r="M851" s="161"/>
      <c r="N851" s="162"/>
      <c r="O851" s="162"/>
      <c r="P851" s="162"/>
      <c r="Q851" s="162"/>
      <c r="R851" s="162"/>
      <c r="S851" s="162"/>
      <c r="T851" s="163"/>
      <c r="AT851" s="158" t="s">
        <v>145</v>
      </c>
      <c r="AU851" s="158" t="s">
        <v>83</v>
      </c>
      <c r="AV851" s="13" t="s">
        <v>83</v>
      </c>
      <c r="AW851" s="13" t="s">
        <v>29</v>
      </c>
      <c r="AX851" s="13" t="s">
        <v>73</v>
      </c>
      <c r="AY851" s="158" t="s">
        <v>137</v>
      </c>
    </row>
    <row r="852" spans="2:51" s="13" customFormat="1">
      <c r="B852" s="156"/>
      <c r="D852" s="157" t="s">
        <v>145</v>
      </c>
      <c r="E852" s="158" t="s">
        <v>1</v>
      </c>
      <c r="F852" s="159" t="s">
        <v>817</v>
      </c>
      <c r="H852" s="160">
        <v>-1.44</v>
      </c>
      <c r="L852" s="156"/>
      <c r="M852" s="161"/>
      <c r="N852" s="162"/>
      <c r="O852" s="162"/>
      <c r="P852" s="162"/>
      <c r="Q852" s="162"/>
      <c r="R852" s="162"/>
      <c r="S852" s="162"/>
      <c r="T852" s="163"/>
      <c r="AT852" s="158" t="s">
        <v>145</v>
      </c>
      <c r="AU852" s="158" t="s">
        <v>83</v>
      </c>
      <c r="AV852" s="13" t="s">
        <v>83</v>
      </c>
      <c r="AW852" s="13" t="s">
        <v>29</v>
      </c>
      <c r="AX852" s="13" t="s">
        <v>73</v>
      </c>
      <c r="AY852" s="158" t="s">
        <v>137</v>
      </c>
    </row>
    <row r="853" spans="2:51" s="13" customFormat="1">
      <c r="B853" s="156"/>
      <c r="D853" s="157" t="s">
        <v>145</v>
      </c>
      <c r="E853" s="158" t="s">
        <v>1</v>
      </c>
      <c r="F853" s="159" t="s">
        <v>814</v>
      </c>
      <c r="H853" s="160">
        <v>0.9</v>
      </c>
      <c r="L853" s="156"/>
      <c r="M853" s="161"/>
      <c r="N853" s="162"/>
      <c r="O853" s="162"/>
      <c r="P853" s="162"/>
      <c r="Q853" s="162"/>
      <c r="R853" s="162"/>
      <c r="S853" s="162"/>
      <c r="T853" s="163"/>
      <c r="AT853" s="158" t="s">
        <v>145</v>
      </c>
      <c r="AU853" s="158" t="s">
        <v>83</v>
      </c>
      <c r="AV853" s="13" t="s">
        <v>83</v>
      </c>
      <c r="AW853" s="13" t="s">
        <v>29</v>
      </c>
      <c r="AX853" s="13" t="s">
        <v>73</v>
      </c>
      <c r="AY853" s="158" t="s">
        <v>137</v>
      </c>
    </row>
    <row r="854" spans="2:51" s="13" customFormat="1">
      <c r="B854" s="156"/>
      <c r="D854" s="157" t="s">
        <v>145</v>
      </c>
      <c r="E854" s="158" t="s">
        <v>1</v>
      </c>
      <c r="F854" s="159" t="s">
        <v>881</v>
      </c>
      <c r="H854" s="160">
        <v>20.75</v>
      </c>
      <c r="L854" s="156"/>
      <c r="M854" s="161"/>
      <c r="N854" s="162"/>
      <c r="O854" s="162"/>
      <c r="P854" s="162"/>
      <c r="Q854" s="162"/>
      <c r="R854" s="162"/>
      <c r="S854" s="162"/>
      <c r="T854" s="163"/>
      <c r="AT854" s="158" t="s">
        <v>145</v>
      </c>
      <c r="AU854" s="158" t="s">
        <v>83</v>
      </c>
      <c r="AV854" s="13" t="s">
        <v>83</v>
      </c>
      <c r="AW854" s="13" t="s">
        <v>29</v>
      </c>
      <c r="AX854" s="13" t="s">
        <v>73</v>
      </c>
      <c r="AY854" s="158" t="s">
        <v>137</v>
      </c>
    </row>
    <row r="855" spans="2:51" s="13" customFormat="1">
      <c r="B855" s="156"/>
      <c r="D855" s="157" t="s">
        <v>145</v>
      </c>
      <c r="E855" s="158" t="s">
        <v>1</v>
      </c>
      <c r="F855" s="159" t="s">
        <v>882</v>
      </c>
      <c r="H855" s="160">
        <v>-0.64</v>
      </c>
      <c r="L855" s="156"/>
      <c r="M855" s="161"/>
      <c r="N855" s="162"/>
      <c r="O855" s="162"/>
      <c r="P855" s="162"/>
      <c r="Q855" s="162"/>
      <c r="R855" s="162"/>
      <c r="S855" s="162"/>
      <c r="T855" s="163"/>
      <c r="AT855" s="158" t="s">
        <v>145</v>
      </c>
      <c r="AU855" s="158" t="s">
        <v>83</v>
      </c>
      <c r="AV855" s="13" t="s">
        <v>83</v>
      </c>
      <c r="AW855" s="13" t="s">
        <v>29</v>
      </c>
      <c r="AX855" s="13" t="s">
        <v>73</v>
      </c>
      <c r="AY855" s="158" t="s">
        <v>137</v>
      </c>
    </row>
    <row r="856" spans="2:51" s="13" customFormat="1">
      <c r="B856" s="156"/>
      <c r="D856" s="157" t="s">
        <v>145</v>
      </c>
      <c r="E856" s="158" t="s">
        <v>1</v>
      </c>
      <c r="F856" s="159" t="s">
        <v>883</v>
      </c>
      <c r="H856" s="160">
        <v>0.72</v>
      </c>
      <c r="L856" s="156"/>
      <c r="M856" s="161"/>
      <c r="N856" s="162"/>
      <c r="O856" s="162"/>
      <c r="P856" s="162"/>
      <c r="Q856" s="162"/>
      <c r="R856" s="162"/>
      <c r="S856" s="162"/>
      <c r="T856" s="163"/>
      <c r="AT856" s="158" t="s">
        <v>145</v>
      </c>
      <c r="AU856" s="158" t="s">
        <v>83</v>
      </c>
      <c r="AV856" s="13" t="s">
        <v>83</v>
      </c>
      <c r="AW856" s="13" t="s">
        <v>29</v>
      </c>
      <c r="AX856" s="13" t="s">
        <v>73</v>
      </c>
      <c r="AY856" s="158" t="s">
        <v>137</v>
      </c>
    </row>
    <row r="857" spans="2:51" s="13" customFormat="1">
      <c r="B857" s="156"/>
      <c r="D857" s="157" t="s">
        <v>145</v>
      </c>
      <c r="E857" s="158" t="s">
        <v>1</v>
      </c>
      <c r="F857" s="159" t="s">
        <v>884</v>
      </c>
      <c r="H857" s="160">
        <v>61</v>
      </c>
      <c r="L857" s="156"/>
      <c r="M857" s="161"/>
      <c r="N857" s="162"/>
      <c r="O857" s="162"/>
      <c r="P857" s="162"/>
      <c r="Q857" s="162"/>
      <c r="R857" s="162"/>
      <c r="S857" s="162"/>
      <c r="T857" s="163"/>
      <c r="AT857" s="158" t="s">
        <v>145</v>
      </c>
      <c r="AU857" s="158" t="s">
        <v>83</v>
      </c>
      <c r="AV857" s="13" t="s">
        <v>83</v>
      </c>
      <c r="AW857" s="13" t="s">
        <v>29</v>
      </c>
      <c r="AX857" s="13" t="s">
        <v>73</v>
      </c>
      <c r="AY857" s="158" t="s">
        <v>137</v>
      </c>
    </row>
    <row r="858" spans="2:51" s="13" customFormat="1">
      <c r="B858" s="156"/>
      <c r="D858" s="157" t="s">
        <v>145</v>
      </c>
      <c r="E858" s="158" t="s">
        <v>1</v>
      </c>
      <c r="F858" s="159" t="s">
        <v>885</v>
      </c>
      <c r="H858" s="160">
        <v>-4.32</v>
      </c>
      <c r="L858" s="156"/>
      <c r="M858" s="161"/>
      <c r="N858" s="162"/>
      <c r="O858" s="162"/>
      <c r="P858" s="162"/>
      <c r="Q858" s="162"/>
      <c r="R858" s="162"/>
      <c r="S858" s="162"/>
      <c r="T858" s="163"/>
      <c r="AT858" s="158" t="s">
        <v>145</v>
      </c>
      <c r="AU858" s="158" t="s">
        <v>83</v>
      </c>
      <c r="AV858" s="13" t="s">
        <v>83</v>
      </c>
      <c r="AW858" s="13" t="s">
        <v>29</v>
      </c>
      <c r="AX858" s="13" t="s">
        <v>73</v>
      </c>
      <c r="AY858" s="158" t="s">
        <v>137</v>
      </c>
    </row>
    <row r="859" spans="2:51" s="13" customFormat="1">
      <c r="B859" s="156"/>
      <c r="D859" s="157" t="s">
        <v>145</v>
      </c>
      <c r="E859" s="158" t="s">
        <v>1</v>
      </c>
      <c r="F859" s="159" t="s">
        <v>886</v>
      </c>
      <c r="H859" s="160">
        <v>-2.6160000000000001</v>
      </c>
      <c r="L859" s="156"/>
      <c r="M859" s="161"/>
      <c r="N859" s="162"/>
      <c r="O859" s="162"/>
      <c r="P859" s="162"/>
      <c r="Q859" s="162"/>
      <c r="R859" s="162"/>
      <c r="S859" s="162"/>
      <c r="T859" s="163"/>
      <c r="AT859" s="158" t="s">
        <v>145</v>
      </c>
      <c r="AU859" s="158" t="s">
        <v>83</v>
      </c>
      <c r="AV859" s="13" t="s">
        <v>83</v>
      </c>
      <c r="AW859" s="13" t="s">
        <v>29</v>
      </c>
      <c r="AX859" s="13" t="s">
        <v>73</v>
      </c>
      <c r="AY859" s="158" t="s">
        <v>137</v>
      </c>
    </row>
    <row r="860" spans="2:51" s="13" customFormat="1">
      <c r="B860" s="156"/>
      <c r="D860" s="157" t="s">
        <v>145</v>
      </c>
      <c r="E860" s="158" t="s">
        <v>1</v>
      </c>
      <c r="F860" s="159" t="s">
        <v>887</v>
      </c>
      <c r="H860" s="160">
        <v>-13.77</v>
      </c>
      <c r="L860" s="156"/>
      <c r="M860" s="161"/>
      <c r="N860" s="162"/>
      <c r="O860" s="162"/>
      <c r="P860" s="162"/>
      <c r="Q860" s="162"/>
      <c r="R860" s="162"/>
      <c r="S860" s="162"/>
      <c r="T860" s="163"/>
      <c r="AT860" s="158" t="s">
        <v>145</v>
      </c>
      <c r="AU860" s="158" t="s">
        <v>83</v>
      </c>
      <c r="AV860" s="13" t="s">
        <v>83</v>
      </c>
      <c r="AW860" s="13" t="s">
        <v>29</v>
      </c>
      <c r="AX860" s="13" t="s">
        <v>73</v>
      </c>
      <c r="AY860" s="158" t="s">
        <v>137</v>
      </c>
    </row>
    <row r="861" spans="2:51" s="13" customFormat="1">
      <c r="B861" s="156"/>
      <c r="D861" s="157" t="s">
        <v>145</v>
      </c>
      <c r="E861" s="158" t="s">
        <v>1</v>
      </c>
      <c r="F861" s="159" t="s">
        <v>888</v>
      </c>
      <c r="H861" s="160">
        <v>2.7</v>
      </c>
      <c r="L861" s="156"/>
      <c r="M861" s="161"/>
      <c r="N861" s="162"/>
      <c r="O861" s="162"/>
      <c r="P861" s="162"/>
      <c r="Q861" s="162"/>
      <c r="R861" s="162"/>
      <c r="S861" s="162"/>
      <c r="T861" s="163"/>
      <c r="AT861" s="158" t="s">
        <v>145</v>
      </c>
      <c r="AU861" s="158" t="s">
        <v>83</v>
      </c>
      <c r="AV861" s="13" t="s">
        <v>83</v>
      </c>
      <c r="AW861" s="13" t="s">
        <v>29</v>
      </c>
      <c r="AX861" s="13" t="s">
        <v>73</v>
      </c>
      <c r="AY861" s="158" t="s">
        <v>137</v>
      </c>
    </row>
    <row r="862" spans="2:51" s="13" customFormat="1">
      <c r="B862" s="156"/>
      <c r="D862" s="157" t="s">
        <v>145</v>
      </c>
      <c r="E862" s="158" t="s">
        <v>1</v>
      </c>
      <c r="F862" s="159" t="s">
        <v>889</v>
      </c>
      <c r="H862" s="160">
        <v>1.0009999999999999</v>
      </c>
      <c r="L862" s="156"/>
      <c r="M862" s="161"/>
      <c r="N862" s="162"/>
      <c r="O862" s="162"/>
      <c r="P862" s="162"/>
      <c r="Q862" s="162"/>
      <c r="R862" s="162"/>
      <c r="S862" s="162"/>
      <c r="T862" s="163"/>
      <c r="AT862" s="158" t="s">
        <v>145</v>
      </c>
      <c r="AU862" s="158" t="s">
        <v>83</v>
      </c>
      <c r="AV862" s="13" t="s">
        <v>83</v>
      </c>
      <c r="AW862" s="13" t="s">
        <v>29</v>
      </c>
      <c r="AX862" s="13" t="s">
        <v>73</v>
      </c>
      <c r="AY862" s="158" t="s">
        <v>137</v>
      </c>
    </row>
    <row r="863" spans="2:51" s="13" customFormat="1">
      <c r="B863" s="156"/>
      <c r="D863" s="157" t="s">
        <v>145</v>
      </c>
      <c r="E863" s="158" t="s">
        <v>1</v>
      </c>
      <c r="F863" s="159" t="s">
        <v>890</v>
      </c>
      <c r="H863" s="160">
        <v>5.976</v>
      </c>
      <c r="L863" s="156"/>
      <c r="M863" s="161"/>
      <c r="N863" s="162"/>
      <c r="O863" s="162"/>
      <c r="P863" s="162"/>
      <c r="Q863" s="162"/>
      <c r="R863" s="162"/>
      <c r="S863" s="162"/>
      <c r="T863" s="163"/>
      <c r="AT863" s="158" t="s">
        <v>145</v>
      </c>
      <c r="AU863" s="158" t="s">
        <v>83</v>
      </c>
      <c r="AV863" s="13" t="s">
        <v>83</v>
      </c>
      <c r="AW863" s="13" t="s">
        <v>29</v>
      </c>
      <c r="AX863" s="13" t="s">
        <v>73</v>
      </c>
      <c r="AY863" s="158" t="s">
        <v>137</v>
      </c>
    </row>
    <row r="864" spans="2:51" s="16" customFormat="1">
      <c r="B864" s="191"/>
      <c r="D864" s="157" t="s">
        <v>145</v>
      </c>
      <c r="E864" s="192" t="s">
        <v>1</v>
      </c>
      <c r="F864" s="193" t="s">
        <v>582</v>
      </c>
      <c r="H864" s="194">
        <v>352.04600000000005</v>
      </c>
      <c r="L864" s="191"/>
      <c r="M864" s="195"/>
      <c r="N864" s="196"/>
      <c r="O864" s="196"/>
      <c r="P864" s="196"/>
      <c r="Q864" s="196"/>
      <c r="R864" s="196"/>
      <c r="S864" s="196"/>
      <c r="T864" s="197"/>
      <c r="AT864" s="192" t="s">
        <v>145</v>
      </c>
      <c r="AU864" s="192" t="s">
        <v>83</v>
      </c>
      <c r="AV864" s="16" t="s">
        <v>152</v>
      </c>
      <c r="AW864" s="16" t="s">
        <v>29</v>
      </c>
      <c r="AX864" s="16" t="s">
        <v>73</v>
      </c>
      <c r="AY864" s="192" t="s">
        <v>137</v>
      </c>
    </row>
    <row r="865" spans="1:65" s="15" customFormat="1">
      <c r="B865" s="171"/>
      <c r="D865" s="157" t="s">
        <v>145</v>
      </c>
      <c r="E865" s="172" t="s">
        <v>1</v>
      </c>
      <c r="F865" s="173" t="s">
        <v>891</v>
      </c>
      <c r="H865" s="172" t="s">
        <v>1</v>
      </c>
      <c r="L865" s="171"/>
      <c r="M865" s="174"/>
      <c r="N865" s="175"/>
      <c r="O865" s="175"/>
      <c r="P865" s="175"/>
      <c r="Q865" s="175"/>
      <c r="R865" s="175"/>
      <c r="S865" s="175"/>
      <c r="T865" s="176"/>
      <c r="AT865" s="172" t="s">
        <v>145</v>
      </c>
      <c r="AU865" s="172" t="s">
        <v>83</v>
      </c>
      <c r="AV865" s="15" t="s">
        <v>81</v>
      </c>
      <c r="AW865" s="15" t="s">
        <v>29</v>
      </c>
      <c r="AX865" s="15" t="s">
        <v>73</v>
      </c>
      <c r="AY865" s="172" t="s">
        <v>137</v>
      </c>
    </row>
    <row r="866" spans="1:65" s="13" customFormat="1">
      <c r="B866" s="156"/>
      <c r="D866" s="157" t="s">
        <v>145</v>
      </c>
      <c r="E866" s="158" t="s">
        <v>1</v>
      </c>
      <c r="F866" s="159" t="s">
        <v>892</v>
      </c>
      <c r="H866" s="160">
        <v>246.834</v>
      </c>
      <c r="L866" s="156"/>
      <c r="M866" s="161"/>
      <c r="N866" s="162"/>
      <c r="O866" s="162"/>
      <c r="P866" s="162"/>
      <c r="Q866" s="162"/>
      <c r="R866" s="162"/>
      <c r="S866" s="162"/>
      <c r="T866" s="163"/>
      <c r="AT866" s="158" t="s">
        <v>145</v>
      </c>
      <c r="AU866" s="158" t="s">
        <v>83</v>
      </c>
      <c r="AV866" s="13" t="s">
        <v>83</v>
      </c>
      <c r="AW866" s="13" t="s">
        <v>29</v>
      </c>
      <c r="AX866" s="13" t="s">
        <v>73</v>
      </c>
      <c r="AY866" s="158" t="s">
        <v>137</v>
      </c>
    </row>
    <row r="867" spans="1:65" s="13" customFormat="1">
      <c r="B867" s="156"/>
      <c r="D867" s="157" t="s">
        <v>145</v>
      </c>
      <c r="E867" s="158" t="s">
        <v>1</v>
      </c>
      <c r="F867" s="159" t="s">
        <v>893</v>
      </c>
      <c r="H867" s="160">
        <v>196.149</v>
      </c>
      <c r="L867" s="156"/>
      <c r="M867" s="161"/>
      <c r="N867" s="162"/>
      <c r="O867" s="162"/>
      <c r="P867" s="162"/>
      <c r="Q867" s="162"/>
      <c r="R867" s="162"/>
      <c r="S867" s="162"/>
      <c r="T867" s="163"/>
      <c r="AT867" s="158" t="s">
        <v>145</v>
      </c>
      <c r="AU867" s="158" t="s">
        <v>83</v>
      </c>
      <c r="AV867" s="13" t="s">
        <v>83</v>
      </c>
      <c r="AW867" s="13" t="s">
        <v>29</v>
      </c>
      <c r="AX867" s="13" t="s">
        <v>73</v>
      </c>
      <c r="AY867" s="158" t="s">
        <v>137</v>
      </c>
    </row>
    <row r="868" spans="1:65" s="13" customFormat="1">
      <c r="B868" s="156"/>
      <c r="D868" s="157" t="s">
        <v>145</v>
      </c>
      <c r="E868" s="158" t="s">
        <v>1</v>
      </c>
      <c r="F868" s="159" t="s">
        <v>894</v>
      </c>
      <c r="H868" s="160">
        <v>-38.76</v>
      </c>
      <c r="L868" s="156"/>
      <c r="M868" s="161"/>
      <c r="N868" s="162"/>
      <c r="O868" s="162"/>
      <c r="P868" s="162"/>
      <c r="Q868" s="162"/>
      <c r="R868" s="162"/>
      <c r="S868" s="162"/>
      <c r="T868" s="163"/>
      <c r="AT868" s="158" t="s">
        <v>145</v>
      </c>
      <c r="AU868" s="158" t="s">
        <v>83</v>
      </c>
      <c r="AV868" s="13" t="s">
        <v>83</v>
      </c>
      <c r="AW868" s="13" t="s">
        <v>29</v>
      </c>
      <c r="AX868" s="13" t="s">
        <v>73</v>
      </c>
      <c r="AY868" s="158" t="s">
        <v>137</v>
      </c>
    </row>
    <row r="869" spans="1:65" s="13" customFormat="1">
      <c r="B869" s="156"/>
      <c r="D869" s="157" t="s">
        <v>145</v>
      </c>
      <c r="E869" s="158" t="s">
        <v>1</v>
      </c>
      <c r="F869" s="159" t="s">
        <v>895</v>
      </c>
      <c r="H869" s="160">
        <v>25.346</v>
      </c>
      <c r="L869" s="156"/>
      <c r="M869" s="161"/>
      <c r="N869" s="162"/>
      <c r="O869" s="162"/>
      <c r="P869" s="162"/>
      <c r="Q869" s="162"/>
      <c r="R869" s="162"/>
      <c r="S869" s="162"/>
      <c r="T869" s="163"/>
      <c r="AT869" s="158" t="s">
        <v>145</v>
      </c>
      <c r="AU869" s="158" t="s">
        <v>83</v>
      </c>
      <c r="AV869" s="13" t="s">
        <v>83</v>
      </c>
      <c r="AW869" s="13" t="s">
        <v>29</v>
      </c>
      <c r="AX869" s="13" t="s">
        <v>73</v>
      </c>
      <c r="AY869" s="158" t="s">
        <v>137</v>
      </c>
    </row>
    <row r="870" spans="1:65" s="13" customFormat="1">
      <c r="B870" s="156"/>
      <c r="D870" s="157" t="s">
        <v>145</v>
      </c>
      <c r="E870" s="158" t="s">
        <v>1</v>
      </c>
      <c r="F870" s="159" t="s">
        <v>896</v>
      </c>
      <c r="H870" s="160">
        <v>447.03699999999998</v>
      </c>
      <c r="L870" s="156"/>
      <c r="M870" s="161"/>
      <c r="N870" s="162"/>
      <c r="O870" s="162"/>
      <c r="P870" s="162"/>
      <c r="Q870" s="162"/>
      <c r="R870" s="162"/>
      <c r="S870" s="162"/>
      <c r="T870" s="163"/>
      <c r="AT870" s="158" t="s">
        <v>145</v>
      </c>
      <c r="AU870" s="158" t="s">
        <v>83</v>
      </c>
      <c r="AV870" s="13" t="s">
        <v>83</v>
      </c>
      <c r="AW870" s="13" t="s">
        <v>29</v>
      </c>
      <c r="AX870" s="13" t="s">
        <v>73</v>
      </c>
      <c r="AY870" s="158" t="s">
        <v>137</v>
      </c>
    </row>
    <row r="871" spans="1:65" s="13" customFormat="1">
      <c r="B871" s="156"/>
      <c r="D871" s="157" t="s">
        <v>145</v>
      </c>
      <c r="E871" s="158" t="s">
        <v>1</v>
      </c>
      <c r="F871" s="159" t="s">
        <v>897</v>
      </c>
      <c r="H871" s="160">
        <v>-129.19999999999999</v>
      </c>
      <c r="L871" s="156"/>
      <c r="M871" s="161"/>
      <c r="N871" s="162"/>
      <c r="O871" s="162"/>
      <c r="P871" s="162"/>
      <c r="Q871" s="162"/>
      <c r="R871" s="162"/>
      <c r="S871" s="162"/>
      <c r="T871" s="163"/>
      <c r="AT871" s="158" t="s">
        <v>145</v>
      </c>
      <c r="AU871" s="158" t="s">
        <v>83</v>
      </c>
      <c r="AV871" s="13" t="s">
        <v>83</v>
      </c>
      <c r="AW871" s="13" t="s">
        <v>29</v>
      </c>
      <c r="AX871" s="13" t="s">
        <v>73</v>
      </c>
      <c r="AY871" s="158" t="s">
        <v>137</v>
      </c>
    </row>
    <row r="872" spans="1:65" s="13" customFormat="1">
      <c r="B872" s="156"/>
      <c r="D872" s="157" t="s">
        <v>145</v>
      </c>
      <c r="E872" s="158" t="s">
        <v>1</v>
      </c>
      <c r="F872" s="159" t="s">
        <v>898</v>
      </c>
      <c r="H872" s="160">
        <v>-7.2</v>
      </c>
      <c r="L872" s="156"/>
      <c r="M872" s="161"/>
      <c r="N872" s="162"/>
      <c r="O872" s="162"/>
      <c r="P872" s="162"/>
      <c r="Q872" s="162"/>
      <c r="R872" s="162"/>
      <c r="S872" s="162"/>
      <c r="T872" s="163"/>
      <c r="AT872" s="158" t="s">
        <v>145</v>
      </c>
      <c r="AU872" s="158" t="s">
        <v>83</v>
      </c>
      <c r="AV872" s="13" t="s">
        <v>83</v>
      </c>
      <c r="AW872" s="13" t="s">
        <v>29</v>
      </c>
      <c r="AX872" s="13" t="s">
        <v>73</v>
      </c>
      <c r="AY872" s="158" t="s">
        <v>137</v>
      </c>
    </row>
    <row r="873" spans="1:65" s="13" customFormat="1">
      <c r="B873" s="156"/>
      <c r="D873" s="157" t="s">
        <v>145</v>
      </c>
      <c r="E873" s="158" t="s">
        <v>1</v>
      </c>
      <c r="F873" s="159" t="s">
        <v>899</v>
      </c>
      <c r="H873" s="160">
        <v>49.817999999999998</v>
      </c>
      <c r="L873" s="156"/>
      <c r="M873" s="161"/>
      <c r="N873" s="162"/>
      <c r="O873" s="162"/>
      <c r="P873" s="162"/>
      <c r="Q873" s="162"/>
      <c r="R873" s="162"/>
      <c r="S873" s="162"/>
      <c r="T873" s="163"/>
      <c r="AT873" s="158" t="s">
        <v>145</v>
      </c>
      <c r="AU873" s="158" t="s">
        <v>83</v>
      </c>
      <c r="AV873" s="13" t="s">
        <v>83</v>
      </c>
      <c r="AW873" s="13" t="s">
        <v>29</v>
      </c>
      <c r="AX873" s="13" t="s">
        <v>73</v>
      </c>
      <c r="AY873" s="158" t="s">
        <v>137</v>
      </c>
    </row>
    <row r="874" spans="1:65" s="16" customFormat="1">
      <c r="B874" s="191"/>
      <c r="D874" s="157" t="s">
        <v>145</v>
      </c>
      <c r="E874" s="192" t="s">
        <v>1</v>
      </c>
      <c r="F874" s="193" t="s">
        <v>582</v>
      </c>
      <c r="H874" s="194">
        <v>790.02399999999989</v>
      </c>
      <c r="L874" s="191"/>
      <c r="M874" s="195"/>
      <c r="N874" s="196"/>
      <c r="O874" s="196"/>
      <c r="P874" s="196"/>
      <c r="Q874" s="196"/>
      <c r="R874" s="196"/>
      <c r="S874" s="196"/>
      <c r="T874" s="197"/>
      <c r="AT874" s="192" t="s">
        <v>145</v>
      </c>
      <c r="AU874" s="192" t="s">
        <v>83</v>
      </c>
      <c r="AV874" s="16" t="s">
        <v>152</v>
      </c>
      <c r="AW874" s="16" t="s">
        <v>29</v>
      </c>
      <c r="AX874" s="16" t="s">
        <v>73</v>
      </c>
      <c r="AY874" s="192" t="s">
        <v>137</v>
      </c>
    </row>
    <row r="875" spans="1:65" s="13" customFormat="1" ht="20.399999999999999">
      <c r="B875" s="156"/>
      <c r="D875" s="157" t="s">
        <v>145</v>
      </c>
      <c r="E875" s="158" t="s">
        <v>1</v>
      </c>
      <c r="F875" s="159" t="s">
        <v>967</v>
      </c>
      <c r="H875" s="160">
        <v>-95.24</v>
      </c>
      <c r="L875" s="156"/>
      <c r="M875" s="161"/>
      <c r="N875" s="162"/>
      <c r="O875" s="162"/>
      <c r="P875" s="162"/>
      <c r="Q875" s="162"/>
      <c r="R875" s="162"/>
      <c r="S875" s="162"/>
      <c r="T875" s="163"/>
      <c r="AT875" s="158" t="s">
        <v>145</v>
      </c>
      <c r="AU875" s="158" t="s">
        <v>83</v>
      </c>
      <c r="AV875" s="13" t="s">
        <v>83</v>
      </c>
      <c r="AW875" s="13" t="s">
        <v>29</v>
      </c>
      <c r="AX875" s="13" t="s">
        <v>73</v>
      </c>
      <c r="AY875" s="158" t="s">
        <v>137</v>
      </c>
    </row>
    <row r="876" spans="1:65" s="14" customFormat="1">
      <c r="B876" s="164"/>
      <c r="D876" s="157" t="s">
        <v>145</v>
      </c>
      <c r="E876" s="165" t="s">
        <v>1</v>
      </c>
      <c r="F876" s="166" t="s">
        <v>176</v>
      </c>
      <c r="H876" s="167">
        <v>1776.2129999999993</v>
      </c>
      <c r="L876" s="164"/>
      <c r="M876" s="168"/>
      <c r="N876" s="169"/>
      <c r="O876" s="169"/>
      <c r="P876" s="169"/>
      <c r="Q876" s="169"/>
      <c r="R876" s="169"/>
      <c r="S876" s="169"/>
      <c r="T876" s="170"/>
      <c r="AT876" s="165" t="s">
        <v>145</v>
      </c>
      <c r="AU876" s="165" t="s">
        <v>83</v>
      </c>
      <c r="AV876" s="14" t="s">
        <v>143</v>
      </c>
      <c r="AW876" s="14" t="s">
        <v>29</v>
      </c>
      <c r="AX876" s="14" t="s">
        <v>81</v>
      </c>
      <c r="AY876" s="165" t="s">
        <v>137</v>
      </c>
    </row>
    <row r="877" spans="1:65" s="2" customFormat="1" ht="24.15" customHeight="1">
      <c r="A877" s="30"/>
      <c r="B877" s="142"/>
      <c r="C877" s="143" t="s">
        <v>968</v>
      </c>
      <c r="D877" s="143" t="s">
        <v>139</v>
      </c>
      <c r="E877" s="144" t="s">
        <v>969</v>
      </c>
      <c r="F877" s="145" t="s">
        <v>970</v>
      </c>
      <c r="G877" s="146" t="s">
        <v>142</v>
      </c>
      <c r="H877" s="147">
        <v>490.827</v>
      </c>
      <c r="I877" s="148"/>
      <c r="J877" s="148">
        <f>ROUND(I877*H877,2)</f>
        <v>0</v>
      </c>
      <c r="K877" s="149"/>
      <c r="L877" s="31"/>
      <c r="M877" s="150" t="s">
        <v>1</v>
      </c>
      <c r="N877" s="151" t="s">
        <v>38</v>
      </c>
      <c r="O877" s="152">
        <v>0.3</v>
      </c>
      <c r="P877" s="152">
        <f>O877*H877</f>
        <v>147.24809999999999</v>
      </c>
      <c r="Q877" s="152">
        <v>1.3599999999999999E-2</v>
      </c>
      <c r="R877" s="152">
        <f>Q877*H877</f>
        <v>6.6752471999999994</v>
      </c>
      <c r="S877" s="152">
        <v>0</v>
      </c>
      <c r="T877" s="153">
        <f>S877*H877</f>
        <v>0</v>
      </c>
      <c r="U877" s="30"/>
      <c r="V877" s="30"/>
      <c r="W877" s="30"/>
      <c r="X877" s="30"/>
      <c r="Y877" s="30"/>
      <c r="Z877" s="30"/>
      <c r="AA877" s="30"/>
      <c r="AB877" s="30"/>
      <c r="AC877" s="30"/>
      <c r="AD877" s="30"/>
      <c r="AE877" s="30"/>
      <c r="AR877" s="154" t="s">
        <v>143</v>
      </c>
      <c r="AT877" s="154" t="s">
        <v>139</v>
      </c>
      <c r="AU877" s="154" t="s">
        <v>83</v>
      </c>
      <c r="AY877" s="18" t="s">
        <v>137</v>
      </c>
      <c r="BE877" s="155">
        <f>IF(N877="základní",J877,0)</f>
        <v>0</v>
      </c>
      <c r="BF877" s="155">
        <f>IF(N877="snížená",J877,0)</f>
        <v>0</v>
      </c>
      <c r="BG877" s="155">
        <f>IF(N877="zákl. přenesená",J877,0)</f>
        <v>0</v>
      </c>
      <c r="BH877" s="155">
        <f>IF(N877="sníž. přenesená",J877,0)</f>
        <v>0</v>
      </c>
      <c r="BI877" s="155">
        <f>IF(N877="nulová",J877,0)</f>
        <v>0</v>
      </c>
      <c r="BJ877" s="18" t="s">
        <v>81</v>
      </c>
      <c r="BK877" s="155">
        <f>ROUND(I877*H877,2)</f>
        <v>0</v>
      </c>
      <c r="BL877" s="18" t="s">
        <v>143</v>
      </c>
      <c r="BM877" s="154" t="s">
        <v>971</v>
      </c>
    </row>
    <row r="878" spans="1:65" s="15" customFormat="1">
      <c r="B878" s="171"/>
      <c r="D878" s="157" t="s">
        <v>145</v>
      </c>
      <c r="E878" s="172" t="s">
        <v>1</v>
      </c>
      <c r="F878" s="173" t="s">
        <v>972</v>
      </c>
      <c r="H878" s="172" t="s">
        <v>1</v>
      </c>
      <c r="L878" s="171"/>
      <c r="M878" s="174"/>
      <c r="N878" s="175"/>
      <c r="O878" s="175"/>
      <c r="P878" s="175"/>
      <c r="Q878" s="175"/>
      <c r="R878" s="175"/>
      <c r="S878" s="175"/>
      <c r="T878" s="176"/>
      <c r="AT878" s="172" t="s">
        <v>145</v>
      </c>
      <c r="AU878" s="172" t="s">
        <v>83</v>
      </c>
      <c r="AV878" s="15" t="s">
        <v>81</v>
      </c>
      <c r="AW878" s="15" t="s">
        <v>29</v>
      </c>
      <c r="AX878" s="15" t="s">
        <v>73</v>
      </c>
      <c r="AY878" s="172" t="s">
        <v>137</v>
      </c>
    </row>
    <row r="879" spans="1:65" s="13" customFormat="1">
      <c r="B879" s="156"/>
      <c r="D879" s="157" t="s">
        <v>145</v>
      </c>
      <c r="E879" s="158" t="s">
        <v>1</v>
      </c>
      <c r="F879" s="159" t="s">
        <v>973</v>
      </c>
      <c r="H879" s="160">
        <v>490.827</v>
      </c>
      <c r="L879" s="156"/>
      <c r="M879" s="161"/>
      <c r="N879" s="162"/>
      <c r="O879" s="162"/>
      <c r="P879" s="162"/>
      <c r="Q879" s="162"/>
      <c r="R879" s="162"/>
      <c r="S879" s="162"/>
      <c r="T879" s="163"/>
      <c r="AT879" s="158" t="s">
        <v>145</v>
      </c>
      <c r="AU879" s="158" t="s">
        <v>83</v>
      </c>
      <c r="AV879" s="13" t="s">
        <v>83</v>
      </c>
      <c r="AW879" s="13" t="s">
        <v>29</v>
      </c>
      <c r="AX879" s="13" t="s">
        <v>81</v>
      </c>
      <c r="AY879" s="158" t="s">
        <v>137</v>
      </c>
    </row>
    <row r="880" spans="1:65" s="2" customFormat="1" ht="24.15" customHeight="1">
      <c r="A880" s="30"/>
      <c r="B880" s="142"/>
      <c r="C880" s="143" t="s">
        <v>974</v>
      </c>
      <c r="D880" s="143" t="s">
        <v>139</v>
      </c>
      <c r="E880" s="144" t="s">
        <v>975</v>
      </c>
      <c r="F880" s="145" t="s">
        <v>976</v>
      </c>
      <c r="G880" s="146" t="s">
        <v>142</v>
      </c>
      <c r="H880" s="147">
        <v>714.25400000000002</v>
      </c>
      <c r="I880" s="148"/>
      <c r="J880" s="148">
        <f>ROUND(I880*H880,2)</f>
        <v>0</v>
      </c>
      <c r="K880" s="149"/>
      <c r="L880" s="31"/>
      <c r="M880" s="150" t="s">
        <v>1</v>
      </c>
      <c r="N880" s="151" t="s">
        <v>38</v>
      </c>
      <c r="O880" s="152">
        <v>0.37</v>
      </c>
      <c r="P880" s="152">
        <f>O880*H880</f>
        <v>264.27397999999999</v>
      </c>
      <c r="Q880" s="152">
        <v>1.6279999999999999E-2</v>
      </c>
      <c r="R880" s="152">
        <f>Q880*H880</f>
        <v>11.628055119999999</v>
      </c>
      <c r="S880" s="152">
        <v>0</v>
      </c>
      <c r="T880" s="153">
        <f>S880*H880</f>
        <v>0</v>
      </c>
      <c r="U880" s="30"/>
      <c r="V880" s="30"/>
      <c r="W880" s="30"/>
      <c r="X880" s="30"/>
      <c r="Y880" s="30"/>
      <c r="Z880" s="30"/>
      <c r="AA880" s="30"/>
      <c r="AB880" s="30"/>
      <c r="AC880" s="30"/>
      <c r="AD880" s="30"/>
      <c r="AE880" s="30"/>
      <c r="AR880" s="154" t="s">
        <v>143</v>
      </c>
      <c r="AT880" s="154" t="s">
        <v>139</v>
      </c>
      <c r="AU880" s="154" t="s">
        <v>83</v>
      </c>
      <c r="AY880" s="18" t="s">
        <v>137</v>
      </c>
      <c r="BE880" s="155">
        <f>IF(N880="základní",J880,0)</f>
        <v>0</v>
      </c>
      <c r="BF880" s="155">
        <f>IF(N880="snížená",J880,0)</f>
        <v>0</v>
      </c>
      <c r="BG880" s="155">
        <f>IF(N880="zákl. přenesená",J880,0)</f>
        <v>0</v>
      </c>
      <c r="BH880" s="155">
        <f>IF(N880="sníž. přenesená",J880,0)</f>
        <v>0</v>
      </c>
      <c r="BI880" s="155">
        <f>IF(N880="nulová",J880,0)</f>
        <v>0</v>
      </c>
      <c r="BJ880" s="18" t="s">
        <v>81</v>
      </c>
      <c r="BK880" s="155">
        <f>ROUND(I880*H880,2)</f>
        <v>0</v>
      </c>
      <c r="BL880" s="18" t="s">
        <v>143</v>
      </c>
      <c r="BM880" s="154" t="s">
        <v>977</v>
      </c>
    </row>
    <row r="881" spans="2:51" s="15" customFormat="1">
      <c r="B881" s="171"/>
      <c r="D881" s="157" t="s">
        <v>145</v>
      </c>
      <c r="E881" s="172" t="s">
        <v>1</v>
      </c>
      <c r="F881" s="173" t="s">
        <v>576</v>
      </c>
      <c r="H881" s="172" t="s">
        <v>1</v>
      </c>
      <c r="L881" s="171"/>
      <c r="M881" s="174"/>
      <c r="N881" s="175"/>
      <c r="O881" s="175"/>
      <c r="P881" s="175"/>
      <c r="Q881" s="175"/>
      <c r="R881" s="175"/>
      <c r="S881" s="175"/>
      <c r="T881" s="176"/>
      <c r="AT881" s="172" t="s">
        <v>145</v>
      </c>
      <c r="AU881" s="172" t="s">
        <v>83</v>
      </c>
      <c r="AV881" s="15" t="s">
        <v>81</v>
      </c>
      <c r="AW881" s="15" t="s">
        <v>29</v>
      </c>
      <c r="AX881" s="15" t="s">
        <v>73</v>
      </c>
      <c r="AY881" s="172" t="s">
        <v>137</v>
      </c>
    </row>
    <row r="882" spans="2:51" s="13" customFormat="1">
      <c r="B882" s="156"/>
      <c r="D882" s="157" t="s">
        <v>145</v>
      </c>
      <c r="E882" s="158" t="s">
        <v>1</v>
      </c>
      <c r="F882" s="159" t="s">
        <v>904</v>
      </c>
      <c r="H882" s="160">
        <v>3.948</v>
      </c>
      <c r="L882" s="156"/>
      <c r="M882" s="161"/>
      <c r="N882" s="162"/>
      <c r="O882" s="162"/>
      <c r="P882" s="162"/>
      <c r="Q882" s="162"/>
      <c r="R882" s="162"/>
      <c r="S882" s="162"/>
      <c r="T882" s="163"/>
      <c r="AT882" s="158" t="s">
        <v>145</v>
      </c>
      <c r="AU882" s="158" t="s">
        <v>83</v>
      </c>
      <c r="AV882" s="13" t="s">
        <v>83</v>
      </c>
      <c r="AW882" s="13" t="s">
        <v>29</v>
      </c>
      <c r="AX882" s="13" t="s">
        <v>73</v>
      </c>
      <c r="AY882" s="158" t="s">
        <v>137</v>
      </c>
    </row>
    <row r="883" spans="2:51" s="13" customFormat="1" ht="20.399999999999999">
      <c r="B883" s="156"/>
      <c r="D883" s="157" t="s">
        <v>145</v>
      </c>
      <c r="E883" s="158" t="s">
        <v>1</v>
      </c>
      <c r="F883" s="159" t="s">
        <v>905</v>
      </c>
      <c r="H883" s="160">
        <v>51.317999999999998</v>
      </c>
      <c r="L883" s="156"/>
      <c r="M883" s="161"/>
      <c r="N883" s="162"/>
      <c r="O883" s="162"/>
      <c r="P883" s="162"/>
      <c r="Q883" s="162"/>
      <c r="R883" s="162"/>
      <c r="S883" s="162"/>
      <c r="T883" s="163"/>
      <c r="AT883" s="158" t="s">
        <v>145</v>
      </c>
      <c r="AU883" s="158" t="s">
        <v>83</v>
      </c>
      <c r="AV883" s="13" t="s">
        <v>83</v>
      </c>
      <c r="AW883" s="13" t="s">
        <v>29</v>
      </c>
      <c r="AX883" s="13" t="s">
        <v>73</v>
      </c>
      <c r="AY883" s="158" t="s">
        <v>137</v>
      </c>
    </row>
    <row r="884" spans="2:51" s="13" customFormat="1">
      <c r="B884" s="156"/>
      <c r="D884" s="157" t="s">
        <v>145</v>
      </c>
      <c r="E884" s="158" t="s">
        <v>1</v>
      </c>
      <c r="F884" s="159" t="s">
        <v>906</v>
      </c>
      <c r="H884" s="160">
        <v>-2.25</v>
      </c>
      <c r="L884" s="156"/>
      <c r="M884" s="161"/>
      <c r="N884" s="162"/>
      <c r="O884" s="162"/>
      <c r="P884" s="162"/>
      <c r="Q884" s="162"/>
      <c r="R884" s="162"/>
      <c r="S884" s="162"/>
      <c r="T884" s="163"/>
      <c r="AT884" s="158" t="s">
        <v>145</v>
      </c>
      <c r="AU884" s="158" t="s">
        <v>83</v>
      </c>
      <c r="AV884" s="13" t="s">
        <v>83</v>
      </c>
      <c r="AW884" s="13" t="s">
        <v>29</v>
      </c>
      <c r="AX884" s="13" t="s">
        <v>73</v>
      </c>
      <c r="AY884" s="158" t="s">
        <v>137</v>
      </c>
    </row>
    <row r="885" spans="2:51" s="13" customFormat="1">
      <c r="B885" s="156"/>
      <c r="D885" s="157" t="s">
        <v>145</v>
      </c>
      <c r="E885" s="158" t="s">
        <v>1</v>
      </c>
      <c r="F885" s="159" t="s">
        <v>907</v>
      </c>
      <c r="H885" s="160">
        <v>-4.25</v>
      </c>
      <c r="L885" s="156"/>
      <c r="M885" s="161"/>
      <c r="N885" s="162"/>
      <c r="O885" s="162"/>
      <c r="P885" s="162"/>
      <c r="Q885" s="162"/>
      <c r="R885" s="162"/>
      <c r="S885" s="162"/>
      <c r="T885" s="163"/>
      <c r="AT885" s="158" t="s">
        <v>145</v>
      </c>
      <c r="AU885" s="158" t="s">
        <v>83</v>
      </c>
      <c r="AV885" s="13" t="s">
        <v>83</v>
      </c>
      <c r="AW885" s="13" t="s">
        <v>29</v>
      </c>
      <c r="AX885" s="13" t="s">
        <v>73</v>
      </c>
      <c r="AY885" s="158" t="s">
        <v>137</v>
      </c>
    </row>
    <row r="886" spans="2:51" s="13" customFormat="1">
      <c r="B886" s="156"/>
      <c r="D886" s="157" t="s">
        <v>145</v>
      </c>
      <c r="E886" s="158" t="s">
        <v>1</v>
      </c>
      <c r="F886" s="159" t="s">
        <v>907</v>
      </c>
      <c r="H886" s="160">
        <v>-4.25</v>
      </c>
      <c r="L886" s="156"/>
      <c r="M886" s="161"/>
      <c r="N886" s="162"/>
      <c r="O886" s="162"/>
      <c r="P886" s="162"/>
      <c r="Q886" s="162"/>
      <c r="R886" s="162"/>
      <c r="S886" s="162"/>
      <c r="T886" s="163"/>
      <c r="AT886" s="158" t="s">
        <v>145</v>
      </c>
      <c r="AU886" s="158" t="s">
        <v>83</v>
      </c>
      <c r="AV886" s="13" t="s">
        <v>83</v>
      </c>
      <c r="AW886" s="13" t="s">
        <v>29</v>
      </c>
      <c r="AX886" s="13" t="s">
        <v>73</v>
      </c>
      <c r="AY886" s="158" t="s">
        <v>137</v>
      </c>
    </row>
    <row r="887" spans="2:51" s="13" customFormat="1">
      <c r="B887" s="156"/>
      <c r="D887" s="157" t="s">
        <v>145</v>
      </c>
      <c r="E887" s="158" t="s">
        <v>1</v>
      </c>
      <c r="F887" s="159" t="s">
        <v>864</v>
      </c>
      <c r="H887" s="160">
        <v>-1.7729999999999999</v>
      </c>
      <c r="L887" s="156"/>
      <c r="M887" s="161"/>
      <c r="N887" s="162"/>
      <c r="O887" s="162"/>
      <c r="P887" s="162"/>
      <c r="Q887" s="162"/>
      <c r="R887" s="162"/>
      <c r="S887" s="162"/>
      <c r="T887" s="163"/>
      <c r="AT887" s="158" t="s">
        <v>145</v>
      </c>
      <c r="AU887" s="158" t="s">
        <v>83</v>
      </c>
      <c r="AV887" s="13" t="s">
        <v>83</v>
      </c>
      <c r="AW887" s="13" t="s">
        <v>29</v>
      </c>
      <c r="AX887" s="13" t="s">
        <v>73</v>
      </c>
      <c r="AY887" s="158" t="s">
        <v>137</v>
      </c>
    </row>
    <row r="888" spans="2:51" s="13" customFormat="1">
      <c r="B888" s="156"/>
      <c r="D888" s="157" t="s">
        <v>145</v>
      </c>
      <c r="E888" s="158" t="s">
        <v>1</v>
      </c>
      <c r="F888" s="159" t="s">
        <v>908</v>
      </c>
      <c r="H888" s="160">
        <v>-1.08</v>
      </c>
      <c r="L888" s="156"/>
      <c r="M888" s="161"/>
      <c r="N888" s="162"/>
      <c r="O888" s="162"/>
      <c r="P888" s="162"/>
      <c r="Q888" s="162"/>
      <c r="R888" s="162"/>
      <c r="S888" s="162"/>
      <c r="T888" s="163"/>
      <c r="AT888" s="158" t="s">
        <v>145</v>
      </c>
      <c r="AU888" s="158" t="s">
        <v>83</v>
      </c>
      <c r="AV888" s="13" t="s">
        <v>83</v>
      </c>
      <c r="AW888" s="13" t="s">
        <v>29</v>
      </c>
      <c r="AX888" s="13" t="s">
        <v>73</v>
      </c>
      <c r="AY888" s="158" t="s">
        <v>137</v>
      </c>
    </row>
    <row r="889" spans="2:51" s="13" customFormat="1">
      <c r="B889" s="156"/>
      <c r="D889" s="157" t="s">
        <v>145</v>
      </c>
      <c r="E889" s="158" t="s">
        <v>1</v>
      </c>
      <c r="F889" s="159" t="s">
        <v>909</v>
      </c>
      <c r="H889" s="160">
        <v>20.298999999999999</v>
      </c>
      <c r="L889" s="156"/>
      <c r="M889" s="161"/>
      <c r="N889" s="162"/>
      <c r="O889" s="162"/>
      <c r="P889" s="162"/>
      <c r="Q889" s="162"/>
      <c r="R889" s="162"/>
      <c r="S889" s="162"/>
      <c r="T889" s="163"/>
      <c r="AT889" s="158" t="s">
        <v>145</v>
      </c>
      <c r="AU889" s="158" t="s">
        <v>83</v>
      </c>
      <c r="AV889" s="13" t="s">
        <v>83</v>
      </c>
      <c r="AW889" s="13" t="s">
        <v>29</v>
      </c>
      <c r="AX889" s="13" t="s">
        <v>73</v>
      </c>
      <c r="AY889" s="158" t="s">
        <v>137</v>
      </c>
    </row>
    <row r="890" spans="2:51" s="13" customFormat="1">
      <c r="B890" s="156"/>
      <c r="D890" s="157" t="s">
        <v>145</v>
      </c>
      <c r="E890" s="158" t="s">
        <v>1</v>
      </c>
      <c r="F890" s="159" t="s">
        <v>639</v>
      </c>
      <c r="H890" s="160">
        <v>-1.7729999999999999</v>
      </c>
      <c r="L890" s="156"/>
      <c r="M890" s="161"/>
      <c r="N890" s="162"/>
      <c r="O890" s="162"/>
      <c r="P890" s="162"/>
      <c r="Q890" s="162"/>
      <c r="R890" s="162"/>
      <c r="S890" s="162"/>
      <c r="T890" s="163"/>
      <c r="AT890" s="158" t="s">
        <v>145</v>
      </c>
      <c r="AU890" s="158" t="s">
        <v>83</v>
      </c>
      <c r="AV890" s="13" t="s">
        <v>83</v>
      </c>
      <c r="AW890" s="13" t="s">
        <v>29</v>
      </c>
      <c r="AX890" s="13" t="s">
        <v>73</v>
      </c>
      <c r="AY890" s="158" t="s">
        <v>137</v>
      </c>
    </row>
    <row r="891" spans="2:51" s="13" customFormat="1">
      <c r="B891" s="156"/>
      <c r="D891" s="157" t="s">
        <v>145</v>
      </c>
      <c r="E891" s="158" t="s">
        <v>1</v>
      </c>
      <c r="F891" s="159" t="s">
        <v>910</v>
      </c>
      <c r="H891" s="160">
        <v>43.545999999999999</v>
      </c>
      <c r="L891" s="156"/>
      <c r="M891" s="161"/>
      <c r="N891" s="162"/>
      <c r="O891" s="162"/>
      <c r="P891" s="162"/>
      <c r="Q891" s="162"/>
      <c r="R891" s="162"/>
      <c r="S891" s="162"/>
      <c r="T891" s="163"/>
      <c r="AT891" s="158" t="s">
        <v>145</v>
      </c>
      <c r="AU891" s="158" t="s">
        <v>83</v>
      </c>
      <c r="AV891" s="13" t="s">
        <v>83</v>
      </c>
      <c r="AW891" s="13" t="s">
        <v>29</v>
      </c>
      <c r="AX891" s="13" t="s">
        <v>73</v>
      </c>
      <c r="AY891" s="158" t="s">
        <v>137</v>
      </c>
    </row>
    <row r="892" spans="2:51" s="13" customFormat="1">
      <c r="B892" s="156"/>
      <c r="D892" s="157" t="s">
        <v>145</v>
      </c>
      <c r="E892" s="158" t="s">
        <v>1</v>
      </c>
      <c r="F892" s="159" t="s">
        <v>911</v>
      </c>
      <c r="H892" s="160">
        <v>-3.5459999999999998</v>
      </c>
      <c r="L892" s="156"/>
      <c r="M892" s="161"/>
      <c r="N892" s="162"/>
      <c r="O892" s="162"/>
      <c r="P892" s="162"/>
      <c r="Q892" s="162"/>
      <c r="R892" s="162"/>
      <c r="S892" s="162"/>
      <c r="T892" s="163"/>
      <c r="AT892" s="158" t="s">
        <v>145</v>
      </c>
      <c r="AU892" s="158" t="s">
        <v>83</v>
      </c>
      <c r="AV892" s="13" t="s">
        <v>83</v>
      </c>
      <c r="AW892" s="13" t="s">
        <v>29</v>
      </c>
      <c r="AX892" s="13" t="s">
        <v>73</v>
      </c>
      <c r="AY892" s="158" t="s">
        <v>137</v>
      </c>
    </row>
    <row r="893" spans="2:51" s="13" customFormat="1">
      <c r="B893" s="156"/>
      <c r="D893" s="157" t="s">
        <v>145</v>
      </c>
      <c r="E893" s="158" t="s">
        <v>1</v>
      </c>
      <c r="F893" s="159" t="s">
        <v>912</v>
      </c>
      <c r="H893" s="160">
        <v>58.795999999999999</v>
      </c>
      <c r="L893" s="156"/>
      <c r="M893" s="161"/>
      <c r="N893" s="162"/>
      <c r="O893" s="162"/>
      <c r="P893" s="162"/>
      <c r="Q893" s="162"/>
      <c r="R893" s="162"/>
      <c r="S893" s="162"/>
      <c r="T893" s="163"/>
      <c r="AT893" s="158" t="s">
        <v>145</v>
      </c>
      <c r="AU893" s="158" t="s">
        <v>83</v>
      </c>
      <c r="AV893" s="13" t="s">
        <v>83</v>
      </c>
      <c r="AW893" s="13" t="s">
        <v>29</v>
      </c>
      <c r="AX893" s="13" t="s">
        <v>73</v>
      </c>
      <c r="AY893" s="158" t="s">
        <v>137</v>
      </c>
    </row>
    <row r="894" spans="2:51" s="13" customFormat="1">
      <c r="B894" s="156"/>
      <c r="D894" s="157" t="s">
        <v>145</v>
      </c>
      <c r="E894" s="158" t="s">
        <v>1</v>
      </c>
      <c r="F894" s="159" t="s">
        <v>911</v>
      </c>
      <c r="H894" s="160">
        <v>-3.5459999999999998</v>
      </c>
      <c r="L894" s="156"/>
      <c r="M894" s="161"/>
      <c r="N894" s="162"/>
      <c r="O894" s="162"/>
      <c r="P894" s="162"/>
      <c r="Q894" s="162"/>
      <c r="R894" s="162"/>
      <c r="S894" s="162"/>
      <c r="T894" s="163"/>
      <c r="AT894" s="158" t="s">
        <v>145</v>
      </c>
      <c r="AU894" s="158" t="s">
        <v>83</v>
      </c>
      <c r="AV894" s="13" t="s">
        <v>83</v>
      </c>
      <c r="AW894" s="13" t="s">
        <v>29</v>
      </c>
      <c r="AX894" s="13" t="s">
        <v>73</v>
      </c>
      <c r="AY894" s="158" t="s">
        <v>137</v>
      </c>
    </row>
    <row r="895" spans="2:51" s="13" customFormat="1">
      <c r="B895" s="156"/>
      <c r="D895" s="157" t="s">
        <v>145</v>
      </c>
      <c r="E895" s="158" t="s">
        <v>1</v>
      </c>
      <c r="F895" s="159" t="s">
        <v>913</v>
      </c>
      <c r="H895" s="160">
        <v>-1.379</v>
      </c>
      <c r="L895" s="156"/>
      <c r="M895" s="161"/>
      <c r="N895" s="162"/>
      <c r="O895" s="162"/>
      <c r="P895" s="162"/>
      <c r="Q895" s="162"/>
      <c r="R895" s="162"/>
      <c r="S895" s="162"/>
      <c r="T895" s="163"/>
      <c r="AT895" s="158" t="s">
        <v>145</v>
      </c>
      <c r="AU895" s="158" t="s">
        <v>83</v>
      </c>
      <c r="AV895" s="13" t="s">
        <v>83</v>
      </c>
      <c r="AW895" s="13" t="s">
        <v>29</v>
      </c>
      <c r="AX895" s="13" t="s">
        <v>73</v>
      </c>
      <c r="AY895" s="158" t="s">
        <v>137</v>
      </c>
    </row>
    <row r="896" spans="2:51" s="13" customFormat="1">
      <c r="B896" s="156"/>
      <c r="D896" s="157" t="s">
        <v>145</v>
      </c>
      <c r="E896" s="158" t="s">
        <v>1</v>
      </c>
      <c r="F896" s="159" t="s">
        <v>914</v>
      </c>
      <c r="H896" s="160">
        <v>13.28</v>
      </c>
      <c r="L896" s="156"/>
      <c r="M896" s="161"/>
      <c r="N896" s="162"/>
      <c r="O896" s="162"/>
      <c r="P896" s="162"/>
      <c r="Q896" s="162"/>
      <c r="R896" s="162"/>
      <c r="S896" s="162"/>
      <c r="T896" s="163"/>
      <c r="AT896" s="158" t="s">
        <v>145</v>
      </c>
      <c r="AU896" s="158" t="s">
        <v>83</v>
      </c>
      <c r="AV896" s="13" t="s">
        <v>83</v>
      </c>
      <c r="AW896" s="13" t="s">
        <v>29</v>
      </c>
      <c r="AX896" s="13" t="s">
        <v>73</v>
      </c>
      <c r="AY896" s="158" t="s">
        <v>137</v>
      </c>
    </row>
    <row r="897" spans="2:51" s="13" customFormat="1">
      <c r="B897" s="156"/>
      <c r="D897" s="157" t="s">
        <v>145</v>
      </c>
      <c r="E897" s="158" t="s">
        <v>1</v>
      </c>
      <c r="F897" s="159" t="s">
        <v>650</v>
      </c>
      <c r="H897" s="160">
        <v>-1.379</v>
      </c>
      <c r="L897" s="156"/>
      <c r="M897" s="161"/>
      <c r="N897" s="162"/>
      <c r="O897" s="162"/>
      <c r="P897" s="162"/>
      <c r="Q897" s="162"/>
      <c r="R897" s="162"/>
      <c r="S897" s="162"/>
      <c r="T897" s="163"/>
      <c r="AT897" s="158" t="s">
        <v>145</v>
      </c>
      <c r="AU897" s="158" t="s">
        <v>83</v>
      </c>
      <c r="AV897" s="13" t="s">
        <v>83</v>
      </c>
      <c r="AW897" s="13" t="s">
        <v>29</v>
      </c>
      <c r="AX897" s="13" t="s">
        <v>73</v>
      </c>
      <c r="AY897" s="158" t="s">
        <v>137</v>
      </c>
    </row>
    <row r="898" spans="2:51" s="13" customFormat="1">
      <c r="B898" s="156"/>
      <c r="D898" s="157" t="s">
        <v>145</v>
      </c>
      <c r="E898" s="158" t="s">
        <v>1</v>
      </c>
      <c r="F898" s="159" t="s">
        <v>915</v>
      </c>
      <c r="H898" s="160">
        <v>55.29</v>
      </c>
      <c r="L898" s="156"/>
      <c r="M898" s="161"/>
      <c r="N898" s="162"/>
      <c r="O898" s="162"/>
      <c r="P898" s="162"/>
      <c r="Q898" s="162"/>
      <c r="R898" s="162"/>
      <c r="S898" s="162"/>
      <c r="T898" s="163"/>
      <c r="AT898" s="158" t="s">
        <v>145</v>
      </c>
      <c r="AU898" s="158" t="s">
        <v>83</v>
      </c>
      <c r="AV898" s="13" t="s">
        <v>83</v>
      </c>
      <c r="AW898" s="13" t="s">
        <v>29</v>
      </c>
      <c r="AX898" s="13" t="s">
        <v>73</v>
      </c>
      <c r="AY898" s="158" t="s">
        <v>137</v>
      </c>
    </row>
    <row r="899" spans="2:51" s="13" customFormat="1">
      <c r="B899" s="156"/>
      <c r="D899" s="157" t="s">
        <v>145</v>
      </c>
      <c r="E899" s="158" t="s">
        <v>1</v>
      </c>
      <c r="F899" s="159" t="s">
        <v>911</v>
      </c>
      <c r="H899" s="160">
        <v>-3.5459999999999998</v>
      </c>
      <c r="L899" s="156"/>
      <c r="M899" s="161"/>
      <c r="N899" s="162"/>
      <c r="O899" s="162"/>
      <c r="P899" s="162"/>
      <c r="Q899" s="162"/>
      <c r="R899" s="162"/>
      <c r="S899" s="162"/>
      <c r="T899" s="163"/>
      <c r="AT899" s="158" t="s">
        <v>145</v>
      </c>
      <c r="AU899" s="158" t="s">
        <v>83</v>
      </c>
      <c r="AV899" s="13" t="s">
        <v>83</v>
      </c>
      <c r="AW899" s="13" t="s">
        <v>29</v>
      </c>
      <c r="AX899" s="13" t="s">
        <v>73</v>
      </c>
      <c r="AY899" s="158" t="s">
        <v>137</v>
      </c>
    </row>
    <row r="900" spans="2:51" s="13" customFormat="1">
      <c r="B900" s="156"/>
      <c r="D900" s="157" t="s">
        <v>145</v>
      </c>
      <c r="E900" s="158" t="s">
        <v>1</v>
      </c>
      <c r="F900" s="159" t="s">
        <v>916</v>
      </c>
      <c r="H900" s="160">
        <v>14.375</v>
      </c>
      <c r="L900" s="156"/>
      <c r="M900" s="161"/>
      <c r="N900" s="162"/>
      <c r="O900" s="162"/>
      <c r="P900" s="162"/>
      <c r="Q900" s="162"/>
      <c r="R900" s="162"/>
      <c r="S900" s="162"/>
      <c r="T900" s="163"/>
      <c r="AT900" s="158" t="s">
        <v>145</v>
      </c>
      <c r="AU900" s="158" t="s">
        <v>83</v>
      </c>
      <c r="AV900" s="13" t="s">
        <v>83</v>
      </c>
      <c r="AW900" s="13" t="s">
        <v>29</v>
      </c>
      <c r="AX900" s="13" t="s">
        <v>73</v>
      </c>
      <c r="AY900" s="158" t="s">
        <v>137</v>
      </c>
    </row>
    <row r="901" spans="2:51" s="13" customFormat="1">
      <c r="B901" s="156"/>
      <c r="D901" s="157" t="s">
        <v>145</v>
      </c>
      <c r="E901" s="158" t="s">
        <v>1</v>
      </c>
      <c r="F901" s="159" t="s">
        <v>650</v>
      </c>
      <c r="H901" s="160">
        <v>-1.379</v>
      </c>
      <c r="L901" s="156"/>
      <c r="M901" s="161"/>
      <c r="N901" s="162"/>
      <c r="O901" s="162"/>
      <c r="P901" s="162"/>
      <c r="Q901" s="162"/>
      <c r="R901" s="162"/>
      <c r="S901" s="162"/>
      <c r="T901" s="163"/>
      <c r="AT901" s="158" t="s">
        <v>145</v>
      </c>
      <c r="AU901" s="158" t="s">
        <v>83</v>
      </c>
      <c r="AV901" s="13" t="s">
        <v>83</v>
      </c>
      <c r="AW901" s="13" t="s">
        <v>29</v>
      </c>
      <c r="AX901" s="13" t="s">
        <v>73</v>
      </c>
      <c r="AY901" s="158" t="s">
        <v>137</v>
      </c>
    </row>
    <row r="902" spans="2:51" s="13" customFormat="1">
      <c r="B902" s="156"/>
      <c r="D902" s="157" t="s">
        <v>145</v>
      </c>
      <c r="E902" s="158" t="s">
        <v>1</v>
      </c>
      <c r="F902" s="159" t="s">
        <v>917</v>
      </c>
      <c r="H902" s="160">
        <v>31.6</v>
      </c>
      <c r="L902" s="156"/>
      <c r="M902" s="161"/>
      <c r="N902" s="162"/>
      <c r="O902" s="162"/>
      <c r="P902" s="162"/>
      <c r="Q902" s="162"/>
      <c r="R902" s="162"/>
      <c r="S902" s="162"/>
      <c r="T902" s="163"/>
      <c r="AT902" s="158" t="s">
        <v>145</v>
      </c>
      <c r="AU902" s="158" t="s">
        <v>83</v>
      </c>
      <c r="AV902" s="13" t="s">
        <v>83</v>
      </c>
      <c r="AW902" s="13" t="s">
        <v>29</v>
      </c>
      <c r="AX902" s="13" t="s">
        <v>73</v>
      </c>
      <c r="AY902" s="158" t="s">
        <v>137</v>
      </c>
    </row>
    <row r="903" spans="2:51" s="13" customFormat="1">
      <c r="B903" s="156"/>
      <c r="D903" s="157" t="s">
        <v>145</v>
      </c>
      <c r="E903" s="158" t="s">
        <v>1</v>
      </c>
      <c r="F903" s="159" t="s">
        <v>639</v>
      </c>
      <c r="H903" s="160">
        <v>-1.7729999999999999</v>
      </c>
      <c r="L903" s="156"/>
      <c r="M903" s="161"/>
      <c r="N903" s="162"/>
      <c r="O903" s="162"/>
      <c r="P903" s="162"/>
      <c r="Q903" s="162"/>
      <c r="R903" s="162"/>
      <c r="S903" s="162"/>
      <c r="T903" s="163"/>
      <c r="AT903" s="158" t="s">
        <v>145</v>
      </c>
      <c r="AU903" s="158" t="s">
        <v>83</v>
      </c>
      <c r="AV903" s="13" t="s">
        <v>83</v>
      </c>
      <c r="AW903" s="13" t="s">
        <v>29</v>
      </c>
      <c r="AX903" s="13" t="s">
        <v>73</v>
      </c>
      <c r="AY903" s="158" t="s">
        <v>137</v>
      </c>
    </row>
    <row r="904" spans="2:51" s="13" customFormat="1">
      <c r="B904" s="156"/>
      <c r="D904" s="157" t="s">
        <v>145</v>
      </c>
      <c r="E904" s="158" t="s">
        <v>1</v>
      </c>
      <c r="F904" s="159" t="s">
        <v>918</v>
      </c>
      <c r="H904" s="160">
        <v>40.179000000000002</v>
      </c>
      <c r="L904" s="156"/>
      <c r="M904" s="161"/>
      <c r="N904" s="162"/>
      <c r="O904" s="162"/>
      <c r="P904" s="162"/>
      <c r="Q904" s="162"/>
      <c r="R904" s="162"/>
      <c r="S904" s="162"/>
      <c r="T904" s="163"/>
      <c r="AT904" s="158" t="s">
        <v>145</v>
      </c>
      <c r="AU904" s="158" t="s">
        <v>83</v>
      </c>
      <c r="AV904" s="13" t="s">
        <v>83</v>
      </c>
      <c r="AW904" s="13" t="s">
        <v>29</v>
      </c>
      <c r="AX904" s="13" t="s">
        <v>73</v>
      </c>
      <c r="AY904" s="158" t="s">
        <v>137</v>
      </c>
    </row>
    <row r="905" spans="2:51" s="13" customFormat="1">
      <c r="B905" s="156"/>
      <c r="D905" s="157" t="s">
        <v>145</v>
      </c>
      <c r="E905" s="158" t="s">
        <v>1</v>
      </c>
      <c r="F905" s="159" t="s">
        <v>911</v>
      </c>
      <c r="H905" s="160">
        <v>-3.5459999999999998</v>
      </c>
      <c r="L905" s="156"/>
      <c r="M905" s="161"/>
      <c r="N905" s="162"/>
      <c r="O905" s="162"/>
      <c r="P905" s="162"/>
      <c r="Q905" s="162"/>
      <c r="R905" s="162"/>
      <c r="S905" s="162"/>
      <c r="T905" s="163"/>
      <c r="AT905" s="158" t="s">
        <v>145</v>
      </c>
      <c r="AU905" s="158" t="s">
        <v>83</v>
      </c>
      <c r="AV905" s="13" t="s">
        <v>83</v>
      </c>
      <c r="AW905" s="13" t="s">
        <v>29</v>
      </c>
      <c r="AX905" s="13" t="s">
        <v>73</v>
      </c>
      <c r="AY905" s="158" t="s">
        <v>137</v>
      </c>
    </row>
    <row r="906" spans="2:51" s="13" customFormat="1">
      <c r="B906" s="156"/>
      <c r="D906" s="157" t="s">
        <v>145</v>
      </c>
      <c r="E906" s="158" t="s">
        <v>1</v>
      </c>
      <c r="F906" s="159" t="s">
        <v>913</v>
      </c>
      <c r="H906" s="160">
        <v>-1.379</v>
      </c>
      <c r="L906" s="156"/>
      <c r="M906" s="161"/>
      <c r="N906" s="162"/>
      <c r="O906" s="162"/>
      <c r="P906" s="162"/>
      <c r="Q906" s="162"/>
      <c r="R906" s="162"/>
      <c r="S906" s="162"/>
      <c r="T906" s="163"/>
      <c r="AT906" s="158" t="s">
        <v>145</v>
      </c>
      <c r="AU906" s="158" t="s">
        <v>83</v>
      </c>
      <c r="AV906" s="13" t="s">
        <v>83</v>
      </c>
      <c r="AW906" s="13" t="s">
        <v>29</v>
      </c>
      <c r="AX906" s="13" t="s">
        <v>73</v>
      </c>
      <c r="AY906" s="158" t="s">
        <v>137</v>
      </c>
    </row>
    <row r="907" spans="2:51" s="13" customFormat="1">
      <c r="B907" s="156"/>
      <c r="D907" s="157" t="s">
        <v>145</v>
      </c>
      <c r="E907" s="158" t="s">
        <v>1</v>
      </c>
      <c r="F907" s="159" t="s">
        <v>822</v>
      </c>
      <c r="H907" s="160">
        <v>19</v>
      </c>
      <c r="L907" s="156"/>
      <c r="M907" s="161"/>
      <c r="N907" s="162"/>
      <c r="O907" s="162"/>
      <c r="P907" s="162"/>
      <c r="Q907" s="162"/>
      <c r="R907" s="162"/>
      <c r="S907" s="162"/>
      <c r="T907" s="163"/>
      <c r="AT907" s="158" t="s">
        <v>145</v>
      </c>
      <c r="AU907" s="158" t="s">
        <v>83</v>
      </c>
      <c r="AV907" s="13" t="s">
        <v>83</v>
      </c>
      <c r="AW907" s="13" t="s">
        <v>29</v>
      </c>
      <c r="AX907" s="13" t="s">
        <v>73</v>
      </c>
      <c r="AY907" s="158" t="s">
        <v>137</v>
      </c>
    </row>
    <row r="908" spans="2:51" s="13" customFormat="1">
      <c r="B908" s="156"/>
      <c r="D908" s="157" t="s">
        <v>145</v>
      </c>
      <c r="E908" s="158" t="s">
        <v>1</v>
      </c>
      <c r="F908" s="159" t="s">
        <v>578</v>
      </c>
      <c r="H908" s="160">
        <v>-3.6</v>
      </c>
      <c r="L908" s="156"/>
      <c r="M908" s="161"/>
      <c r="N908" s="162"/>
      <c r="O908" s="162"/>
      <c r="P908" s="162"/>
      <c r="Q908" s="162"/>
      <c r="R908" s="162"/>
      <c r="S908" s="162"/>
      <c r="T908" s="163"/>
      <c r="AT908" s="158" t="s">
        <v>145</v>
      </c>
      <c r="AU908" s="158" t="s">
        <v>83</v>
      </c>
      <c r="AV908" s="13" t="s">
        <v>83</v>
      </c>
      <c r="AW908" s="13" t="s">
        <v>29</v>
      </c>
      <c r="AX908" s="13" t="s">
        <v>73</v>
      </c>
      <c r="AY908" s="158" t="s">
        <v>137</v>
      </c>
    </row>
    <row r="909" spans="2:51" s="13" customFormat="1">
      <c r="B909" s="156"/>
      <c r="D909" s="157" t="s">
        <v>145</v>
      </c>
      <c r="E909" s="158" t="s">
        <v>1</v>
      </c>
      <c r="F909" s="159" t="s">
        <v>864</v>
      </c>
      <c r="H909" s="160">
        <v>-1.7729999999999999</v>
      </c>
      <c r="L909" s="156"/>
      <c r="M909" s="161"/>
      <c r="N909" s="162"/>
      <c r="O909" s="162"/>
      <c r="P909" s="162"/>
      <c r="Q909" s="162"/>
      <c r="R909" s="162"/>
      <c r="S909" s="162"/>
      <c r="T909" s="163"/>
      <c r="AT909" s="158" t="s">
        <v>145</v>
      </c>
      <c r="AU909" s="158" t="s">
        <v>83</v>
      </c>
      <c r="AV909" s="13" t="s">
        <v>83</v>
      </c>
      <c r="AW909" s="13" t="s">
        <v>29</v>
      </c>
      <c r="AX909" s="13" t="s">
        <v>73</v>
      </c>
      <c r="AY909" s="158" t="s">
        <v>137</v>
      </c>
    </row>
    <row r="910" spans="2:51" s="13" customFormat="1">
      <c r="B910" s="156"/>
      <c r="D910" s="157" t="s">
        <v>145</v>
      </c>
      <c r="E910" s="158" t="s">
        <v>1</v>
      </c>
      <c r="F910" s="159" t="s">
        <v>824</v>
      </c>
      <c r="H910" s="160">
        <v>7.625</v>
      </c>
      <c r="L910" s="156"/>
      <c r="M910" s="161"/>
      <c r="N910" s="162"/>
      <c r="O910" s="162"/>
      <c r="P910" s="162"/>
      <c r="Q910" s="162"/>
      <c r="R910" s="162"/>
      <c r="S910" s="162"/>
      <c r="T910" s="163"/>
      <c r="AT910" s="158" t="s">
        <v>145</v>
      </c>
      <c r="AU910" s="158" t="s">
        <v>83</v>
      </c>
      <c r="AV910" s="13" t="s">
        <v>83</v>
      </c>
      <c r="AW910" s="13" t="s">
        <v>29</v>
      </c>
      <c r="AX910" s="13" t="s">
        <v>73</v>
      </c>
      <c r="AY910" s="158" t="s">
        <v>137</v>
      </c>
    </row>
    <row r="911" spans="2:51" s="13" customFormat="1">
      <c r="B911" s="156"/>
      <c r="D911" s="157" t="s">
        <v>145</v>
      </c>
      <c r="E911" s="158" t="s">
        <v>1</v>
      </c>
      <c r="F911" s="159" t="s">
        <v>650</v>
      </c>
      <c r="H911" s="160">
        <v>-1.379</v>
      </c>
      <c r="L911" s="156"/>
      <c r="M911" s="161"/>
      <c r="N911" s="162"/>
      <c r="O911" s="162"/>
      <c r="P911" s="162"/>
      <c r="Q911" s="162"/>
      <c r="R911" s="162"/>
      <c r="S911" s="162"/>
      <c r="T911" s="163"/>
      <c r="AT911" s="158" t="s">
        <v>145</v>
      </c>
      <c r="AU911" s="158" t="s">
        <v>83</v>
      </c>
      <c r="AV911" s="13" t="s">
        <v>83</v>
      </c>
      <c r="AW911" s="13" t="s">
        <v>29</v>
      </c>
      <c r="AX911" s="13" t="s">
        <v>73</v>
      </c>
      <c r="AY911" s="158" t="s">
        <v>137</v>
      </c>
    </row>
    <row r="912" spans="2:51" s="13" customFormat="1">
      <c r="B912" s="156"/>
      <c r="D912" s="157" t="s">
        <v>145</v>
      </c>
      <c r="E912" s="158" t="s">
        <v>1</v>
      </c>
      <c r="F912" s="159" t="s">
        <v>919</v>
      </c>
      <c r="H912" s="160">
        <v>13.5</v>
      </c>
      <c r="L912" s="156"/>
      <c r="M912" s="161"/>
      <c r="N912" s="162"/>
      <c r="O912" s="162"/>
      <c r="P912" s="162"/>
      <c r="Q912" s="162"/>
      <c r="R912" s="162"/>
      <c r="S912" s="162"/>
      <c r="T912" s="163"/>
      <c r="AT912" s="158" t="s">
        <v>145</v>
      </c>
      <c r="AU912" s="158" t="s">
        <v>83</v>
      </c>
      <c r="AV912" s="13" t="s">
        <v>83</v>
      </c>
      <c r="AW912" s="13" t="s">
        <v>29</v>
      </c>
      <c r="AX912" s="13" t="s">
        <v>73</v>
      </c>
      <c r="AY912" s="158" t="s">
        <v>137</v>
      </c>
    </row>
    <row r="913" spans="2:51" s="13" customFormat="1">
      <c r="B913" s="156"/>
      <c r="D913" s="157" t="s">
        <v>145</v>
      </c>
      <c r="E913" s="158" t="s">
        <v>1</v>
      </c>
      <c r="F913" s="159" t="s">
        <v>650</v>
      </c>
      <c r="H913" s="160">
        <v>-1.379</v>
      </c>
      <c r="L913" s="156"/>
      <c r="M913" s="161"/>
      <c r="N913" s="162"/>
      <c r="O913" s="162"/>
      <c r="P913" s="162"/>
      <c r="Q913" s="162"/>
      <c r="R913" s="162"/>
      <c r="S913" s="162"/>
      <c r="T913" s="163"/>
      <c r="AT913" s="158" t="s">
        <v>145</v>
      </c>
      <c r="AU913" s="158" t="s">
        <v>83</v>
      </c>
      <c r="AV913" s="13" t="s">
        <v>83</v>
      </c>
      <c r="AW913" s="13" t="s">
        <v>29</v>
      </c>
      <c r="AX913" s="13" t="s">
        <v>73</v>
      </c>
      <c r="AY913" s="158" t="s">
        <v>137</v>
      </c>
    </row>
    <row r="914" spans="2:51" s="13" customFormat="1">
      <c r="B914" s="156"/>
      <c r="D914" s="157" t="s">
        <v>145</v>
      </c>
      <c r="E914" s="158" t="s">
        <v>1</v>
      </c>
      <c r="F914" s="159" t="s">
        <v>920</v>
      </c>
      <c r="H914" s="160">
        <v>13.75</v>
      </c>
      <c r="L914" s="156"/>
      <c r="M914" s="161"/>
      <c r="N914" s="162"/>
      <c r="O914" s="162"/>
      <c r="P914" s="162"/>
      <c r="Q914" s="162"/>
      <c r="R914" s="162"/>
      <c r="S914" s="162"/>
      <c r="T914" s="163"/>
      <c r="AT914" s="158" t="s">
        <v>145</v>
      </c>
      <c r="AU914" s="158" t="s">
        <v>83</v>
      </c>
      <c r="AV914" s="13" t="s">
        <v>83</v>
      </c>
      <c r="AW914" s="13" t="s">
        <v>29</v>
      </c>
      <c r="AX914" s="13" t="s">
        <v>73</v>
      </c>
      <c r="AY914" s="158" t="s">
        <v>137</v>
      </c>
    </row>
    <row r="915" spans="2:51" s="13" customFormat="1">
      <c r="B915" s="156"/>
      <c r="D915" s="157" t="s">
        <v>145</v>
      </c>
      <c r="E915" s="158" t="s">
        <v>1</v>
      </c>
      <c r="F915" s="159" t="s">
        <v>645</v>
      </c>
      <c r="H915" s="160">
        <v>-2.758</v>
      </c>
      <c r="L915" s="156"/>
      <c r="M915" s="161"/>
      <c r="N915" s="162"/>
      <c r="O915" s="162"/>
      <c r="P915" s="162"/>
      <c r="Q915" s="162"/>
      <c r="R915" s="162"/>
      <c r="S915" s="162"/>
      <c r="T915" s="163"/>
      <c r="AT915" s="158" t="s">
        <v>145</v>
      </c>
      <c r="AU915" s="158" t="s">
        <v>83</v>
      </c>
      <c r="AV915" s="13" t="s">
        <v>83</v>
      </c>
      <c r="AW915" s="13" t="s">
        <v>29</v>
      </c>
      <c r="AX915" s="13" t="s">
        <v>73</v>
      </c>
      <c r="AY915" s="158" t="s">
        <v>137</v>
      </c>
    </row>
    <row r="916" spans="2:51" s="13" customFormat="1">
      <c r="B916" s="156"/>
      <c r="D916" s="157" t="s">
        <v>145</v>
      </c>
      <c r="E916" s="158" t="s">
        <v>1</v>
      </c>
      <c r="F916" s="159" t="s">
        <v>828</v>
      </c>
      <c r="H916" s="160">
        <v>7.1</v>
      </c>
      <c r="L916" s="156"/>
      <c r="M916" s="161"/>
      <c r="N916" s="162"/>
      <c r="O916" s="162"/>
      <c r="P916" s="162"/>
      <c r="Q916" s="162"/>
      <c r="R916" s="162"/>
      <c r="S916" s="162"/>
      <c r="T916" s="163"/>
      <c r="AT916" s="158" t="s">
        <v>145</v>
      </c>
      <c r="AU916" s="158" t="s">
        <v>83</v>
      </c>
      <c r="AV916" s="13" t="s">
        <v>83</v>
      </c>
      <c r="AW916" s="13" t="s">
        <v>29</v>
      </c>
      <c r="AX916" s="13" t="s">
        <v>73</v>
      </c>
      <c r="AY916" s="158" t="s">
        <v>137</v>
      </c>
    </row>
    <row r="917" spans="2:51" s="13" customFormat="1">
      <c r="B917" s="156"/>
      <c r="D917" s="157" t="s">
        <v>145</v>
      </c>
      <c r="E917" s="158" t="s">
        <v>1</v>
      </c>
      <c r="F917" s="159" t="s">
        <v>650</v>
      </c>
      <c r="H917" s="160">
        <v>-1.379</v>
      </c>
      <c r="L917" s="156"/>
      <c r="M917" s="161"/>
      <c r="N917" s="162"/>
      <c r="O917" s="162"/>
      <c r="P917" s="162"/>
      <c r="Q917" s="162"/>
      <c r="R917" s="162"/>
      <c r="S917" s="162"/>
      <c r="T917" s="163"/>
      <c r="AT917" s="158" t="s">
        <v>145</v>
      </c>
      <c r="AU917" s="158" t="s">
        <v>83</v>
      </c>
      <c r="AV917" s="13" t="s">
        <v>83</v>
      </c>
      <c r="AW917" s="13" t="s">
        <v>29</v>
      </c>
      <c r="AX917" s="13" t="s">
        <v>73</v>
      </c>
      <c r="AY917" s="158" t="s">
        <v>137</v>
      </c>
    </row>
    <row r="918" spans="2:51" s="13" customFormat="1">
      <c r="B918" s="156"/>
      <c r="D918" s="157" t="s">
        <v>145</v>
      </c>
      <c r="E918" s="158" t="s">
        <v>1</v>
      </c>
      <c r="F918" s="159" t="s">
        <v>921</v>
      </c>
      <c r="H918" s="160">
        <v>12.138</v>
      </c>
      <c r="L918" s="156"/>
      <c r="M918" s="161"/>
      <c r="N918" s="162"/>
      <c r="O918" s="162"/>
      <c r="P918" s="162"/>
      <c r="Q918" s="162"/>
      <c r="R918" s="162"/>
      <c r="S918" s="162"/>
      <c r="T918" s="163"/>
      <c r="AT918" s="158" t="s">
        <v>145</v>
      </c>
      <c r="AU918" s="158" t="s">
        <v>83</v>
      </c>
      <c r="AV918" s="13" t="s">
        <v>83</v>
      </c>
      <c r="AW918" s="13" t="s">
        <v>29</v>
      </c>
      <c r="AX918" s="13" t="s">
        <v>73</v>
      </c>
      <c r="AY918" s="158" t="s">
        <v>137</v>
      </c>
    </row>
    <row r="919" spans="2:51" s="13" customFormat="1">
      <c r="B919" s="156"/>
      <c r="D919" s="157" t="s">
        <v>145</v>
      </c>
      <c r="E919" s="158" t="s">
        <v>1</v>
      </c>
      <c r="F919" s="159" t="s">
        <v>650</v>
      </c>
      <c r="H919" s="160">
        <v>-1.379</v>
      </c>
      <c r="L919" s="156"/>
      <c r="M919" s="161"/>
      <c r="N919" s="162"/>
      <c r="O919" s="162"/>
      <c r="P919" s="162"/>
      <c r="Q919" s="162"/>
      <c r="R919" s="162"/>
      <c r="S919" s="162"/>
      <c r="T919" s="163"/>
      <c r="AT919" s="158" t="s">
        <v>145</v>
      </c>
      <c r="AU919" s="158" t="s">
        <v>83</v>
      </c>
      <c r="AV919" s="13" t="s">
        <v>83</v>
      </c>
      <c r="AW919" s="13" t="s">
        <v>29</v>
      </c>
      <c r="AX919" s="13" t="s">
        <v>73</v>
      </c>
      <c r="AY919" s="158" t="s">
        <v>137</v>
      </c>
    </row>
    <row r="920" spans="2:51" s="13" customFormat="1">
      <c r="B920" s="156"/>
      <c r="D920" s="157" t="s">
        <v>145</v>
      </c>
      <c r="E920" s="158" t="s">
        <v>1</v>
      </c>
      <c r="F920" s="159" t="s">
        <v>922</v>
      </c>
      <c r="H920" s="160">
        <v>22.295999999999999</v>
      </c>
      <c r="L920" s="156"/>
      <c r="M920" s="161"/>
      <c r="N920" s="162"/>
      <c r="O920" s="162"/>
      <c r="P920" s="162"/>
      <c r="Q920" s="162"/>
      <c r="R920" s="162"/>
      <c r="S920" s="162"/>
      <c r="T920" s="163"/>
      <c r="AT920" s="158" t="s">
        <v>145</v>
      </c>
      <c r="AU920" s="158" t="s">
        <v>83</v>
      </c>
      <c r="AV920" s="13" t="s">
        <v>83</v>
      </c>
      <c r="AW920" s="13" t="s">
        <v>29</v>
      </c>
      <c r="AX920" s="13" t="s">
        <v>73</v>
      </c>
      <c r="AY920" s="158" t="s">
        <v>137</v>
      </c>
    </row>
    <row r="921" spans="2:51" s="13" customFormat="1">
      <c r="B921" s="156"/>
      <c r="D921" s="157" t="s">
        <v>145</v>
      </c>
      <c r="E921" s="158" t="s">
        <v>1</v>
      </c>
      <c r="F921" s="159" t="s">
        <v>923</v>
      </c>
      <c r="H921" s="160">
        <v>30.125</v>
      </c>
      <c r="L921" s="156"/>
      <c r="M921" s="161"/>
      <c r="N921" s="162"/>
      <c r="O921" s="162"/>
      <c r="P921" s="162"/>
      <c r="Q921" s="162"/>
      <c r="R921" s="162"/>
      <c r="S921" s="162"/>
      <c r="T921" s="163"/>
      <c r="AT921" s="158" t="s">
        <v>145</v>
      </c>
      <c r="AU921" s="158" t="s">
        <v>83</v>
      </c>
      <c r="AV921" s="13" t="s">
        <v>83</v>
      </c>
      <c r="AW921" s="13" t="s">
        <v>29</v>
      </c>
      <c r="AX921" s="13" t="s">
        <v>73</v>
      </c>
      <c r="AY921" s="158" t="s">
        <v>137</v>
      </c>
    </row>
    <row r="922" spans="2:51" s="13" customFormat="1">
      <c r="B922" s="156"/>
      <c r="D922" s="157" t="s">
        <v>145</v>
      </c>
      <c r="E922" s="158" t="s">
        <v>1</v>
      </c>
      <c r="F922" s="159" t="s">
        <v>849</v>
      </c>
      <c r="H922" s="160">
        <v>-7.2</v>
      </c>
      <c r="L922" s="156"/>
      <c r="M922" s="161"/>
      <c r="N922" s="162"/>
      <c r="O922" s="162"/>
      <c r="P922" s="162"/>
      <c r="Q922" s="162"/>
      <c r="R922" s="162"/>
      <c r="S922" s="162"/>
      <c r="T922" s="163"/>
      <c r="AT922" s="158" t="s">
        <v>145</v>
      </c>
      <c r="AU922" s="158" t="s">
        <v>83</v>
      </c>
      <c r="AV922" s="13" t="s">
        <v>83</v>
      </c>
      <c r="AW922" s="13" t="s">
        <v>29</v>
      </c>
      <c r="AX922" s="13" t="s">
        <v>73</v>
      </c>
      <c r="AY922" s="158" t="s">
        <v>137</v>
      </c>
    </row>
    <row r="923" spans="2:51" s="13" customFormat="1">
      <c r="B923" s="156"/>
      <c r="D923" s="157" t="s">
        <v>145</v>
      </c>
      <c r="E923" s="158" t="s">
        <v>1</v>
      </c>
      <c r="F923" s="159" t="s">
        <v>646</v>
      </c>
      <c r="H923" s="160">
        <v>-5.319</v>
      </c>
      <c r="L923" s="156"/>
      <c r="M923" s="161"/>
      <c r="N923" s="162"/>
      <c r="O923" s="162"/>
      <c r="P923" s="162"/>
      <c r="Q923" s="162"/>
      <c r="R923" s="162"/>
      <c r="S923" s="162"/>
      <c r="T923" s="163"/>
      <c r="AT923" s="158" t="s">
        <v>145</v>
      </c>
      <c r="AU923" s="158" t="s">
        <v>83</v>
      </c>
      <c r="AV923" s="13" t="s">
        <v>83</v>
      </c>
      <c r="AW923" s="13" t="s">
        <v>29</v>
      </c>
      <c r="AX923" s="13" t="s">
        <v>73</v>
      </c>
      <c r="AY923" s="158" t="s">
        <v>137</v>
      </c>
    </row>
    <row r="924" spans="2:51" s="13" customFormat="1">
      <c r="B924" s="156"/>
      <c r="D924" s="157" t="s">
        <v>145</v>
      </c>
      <c r="E924" s="158" t="s">
        <v>1</v>
      </c>
      <c r="F924" s="159" t="s">
        <v>924</v>
      </c>
      <c r="H924" s="160">
        <v>6.7080000000000002</v>
      </c>
      <c r="L924" s="156"/>
      <c r="M924" s="161"/>
      <c r="N924" s="162"/>
      <c r="O924" s="162"/>
      <c r="P924" s="162"/>
      <c r="Q924" s="162"/>
      <c r="R924" s="162"/>
      <c r="S924" s="162"/>
      <c r="T924" s="163"/>
      <c r="AT924" s="158" t="s">
        <v>145</v>
      </c>
      <c r="AU924" s="158" t="s">
        <v>83</v>
      </c>
      <c r="AV924" s="13" t="s">
        <v>83</v>
      </c>
      <c r="AW924" s="13" t="s">
        <v>29</v>
      </c>
      <c r="AX924" s="13" t="s">
        <v>73</v>
      </c>
      <c r="AY924" s="158" t="s">
        <v>137</v>
      </c>
    </row>
    <row r="925" spans="2:51" s="13" customFormat="1">
      <c r="B925" s="156"/>
      <c r="D925" s="157" t="s">
        <v>145</v>
      </c>
      <c r="E925" s="158" t="s">
        <v>1</v>
      </c>
      <c r="F925" s="159" t="s">
        <v>639</v>
      </c>
      <c r="H925" s="160">
        <v>-1.7729999999999999</v>
      </c>
      <c r="L925" s="156"/>
      <c r="M925" s="161"/>
      <c r="N925" s="162"/>
      <c r="O925" s="162"/>
      <c r="P925" s="162"/>
      <c r="Q925" s="162"/>
      <c r="R925" s="162"/>
      <c r="S925" s="162"/>
      <c r="T925" s="163"/>
      <c r="AT925" s="158" t="s">
        <v>145</v>
      </c>
      <c r="AU925" s="158" t="s">
        <v>83</v>
      </c>
      <c r="AV925" s="13" t="s">
        <v>83</v>
      </c>
      <c r="AW925" s="13" t="s">
        <v>29</v>
      </c>
      <c r="AX925" s="13" t="s">
        <v>73</v>
      </c>
      <c r="AY925" s="158" t="s">
        <v>137</v>
      </c>
    </row>
    <row r="926" spans="2:51" s="13" customFormat="1">
      <c r="B926" s="156"/>
      <c r="D926" s="157" t="s">
        <v>145</v>
      </c>
      <c r="E926" s="158" t="s">
        <v>1</v>
      </c>
      <c r="F926" s="159" t="s">
        <v>925</v>
      </c>
      <c r="H926" s="160">
        <v>26.875</v>
      </c>
      <c r="L926" s="156"/>
      <c r="M926" s="161"/>
      <c r="N926" s="162"/>
      <c r="O926" s="162"/>
      <c r="P926" s="162"/>
      <c r="Q926" s="162"/>
      <c r="R926" s="162"/>
      <c r="S926" s="162"/>
      <c r="T926" s="163"/>
      <c r="AT926" s="158" t="s">
        <v>145</v>
      </c>
      <c r="AU926" s="158" t="s">
        <v>83</v>
      </c>
      <c r="AV926" s="13" t="s">
        <v>83</v>
      </c>
      <c r="AW926" s="13" t="s">
        <v>29</v>
      </c>
      <c r="AX926" s="13" t="s">
        <v>73</v>
      </c>
      <c r="AY926" s="158" t="s">
        <v>137</v>
      </c>
    </row>
    <row r="927" spans="2:51" s="13" customFormat="1">
      <c r="B927" s="156"/>
      <c r="D927" s="157" t="s">
        <v>145</v>
      </c>
      <c r="E927" s="158" t="s">
        <v>1</v>
      </c>
      <c r="F927" s="159" t="s">
        <v>911</v>
      </c>
      <c r="H927" s="160">
        <v>-3.5459999999999998</v>
      </c>
      <c r="L927" s="156"/>
      <c r="M927" s="161"/>
      <c r="N927" s="162"/>
      <c r="O927" s="162"/>
      <c r="P927" s="162"/>
      <c r="Q927" s="162"/>
      <c r="R927" s="162"/>
      <c r="S927" s="162"/>
      <c r="T927" s="163"/>
      <c r="AT927" s="158" t="s">
        <v>145</v>
      </c>
      <c r="AU927" s="158" t="s">
        <v>83</v>
      </c>
      <c r="AV927" s="13" t="s">
        <v>83</v>
      </c>
      <c r="AW927" s="13" t="s">
        <v>29</v>
      </c>
      <c r="AX927" s="13" t="s">
        <v>73</v>
      </c>
      <c r="AY927" s="158" t="s">
        <v>137</v>
      </c>
    </row>
    <row r="928" spans="2:51" s="13" customFormat="1">
      <c r="B928" s="156"/>
      <c r="D928" s="157" t="s">
        <v>145</v>
      </c>
      <c r="E928" s="158" t="s">
        <v>1</v>
      </c>
      <c r="F928" s="159" t="s">
        <v>642</v>
      </c>
      <c r="H928" s="160">
        <v>-3.6</v>
      </c>
      <c r="L928" s="156"/>
      <c r="M928" s="161"/>
      <c r="N928" s="162"/>
      <c r="O928" s="162"/>
      <c r="P928" s="162"/>
      <c r="Q928" s="162"/>
      <c r="R928" s="162"/>
      <c r="S928" s="162"/>
      <c r="T928" s="163"/>
      <c r="AT928" s="158" t="s">
        <v>145</v>
      </c>
      <c r="AU928" s="158" t="s">
        <v>83</v>
      </c>
      <c r="AV928" s="13" t="s">
        <v>83</v>
      </c>
      <c r="AW928" s="13" t="s">
        <v>29</v>
      </c>
      <c r="AX928" s="13" t="s">
        <v>73</v>
      </c>
      <c r="AY928" s="158" t="s">
        <v>137</v>
      </c>
    </row>
    <row r="929" spans="2:51" s="13" customFormat="1">
      <c r="B929" s="156"/>
      <c r="D929" s="157" t="s">
        <v>145</v>
      </c>
      <c r="E929" s="158" t="s">
        <v>1</v>
      </c>
      <c r="F929" s="159" t="s">
        <v>926</v>
      </c>
      <c r="H929" s="160">
        <v>34.220999999999997</v>
      </c>
      <c r="L929" s="156"/>
      <c r="M929" s="161"/>
      <c r="N929" s="162"/>
      <c r="O929" s="162"/>
      <c r="P929" s="162"/>
      <c r="Q929" s="162"/>
      <c r="R929" s="162"/>
      <c r="S929" s="162"/>
      <c r="T929" s="163"/>
      <c r="AT929" s="158" t="s">
        <v>145</v>
      </c>
      <c r="AU929" s="158" t="s">
        <v>83</v>
      </c>
      <c r="AV929" s="13" t="s">
        <v>83</v>
      </c>
      <c r="AW929" s="13" t="s">
        <v>29</v>
      </c>
      <c r="AX929" s="13" t="s">
        <v>73</v>
      </c>
      <c r="AY929" s="158" t="s">
        <v>137</v>
      </c>
    </row>
    <row r="930" spans="2:51" s="13" customFormat="1">
      <c r="B930" s="156"/>
      <c r="D930" s="157" t="s">
        <v>145</v>
      </c>
      <c r="E930" s="158" t="s">
        <v>1</v>
      </c>
      <c r="F930" s="159" t="s">
        <v>906</v>
      </c>
      <c r="H930" s="160">
        <v>-2.25</v>
      </c>
      <c r="L930" s="156"/>
      <c r="M930" s="161"/>
      <c r="N930" s="162"/>
      <c r="O930" s="162"/>
      <c r="P930" s="162"/>
      <c r="Q930" s="162"/>
      <c r="R930" s="162"/>
      <c r="S930" s="162"/>
      <c r="T930" s="163"/>
      <c r="AT930" s="158" t="s">
        <v>145</v>
      </c>
      <c r="AU930" s="158" t="s">
        <v>83</v>
      </c>
      <c r="AV930" s="13" t="s">
        <v>83</v>
      </c>
      <c r="AW930" s="13" t="s">
        <v>29</v>
      </c>
      <c r="AX930" s="13" t="s">
        <v>73</v>
      </c>
      <c r="AY930" s="158" t="s">
        <v>137</v>
      </c>
    </row>
    <row r="931" spans="2:51" s="13" customFormat="1">
      <c r="B931" s="156"/>
      <c r="D931" s="157" t="s">
        <v>145</v>
      </c>
      <c r="E931" s="158" t="s">
        <v>1</v>
      </c>
      <c r="F931" s="159" t="s">
        <v>651</v>
      </c>
      <c r="H931" s="160">
        <v>-1.5760000000000001</v>
      </c>
      <c r="L931" s="156"/>
      <c r="M931" s="161"/>
      <c r="N931" s="162"/>
      <c r="O931" s="162"/>
      <c r="P931" s="162"/>
      <c r="Q931" s="162"/>
      <c r="R931" s="162"/>
      <c r="S931" s="162"/>
      <c r="T931" s="163"/>
      <c r="AT931" s="158" t="s">
        <v>145</v>
      </c>
      <c r="AU931" s="158" t="s">
        <v>83</v>
      </c>
      <c r="AV931" s="13" t="s">
        <v>83</v>
      </c>
      <c r="AW931" s="13" t="s">
        <v>29</v>
      </c>
      <c r="AX931" s="13" t="s">
        <v>73</v>
      </c>
      <c r="AY931" s="158" t="s">
        <v>137</v>
      </c>
    </row>
    <row r="932" spans="2:51" s="13" customFormat="1">
      <c r="B932" s="156"/>
      <c r="D932" s="157" t="s">
        <v>145</v>
      </c>
      <c r="E932" s="158" t="s">
        <v>1</v>
      </c>
      <c r="F932" s="159" t="s">
        <v>655</v>
      </c>
      <c r="H932" s="160">
        <v>-3.5459999999999998</v>
      </c>
      <c r="L932" s="156"/>
      <c r="M932" s="161"/>
      <c r="N932" s="162"/>
      <c r="O932" s="162"/>
      <c r="P932" s="162"/>
      <c r="Q932" s="162"/>
      <c r="R932" s="162"/>
      <c r="S932" s="162"/>
      <c r="T932" s="163"/>
      <c r="AT932" s="158" t="s">
        <v>145</v>
      </c>
      <c r="AU932" s="158" t="s">
        <v>83</v>
      </c>
      <c r="AV932" s="13" t="s">
        <v>83</v>
      </c>
      <c r="AW932" s="13" t="s">
        <v>29</v>
      </c>
      <c r="AX932" s="13" t="s">
        <v>73</v>
      </c>
      <c r="AY932" s="158" t="s">
        <v>137</v>
      </c>
    </row>
    <row r="933" spans="2:51" s="13" customFormat="1">
      <c r="B933" s="156"/>
      <c r="D933" s="157" t="s">
        <v>145</v>
      </c>
      <c r="E933" s="158" t="s">
        <v>1</v>
      </c>
      <c r="F933" s="159" t="s">
        <v>927</v>
      </c>
      <c r="H933" s="160">
        <v>18.177</v>
      </c>
      <c r="L933" s="156"/>
      <c r="M933" s="161"/>
      <c r="N933" s="162"/>
      <c r="O933" s="162"/>
      <c r="P933" s="162"/>
      <c r="Q933" s="162"/>
      <c r="R933" s="162"/>
      <c r="S933" s="162"/>
      <c r="T933" s="163"/>
      <c r="AT933" s="158" t="s">
        <v>145</v>
      </c>
      <c r="AU933" s="158" t="s">
        <v>83</v>
      </c>
      <c r="AV933" s="13" t="s">
        <v>83</v>
      </c>
      <c r="AW933" s="13" t="s">
        <v>29</v>
      </c>
      <c r="AX933" s="13" t="s">
        <v>73</v>
      </c>
      <c r="AY933" s="158" t="s">
        <v>137</v>
      </c>
    </row>
    <row r="934" spans="2:51" s="13" customFormat="1">
      <c r="B934" s="156"/>
      <c r="D934" s="157" t="s">
        <v>145</v>
      </c>
      <c r="E934" s="158" t="s">
        <v>1</v>
      </c>
      <c r="F934" s="159" t="s">
        <v>639</v>
      </c>
      <c r="H934" s="160">
        <v>-1.7729999999999999</v>
      </c>
      <c r="L934" s="156"/>
      <c r="M934" s="161"/>
      <c r="N934" s="162"/>
      <c r="O934" s="162"/>
      <c r="P934" s="162"/>
      <c r="Q934" s="162"/>
      <c r="R934" s="162"/>
      <c r="S934" s="162"/>
      <c r="T934" s="163"/>
      <c r="AT934" s="158" t="s">
        <v>145</v>
      </c>
      <c r="AU934" s="158" t="s">
        <v>83</v>
      </c>
      <c r="AV934" s="13" t="s">
        <v>83</v>
      </c>
      <c r="AW934" s="13" t="s">
        <v>29</v>
      </c>
      <c r="AX934" s="13" t="s">
        <v>73</v>
      </c>
      <c r="AY934" s="158" t="s">
        <v>137</v>
      </c>
    </row>
    <row r="935" spans="2:51" s="13" customFormat="1">
      <c r="B935" s="156"/>
      <c r="D935" s="157" t="s">
        <v>145</v>
      </c>
      <c r="E935" s="158" t="s">
        <v>1</v>
      </c>
      <c r="F935" s="159" t="s">
        <v>928</v>
      </c>
      <c r="H935" s="160">
        <v>17.850000000000001</v>
      </c>
      <c r="L935" s="156"/>
      <c r="M935" s="161"/>
      <c r="N935" s="162"/>
      <c r="O935" s="162"/>
      <c r="P935" s="162"/>
      <c r="Q935" s="162"/>
      <c r="R935" s="162"/>
      <c r="S935" s="162"/>
      <c r="T935" s="163"/>
      <c r="AT935" s="158" t="s">
        <v>145</v>
      </c>
      <c r="AU935" s="158" t="s">
        <v>83</v>
      </c>
      <c r="AV935" s="13" t="s">
        <v>83</v>
      </c>
      <c r="AW935" s="13" t="s">
        <v>29</v>
      </c>
      <c r="AX935" s="13" t="s">
        <v>73</v>
      </c>
      <c r="AY935" s="158" t="s">
        <v>137</v>
      </c>
    </row>
    <row r="936" spans="2:51" s="13" customFormat="1">
      <c r="B936" s="156"/>
      <c r="D936" s="157" t="s">
        <v>145</v>
      </c>
      <c r="E936" s="158" t="s">
        <v>1</v>
      </c>
      <c r="F936" s="159" t="s">
        <v>650</v>
      </c>
      <c r="H936" s="160">
        <v>-1.379</v>
      </c>
      <c r="L936" s="156"/>
      <c r="M936" s="161"/>
      <c r="N936" s="162"/>
      <c r="O936" s="162"/>
      <c r="P936" s="162"/>
      <c r="Q936" s="162"/>
      <c r="R936" s="162"/>
      <c r="S936" s="162"/>
      <c r="T936" s="163"/>
      <c r="AT936" s="158" t="s">
        <v>145</v>
      </c>
      <c r="AU936" s="158" t="s">
        <v>83</v>
      </c>
      <c r="AV936" s="13" t="s">
        <v>83</v>
      </c>
      <c r="AW936" s="13" t="s">
        <v>29</v>
      </c>
      <c r="AX936" s="13" t="s">
        <v>73</v>
      </c>
      <c r="AY936" s="158" t="s">
        <v>137</v>
      </c>
    </row>
    <row r="937" spans="2:51" s="13" customFormat="1">
      <c r="B937" s="156"/>
      <c r="D937" s="157" t="s">
        <v>145</v>
      </c>
      <c r="E937" s="158" t="s">
        <v>1</v>
      </c>
      <c r="F937" s="159" t="s">
        <v>651</v>
      </c>
      <c r="H937" s="160">
        <v>-1.5760000000000001</v>
      </c>
      <c r="L937" s="156"/>
      <c r="M937" s="161"/>
      <c r="N937" s="162"/>
      <c r="O937" s="162"/>
      <c r="P937" s="162"/>
      <c r="Q937" s="162"/>
      <c r="R937" s="162"/>
      <c r="S937" s="162"/>
      <c r="T937" s="163"/>
      <c r="AT937" s="158" t="s">
        <v>145</v>
      </c>
      <c r="AU937" s="158" t="s">
        <v>83</v>
      </c>
      <c r="AV937" s="13" t="s">
        <v>83</v>
      </c>
      <c r="AW937" s="13" t="s">
        <v>29</v>
      </c>
      <c r="AX937" s="13" t="s">
        <v>73</v>
      </c>
      <c r="AY937" s="158" t="s">
        <v>137</v>
      </c>
    </row>
    <row r="938" spans="2:51" s="13" customFormat="1">
      <c r="B938" s="156"/>
      <c r="D938" s="157" t="s">
        <v>145</v>
      </c>
      <c r="E938" s="158" t="s">
        <v>1</v>
      </c>
      <c r="F938" s="159" t="s">
        <v>929</v>
      </c>
      <c r="H938" s="160">
        <v>8.3249999999999993</v>
      </c>
      <c r="L938" s="156"/>
      <c r="M938" s="161"/>
      <c r="N938" s="162"/>
      <c r="O938" s="162"/>
      <c r="P938" s="162"/>
      <c r="Q938" s="162"/>
      <c r="R938" s="162"/>
      <c r="S938" s="162"/>
      <c r="T938" s="163"/>
      <c r="AT938" s="158" t="s">
        <v>145</v>
      </c>
      <c r="AU938" s="158" t="s">
        <v>83</v>
      </c>
      <c r="AV938" s="13" t="s">
        <v>83</v>
      </c>
      <c r="AW938" s="13" t="s">
        <v>29</v>
      </c>
      <c r="AX938" s="13" t="s">
        <v>73</v>
      </c>
      <c r="AY938" s="158" t="s">
        <v>137</v>
      </c>
    </row>
    <row r="939" spans="2:51" s="13" customFormat="1">
      <c r="B939" s="156"/>
      <c r="D939" s="157" t="s">
        <v>145</v>
      </c>
      <c r="E939" s="158" t="s">
        <v>1</v>
      </c>
      <c r="F939" s="159" t="s">
        <v>650</v>
      </c>
      <c r="H939" s="160">
        <v>-1.379</v>
      </c>
      <c r="L939" s="156"/>
      <c r="M939" s="161"/>
      <c r="N939" s="162"/>
      <c r="O939" s="162"/>
      <c r="P939" s="162"/>
      <c r="Q939" s="162"/>
      <c r="R939" s="162"/>
      <c r="S939" s="162"/>
      <c r="T939" s="163"/>
      <c r="AT939" s="158" t="s">
        <v>145</v>
      </c>
      <c r="AU939" s="158" t="s">
        <v>83</v>
      </c>
      <c r="AV939" s="13" t="s">
        <v>83</v>
      </c>
      <c r="AW939" s="13" t="s">
        <v>29</v>
      </c>
      <c r="AX939" s="13" t="s">
        <v>73</v>
      </c>
      <c r="AY939" s="158" t="s">
        <v>137</v>
      </c>
    </row>
    <row r="940" spans="2:51" s="13" customFormat="1">
      <c r="B940" s="156"/>
      <c r="D940" s="157" t="s">
        <v>145</v>
      </c>
      <c r="E940" s="158" t="s">
        <v>1</v>
      </c>
      <c r="F940" s="159" t="s">
        <v>930</v>
      </c>
      <c r="H940" s="160">
        <v>13.865</v>
      </c>
      <c r="L940" s="156"/>
      <c r="M940" s="161"/>
      <c r="N940" s="162"/>
      <c r="O940" s="162"/>
      <c r="P940" s="162"/>
      <c r="Q940" s="162"/>
      <c r="R940" s="162"/>
      <c r="S940" s="162"/>
      <c r="T940" s="163"/>
      <c r="AT940" s="158" t="s">
        <v>145</v>
      </c>
      <c r="AU940" s="158" t="s">
        <v>83</v>
      </c>
      <c r="AV940" s="13" t="s">
        <v>83</v>
      </c>
      <c r="AW940" s="13" t="s">
        <v>29</v>
      </c>
      <c r="AX940" s="13" t="s">
        <v>73</v>
      </c>
      <c r="AY940" s="158" t="s">
        <v>137</v>
      </c>
    </row>
    <row r="941" spans="2:51" s="13" customFormat="1">
      <c r="B941" s="156"/>
      <c r="D941" s="157" t="s">
        <v>145</v>
      </c>
      <c r="E941" s="158" t="s">
        <v>1</v>
      </c>
      <c r="F941" s="159" t="s">
        <v>931</v>
      </c>
      <c r="H941" s="160">
        <v>1.7729999999999999</v>
      </c>
      <c r="L941" s="156"/>
      <c r="M941" s="161"/>
      <c r="N941" s="162"/>
      <c r="O941" s="162"/>
      <c r="P941" s="162"/>
      <c r="Q941" s="162"/>
      <c r="R941" s="162"/>
      <c r="S941" s="162"/>
      <c r="T941" s="163"/>
      <c r="AT941" s="158" t="s">
        <v>145</v>
      </c>
      <c r="AU941" s="158" t="s">
        <v>83</v>
      </c>
      <c r="AV941" s="13" t="s">
        <v>83</v>
      </c>
      <c r="AW941" s="13" t="s">
        <v>29</v>
      </c>
      <c r="AX941" s="13" t="s">
        <v>73</v>
      </c>
      <c r="AY941" s="158" t="s">
        <v>137</v>
      </c>
    </row>
    <row r="942" spans="2:51" s="13" customFormat="1">
      <c r="B942" s="156"/>
      <c r="D942" s="157" t="s">
        <v>145</v>
      </c>
      <c r="E942" s="158" t="s">
        <v>1</v>
      </c>
      <c r="F942" s="159" t="s">
        <v>932</v>
      </c>
      <c r="H942" s="160">
        <v>18.100000000000001</v>
      </c>
      <c r="L942" s="156"/>
      <c r="M942" s="161"/>
      <c r="N942" s="162"/>
      <c r="O942" s="162"/>
      <c r="P942" s="162"/>
      <c r="Q942" s="162"/>
      <c r="R942" s="162"/>
      <c r="S942" s="162"/>
      <c r="T942" s="163"/>
      <c r="AT942" s="158" t="s">
        <v>145</v>
      </c>
      <c r="AU942" s="158" t="s">
        <v>83</v>
      </c>
      <c r="AV942" s="13" t="s">
        <v>83</v>
      </c>
      <c r="AW942" s="13" t="s">
        <v>29</v>
      </c>
      <c r="AX942" s="13" t="s">
        <v>73</v>
      </c>
      <c r="AY942" s="158" t="s">
        <v>137</v>
      </c>
    </row>
    <row r="943" spans="2:51" s="13" customFormat="1">
      <c r="B943" s="156"/>
      <c r="D943" s="157" t="s">
        <v>145</v>
      </c>
      <c r="E943" s="158" t="s">
        <v>1</v>
      </c>
      <c r="F943" s="159" t="s">
        <v>645</v>
      </c>
      <c r="H943" s="160">
        <v>-2.758</v>
      </c>
      <c r="L943" s="156"/>
      <c r="M943" s="161"/>
      <c r="N943" s="162"/>
      <c r="O943" s="162"/>
      <c r="P943" s="162"/>
      <c r="Q943" s="162"/>
      <c r="R943" s="162"/>
      <c r="S943" s="162"/>
      <c r="T943" s="163"/>
      <c r="AT943" s="158" t="s">
        <v>145</v>
      </c>
      <c r="AU943" s="158" t="s">
        <v>83</v>
      </c>
      <c r="AV943" s="13" t="s">
        <v>83</v>
      </c>
      <c r="AW943" s="13" t="s">
        <v>29</v>
      </c>
      <c r="AX943" s="13" t="s">
        <v>73</v>
      </c>
      <c r="AY943" s="158" t="s">
        <v>137</v>
      </c>
    </row>
    <row r="944" spans="2:51" s="13" customFormat="1">
      <c r="B944" s="156"/>
      <c r="D944" s="157" t="s">
        <v>145</v>
      </c>
      <c r="E944" s="158" t="s">
        <v>1</v>
      </c>
      <c r="F944" s="159" t="s">
        <v>651</v>
      </c>
      <c r="H944" s="160">
        <v>-1.5760000000000001</v>
      </c>
      <c r="L944" s="156"/>
      <c r="M944" s="161"/>
      <c r="N944" s="162"/>
      <c r="O944" s="162"/>
      <c r="P944" s="162"/>
      <c r="Q944" s="162"/>
      <c r="R944" s="162"/>
      <c r="S944" s="162"/>
      <c r="T944" s="163"/>
      <c r="AT944" s="158" t="s">
        <v>145</v>
      </c>
      <c r="AU944" s="158" t="s">
        <v>83</v>
      </c>
      <c r="AV944" s="13" t="s">
        <v>83</v>
      </c>
      <c r="AW944" s="13" t="s">
        <v>29</v>
      </c>
      <c r="AX944" s="13" t="s">
        <v>73</v>
      </c>
      <c r="AY944" s="158" t="s">
        <v>137</v>
      </c>
    </row>
    <row r="945" spans="2:51" s="13" customFormat="1">
      <c r="B945" s="156"/>
      <c r="D945" s="157" t="s">
        <v>145</v>
      </c>
      <c r="E945" s="158" t="s">
        <v>1</v>
      </c>
      <c r="F945" s="159" t="s">
        <v>864</v>
      </c>
      <c r="H945" s="160">
        <v>-1.7729999999999999</v>
      </c>
      <c r="L945" s="156"/>
      <c r="M945" s="161"/>
      <c r="N945" s="162"/>
      <c r="O945" s="162"/>
      <c r="P945" s="162"/>
      <c r="Q945" s="162"/>
      <c r="R945" s="162"/>
      <c r="S945" s="162"/>
      <c r="T945" s="163"/>
      <c r="AT945" s="158" t="s">
        <v>145</v>
      </c>
      <c r="AU945" s="158" t="s">
        <v>83</v>
      </c>
      <c r="AV945" s="13" t="s">
        <v>83</v>
      </c>
      <c r="AW945" s="13" t="s">
        <v>29</v>
      </c>
      <c r="AX945" s="13" t="s">
        <v>73</v>
      </c>
      <c r="AY945" s="158" t="s">
        <v>137</v>
      </c>
    </row>
    <row r="946" spans="2:51" s="13" customFormat="1">
      <c r="B946" s="156"/>
      <c r="D946" s="157" t="s">
        <v>145</v>
      </c>
      <c r="E946" s="158" t="s">
        <v>1</v>
      </c>
      <c r="F946" s="159" t="s">
        <v>842</v>
      </c>
      <c r="H946" s="160">
        <v>8.75</v>
      </c>
      <c r="L946" s="156"/>
      <c r="M946" s="161"/>
      <c r="N946" s="162"/>
      <c r="O946" s="162"/>
      <c r="P946" s="162"/>
      <c r="Q946" s="162"/>
      <c r="R946" s="162"/>
      <c r="S946" s="162"/>
      <c r="T946" s="163"/>
      <c r="AT946" s="158" t="s">
        <v>145</v>
      </c>
      <c r="AU946" s="158" t="s">
        <v>83</v>
      </c>
      <c r="AV946" s="13" t="s">
        <v>83</v>
      </c>
      <c r="AW946" s="13" t="s">
        <v>29</v>
      </c>
      <c r="AX946" s="13" t="s">
        <v>73</v>
      </c>
      <c r="AY946" s="158" t="s">
        <v>137</v>
      </c>
    </row>
    <row r="947" spans="2:51" s="13" customFormat="1">
      <c r="B947" s="156"/>
      <c r="D947" s="157" t="s">
        <v>145</v>
      </c>
      <c r="E947" s="158" t="s">
        <v>1</v>
      </c>
      <c r="F947" s="159" t="s">
        <v>650</v>
      </c>
      <c r="H947" s="160">
        <v>-1.379</v>
      </c>
      <c r="L947" s="156"/>
      <c r="M947" s="161"/>
      <c r="N947" s="162"/>
      <c r="O947" s="162"/>
      <c r="P947" s="162"/>
      <c r="Q947" s="162"/>
      <c r="R947" s="162"/>
      <c r="S947" s="162"/>
      <c r="T947" s="163"/>
      <c r="AT947" s="158" t="s">
        <v>145</v>
      </c>
      <c r="AU947" s="158" t="s">
        <v>83</v>
      </c>
      <c r="AV947" s="13" t="s">
        <v>83</v>
      </c>
      <c r="AW947" s="13" t="s">
        <v>29</v>
      </c>
      <c r="AX947" s="13" t="s">
        <v>73</v>
      </c>
      <c r="AY947" s="158" t="s">
        <v>137</v>
      </c>
    </row>
    <row r="948" spans="2:51" s="13" customFormat="1">
      <c r="B948" s="156"/>
      <c r="D948" s="157" t="s">
        <v>145</v>
      </c>
      <c r="E948" s="158" t="s">
        <v>1</v>
      </c>
      <c r="F948" s="159" t="s">
        <v>933</v>
      </c>
      <c r="H948" s="160">
        <v>13.875</v>
      </c>
      <c r="L948" s="156"/>
      <c r="M948" s="161"/>
      <c r="N948" s="162"/>
      <c r="O948" s="162"/>
      <c r="P948" s="162"/>
      <c r="Q948" s="162"/>
      <c r="R948" s="162"/>
      <c r="S948" s="162"/>
      <c r="T948" s="163"/>
      <c r="AT948" s="158" t="s">
        <v>145</v>
      </c>
      <c r="AU948" s="158" t="s">
        <v>83</v>
      </c>
      <c r="AV948" s="13" t="s">
        <v>83</v>
      </c>
      <c r="AW948" s="13" t="s">
        <v>29</v>
      </c>
      <c r="AX948" s="13" t="s">
        <v>73</v>
      </c>
      <c r="AY948" s="158" t="s">
        <v>137</v>
      </c>
    </row>
    <row r="949" spans="2:51" s="13" customFormat="1">
      <c r="B949" s="156"/>
      <c r="D949" s="157" t="s">
        <v>145</v>
      </c>
      <c r="E949" s="158" t="s">
        <v>1</v>
      </c>
      <c r="F949" s="159" t="s">
        <v>650</v>
      </c>
      <c r="H949" s="160">
        <v>-1.379</v>
      </c>
      <c r="L949" s="156"/>
      <c r="M949" s="161"/>
      <c r="N949" s="162"/>
      <c r="O949" s="162"/>
      <c r="P949" s="162"/>
      <c r="Q949" s="162"/>
      <c r="R949" s="162"/>
      <c r="S949" s="162"/>
      <c r="T949" s="163"/>
      <c r="AT949" s="158" t="s">
        <v>145</v>
      </c>
      <c r="AU949" s="158" t="s">
        <v>83</v>
      </c>
      <c r="AV949" s="13" t="s">
        <v>83</v>
      </c>
      <c r="AW949" s="13" t="s">
        <v>29</v>
      </c>
      <c r="AX949" s="13" t="s">
        <v>73</v>
      </c>
      <c r="AY949" s="158" t="s">
        <v>137</v>
      </c>
    </row>
    <row r="950" spans="2:51" s="13" customFormat="1">
      <c r="B950" s="156"/>
      <c r="D950" s="157" t="s">
        <v>145</v>
      </c>
      <c r="E950" s="158" t="s">
        <v>1</v>
      </c>
      <c r="F950" s="159" t="s">
        <v>934</v>
      </c>
      <c r="H950" s="160">
        <v>15.625</v>
      </c>
      <c r="L950" s="156"/>
      <c r="M950" s="161"/>
      <c r="N950" s="162"/>
      <c r="O950" s="162"/>
      <c r="P950" s="162"/>
      <c r="Q950" s="162"/>
      <c r="R950" s="162"/>
      <c r="S950" s="162"/>
      <c r="T950" s="163"/>
      <c r="AT950" s="158" t="s">
        <v>145</v>
      </c>
      <c r="AU950" s="158" t="s">
        <v>83</v>
      </c>
      <c r="AV950" s="13" t="s">
        <v>83</v>
      </c>
      <c r="AW950" s="13" t="s">
        <v>29</v>
      </c>
      <c r="AX950" s="13" t="s">
        <v>73</v>
      </c>
      <c r="AY950" s="158" t="s">
        <v>137</v>
      </c>
    </row>
    <row r="951" spans="2:51" s="13" customFormat="1">
      <c r="B951" s="156"/>
      <c r="D951" s="157" t="s">
        <v>145</v>
      </c>
      <c r="E951" s="158" t="s">
        <v>1</v>
      </c>
      <c r="F951" s="159" t="s">
        <v>826</v>
      </c>
      <c r="H951" s="160">
        <v>-1.5760000000000001</v>
      </c>
      <c r="L951" s="156"/>
      <c r="M951" s="161"/>
      <c r="N951" s="162"/>
      <c r="O951" s="162"/>
      <c r="P951" s="162"/>
      <c r="Q951" s="162"/>
      <c r="R951" s="162"/>
      <c r="S951" s="162"/>
      <c r="T951" s="163"/>
      <c r="AT951" s="158" t="s">
        <v>145</v>
      </c>
      <c r="AU951" s="158" t="s">
        <v>83</v>
      </c>
      <c r="AV951" s="13" t="s">
        <v>83</v>
      </c>
      <c r="AW951" s="13" t="s">
        <v>29</v>
      </c>
      <c r="AX951" s="13" t="s">
        <v>73</v>
      </c>
      <c r="AY951" s="158" t="s">
        <v>137</v>
      </c>
    </row>
    <row r="952" spans="2:51" s="13" customFormat="1">
      <c r="B952" s="156"/>
      <c r="D952" s="157" t="s">
        <v>145</v>
      </c>
      <c r="E952" s="158" t="s">
        <v>1</v>
      </c>
      <c r="F952" s="159" t="s">
        <v>935</v>
      </c>
      <c r="H952" s="160">
        <v>11.375</v>
      </c>
      <c r="L952" s="156"/>
      <c r="M952" s="161"/>
      <c r="N952" s="162"/>
      <c r="O952" s="162"/>
      <c r="P952" s="162"/>
      <c r="Q952" s="162"/>
      <c r="R952" s="162"/>
      <c r="S952" s="162"/>
      <c r="T952" s="163"/>
      <c r="AT952" s="158" t="s">
        <v>145</v>
      </c>
      <c r="AU952" s="158" t="s">
        <v>83</v>
      </c>
      <c r="AV952" s="13" t="s">
        <v>83</v>
      </c>
      <c r="AW952" s="13" t="s">
        <v>29</v>
      </c>
      <c r="AX952" s="13" t="s">
        <v>73</v>
      </c>
      <c r="AY952" s="158" t="s">
        <v>137</v>
      </c>
    </row>
    <row r="953" spans="2:51" s="13" customFormat="1">
      <c r="B953" s="156"/>
      <c r="D953" s="157" t="s">
        <v>145</v>
      </c>
      <c r="E953" s="158" t="s">
        <v>1</v>
      </c>
      <c r="F953" s="159" t="s">
        <v>650</v>
      </c>
      <c r="H953" s="160">
        <v>-1.379</v>
      </c>
      <c r="L953" s="156"/>
      <c r="M953" s="161"/>
      <c r="N953" s="162"/>
      <c r="O953" s="162"/>
      <c r="P953" s="162"/>
      <c r="Q953" s="162"/>
      <c r="R953" s="162"/>
      <c r="S953" s="162"/>
      <c r="T953" s="163"/>
      <c r="AT953" s="158" t="s">
        <v>145</v>
      </c>
      <c r="AU953" s="158" t="s">
        <v>83</v>
      </c>
      <c r="AV953" s="13" t="s">
        <v>83</v>
      </c>
      <c r="AW953" s="13" t="s">
        <v>29</v>
      </c>
      <c r="AX953" s="13" t="s">
        <v>73</v>
      </c>
      <c r="AY953" s="158" t="s">
        <v>137</v>
      </c>
    </row>
    <row r="954" spans="2:51" s="13" customFormat="1">
      <c r="B954" s="156"/>
      <c r="D954" s="157" t="s">
        <v>145</v>
      </c>
      <c r="E954" s="158" t="s">
        <v>1</v>
      </c>
      <c r="F954" s="159" t="s">
        <v>936</v>
      </c>
      <c r="H954" s="160">
        <v>16.988</v>
      </c>
      <c r="L954" s="156"/>
      <c r="M954" s="161"/>
      <c r="N954" s="162"/>
      <c r="O954" s="162"/>
      <c r="P954" s="162"/>
      <c r="Q954" s="162"/>
      <c r="R954" s="162"/>
      <c r="S954" s="162"/>
      <c r="T954" s="163"/>
      <c r="AT954" s="158" t="s">
        <v>145</v>
      </c>
      <c r="AU954" s="158" t="s">
        <v>83</v>
      </c>
      <c r="AV954" s="13" t="s">
        <v>83</v>
      </c>
      <c r="AW954" s="13" t="s">
        <v>29</v>
      </c>
      <c r="AX954" s="13" t="s">
        <v>73</v>
      </c>
      <c r="AY954" s="158" t="s">
        <v>137</v>
      </c>
    </row>
    <row r="955" spans="2:51" s="13" customFormat="1">
      <c r="B955" s="156"/>
      <c r="D955" s="157" t="s">
        <v>145</v>
      </c>
      <c r="E955" s="158" t="s">
        <v>1</v>
      </c>
      <c r="F955" s="159" t="s">
        <v>650</v>
      </c>
      <c r="H955" s="160">
        <v>-1.379</v>
      </c>
      <c r="L955" s="156"/>
      <c r="M955" s="161"/>
      <c r="N955" s="162"/>
      <c r="O955" s="162"/>
      <c r="P955" s="162"/>
      <c r="Q955" s="162"/>
      <c r="R955" s="162"/>
      <c r="S955" s="162"/>
      <c r="T955" s="163"/>
      <c r="AT955" s="158" t="s">
        <v>145</v>
      </c>
      <c r="AU955" s="158" t="s">
        <v>83</v>
      </c>
      <c r="AV955" s="13" t="s">
        <v>83</v>
      </c>
      <c r="AW955" s="13" t="s">
        <v>29</v>
      </c>
      <c r="AX955" s="13" t="s">
        <v>73</v>
      </c>
      <c r="AY955" s="158" t="s">
        <v>137</v>
      </c>
    </row>
    <row r="956" spans="2:51" s="13" customFormat="1">
      <c r="B956" s="156"/>
      <c r="D956" s="157" t="s">
        <v>145</v>
      </c>
      <c r="E956" s="158" t="s">
        <v>1</v>
      </c>
      <c r="F956" s="159" t="s">
        <v>864</v>
      </c>
      <c r="H956" s="160">
        <v>-1.7729999999999999</v>
      </c>
      <c r="L956" s="156"/>
      <c r="M956" s="161"/>
      <c r="N956" s="162"/>
      <c r="O956" s="162"/>
      <c r="P956" s="162"/>
      <c r="Q956" s="162"/>
      <c r="R956" s="162"/>
      <c r="S956" s="162"/>
      <c r="T956" s="163"/>
      <c r="AT956" s="158" t="s">
        <v>145</v>
      </c>
      <c r="AU956" s="158" t="s">
        <v>83</v>
      </c>
      <c r="AV956" s="13" t="s">
        <v>83</v>
      </c>
      <c r="AW956" s="13" t="s">
        <v>29</v>
      </c>
      <c r="AX956" s="13" t="s">
        <v>73</v>
      </c>
      <c r="AY956" s="158" t="s">
        <v>137</v>
      </c>
    </row>
    <row r="957" spans="2:51" s="13" customFormat="1">
      <c r="B957" s="156"/>
      <c r="D957" s="157" t="s">
        <v>145</v>
      </c>
      <c r="E957" s="158" t="s">
        <v>1</v>
      </c>
      <c r="F957" s="159" t="s">
        <v>937</v>
      </c>
      <c r="H957" s="160">
        <v>5.5</v>
      </c>
      <c r="L957" s="156"/>
      <c r="M957" s="161"/>
      <c r="N957" s="162"/>
      <c r="O957" s="162"/>
      <c r="P957" s="162"/>
      <c r="Q957" s="162"/>
      <c r="R957" s="162"/>
      <c r="S957" s="162"/>
      <c r="T957" s="163"/>
      <c r="AT957" s="158" t="s">
        <v>145</v>
      </c>
      <c r="AU957" s="158" t="s">
        <v>83</v>
      </c>
      <c r="AV957" s="13" t="s">
        <v>83</v>
      </c>
      <c r="AW957" s="13" t="s">
        <v>29</v>
      </c>
      <c r="AX957" s="13" t="s">
        <v>73</v>
      </c>
      <c r="AY957" s="158" t="s">
        <v>137</v>
      </c>
    </row>
    <row r="958" spans="2:51" s="13" customFormat="1">
      <c r="B958" s="156"/>
      <c r="D958" s="157" t="s">
        <v>145</v>
      </c>
      <c r="E958" s="158" t="s">
        <v>1</v>
      </c>
      <c r="F958" s="159" t="s">
        <v>938</v>
      </c>
      <c r="H958" s="160">
        <v>13.728</v>
      </c>
      <c r="L958" s="156"/>
      <c r="M958" s="161"/>
      <c r="N958" s="162"/>
      <c r="O958" s="162"/>
      <c r="P958" s="162"/>
      <c r="Q958" s="162"/>
      <c r="R958" s="162"/>
      <c r="S958" s="162"/>
      <c r="T958" s="163"/>
      <c r="AT958" s="158" t="s">
        <v>145</v>
      </c>
      <c r="AU958" s="158" t="s">
        <v>83</v>
      </c>
      <c r="AV958" s="13" t="s">
        <v>83</v>
      </c>
      <c r="AW958" s="13" t="s">
        <v>29</v>
      </c>
      <c r="AX958" s="13" t="s">
        <v>73</v>
      </c>
      <c r="AY958" s="158" t="s">
        <v>137</v>
      </c>
    </row>
    <row r="959" spans="2:51" s="13" customFormat="1">
      <c r="B959" s="156"/>
      <c r="D959" s="157" t="s">
        <v>145</v>
      </c>
      <c r="E959" s="158" t="s">
        <v>1</v>
      </c>
      <c r="F959" s="159" t="s">
        <v>639</v>
      </c>
      <c r="H959" s="160">
        <v>-1.7729999999999999</v>
      </c>
      <c r="L959" s="156"/>
      <c r="M959" s="161"/>
      <c r="N959" s="162"/>
      <c r="O959" s="162"/>
      <c r="P959" s="162"/>
      <c r="Q959" s="162"/>
      <c r="R959" s="162"/>
      <c r="S959" s="162"/>
      <c r="T959" s="163"/>
      <c r="AT959" s="158" t="s">
        <v>145</v>
      </c>
      <c r="AU959" s="158" t="s">
        <v>83</v>
      </c>
      <c r="AV959" s="13" t="s">
        <v>83</v>
      </c>
      <c r="AW959" s="13" t="s">
        <v>29</v>
      </c>
      <c r="AX959" s="13" t="s">
        <v>73</v>
      </c>
      <c r="AY959" s="158" t="s">
        <v>137</v>
      </c>
    </row>
    <row r="960" spans="2:51" s="13" customFormat="1">
      <c r="B960" s="156"/>
      <c r="D960" s="157" t="s">
        <v>145</v>
      </c>
      <c r="E960" s="158" t="s">
        <v>1</v>
      </c>
      <c r="F960" s="159" t="s">
        <v>939</v>
      </c>
      <c r="H960" s="160">
        <v>18</v>
      </c>
      <c r="L960" s="156"/>
      <c r="M960" s="161"/>
      <c r="N960" s="162"/>
      <c r="O960" s="162"/>
      <c r="P960" s="162"/>
      <c r="Q960" s="162"/>
      <c r="R960" s="162"/>
      <c r="S960" s="162"/>
      <c r="T960" s="163"/>
      <c r="AT960" s="158" t="s">
        <v>145</v>
      </c>
      <c r="AU960" s="158" t="s">
        <v>83</v>
      </c>
      <c r="AV960" s="13" t="s">
        <v>83</v>
      </c>
      <c r="AW960" s="13" t="s">
        <v>29</v>
      </c>
      <c r="AX960" s="13" t="s">
        <v>73</v>
      </c>
      <c r="AY960" s="158" t="s">
        <v>137</v>
      </c>
    </row>
    <row r="961" spans="2:51" s="13" customFormat="1">
      <c r="B961" s="156"/>
      <c r="D961" s="157" t="s">
        <v>145</v>
      </c>
      <c r="E961" s="158" t="s">
        <v>1</v>
      </c>
      <c r="F961" s="159" t="s">
        <v>911</v>
      </c>
      <c r="H961" s="160">
        <v>-3.5459999999999998</v>
      </c>
      <c r="L961" s="156"/>
      <c r="M961" s="161"/>
      <c r="N961" s="162"/>
      <c r="O961" s="162"/>
      <c r="P961" s="162"/>
      <c r="Q961" s="162"/>
      <c r="R961" s="162"/>
      <c r="S961" s="162"/>
      <c r="T961" s="163"/>
      <c r="AT961" s="158" t="s">
        <v>145</v>
      </c>
      <c r="AU961" s="158" t="s">
        <v>83</v>
      </c>
      <c r="AV961" s="13" t="s">
        <v>83</v>
      </c>
      <c r="AW961" s="13" t="s">
        <v>29</v>
      </c>
      <c r="AX961" s="13" t="s">
        <v>73</v>
      </c>
      <c r="AY961" s="158" t="s">
        <v>137</v>
      </c>
    </row>
    <row r="962" spans="2:51" s="13" customFormat="1">
      <c r="B962" s="156"/>
      <c r="D962" s="157" t="s">
        <v>145</v>
      </c>
      <c r="E962" s="158" t="s">
        <v>1</v>
      </c>
      <c r="F962" s="159" t="s">
        <v>940</v>
      </c>
      <c r="H962" s="160">
        <v>5.55</v>
      </c>
      <c r="L962" s="156"/>
      <c r="M962" s="161"/>
      <c r="N962" s="162"/>
      <c r="O962" s="162"/>
      <c r="P962" s="162"/>
      <c r="Q962" s="162"/>
      <c r="R962" s="162"/>
      <c r="S962" s="162"/>
      <c r="T962" s="163"/>
      <c r="AT962" s="158" t="s">
        <v>145</v>
      </c>
      <c r="AU962" s="158" t="s">
        <v>83</v>
      </c>
      <c r="AV962" s="13" t="s">
        <v>83</v>
      </c>
      <c r="AW962" s="13" t="s">
        <v>29</v>
      </c>
      <c r="AX962" s="13" t="s">
        <v>73</v>
      </c>
      <c r="AY962" s="158" t="s">
        <v>137</v>
      </c>
    </row>
    <row r="963" spans="2:51" s="13" customFormat="1">
      <c r="B963" s="156"/>
      <c r="D963" s="157" t="s">
        <v>145</v>
      </c>
      <c r="E963" s="158" t="s">
        <v>1</v>
      </c>
      <c r="F963" s="159" t="s">
        <v>639</v>
      </c>
      <c r="H963" s="160">
        <v>-1.7729999999999999</v>
      </c>
      <c r="L963" s="156"/>
      <c r="M963" s="161"/>
      <c r="N963" s="162"/>
      <c r="O963" s="162"/>
      <c r="P963" s="162"/>
      <c r="Q963" s="162"/>
      <c r="R963" s="162"/>
      <c r="S963" s="162"/>
      <c r="T963" s="163"/>
      <c r="AT963" s="158" t="s">
        <v>145</v>
      </c>
      <c r="AU963" s="158" t="s">
        <v>83</v>
      </c>
      <c r="AV963" s="13" t="s">
        <v>83</v>
      </c>
      <c r="AW963" s="13" t="s">
        <v>29</v>
      </c>
      <c r="AX963" s="13" t="s">
        <v>73</v>
      </c>
      <c r="AY963" s="158" t="s">
        <v>137</v>
      </c>
    </row>
    <row r="964" spans="2:51" s="16" customFormat="1">
      <c r="B964" s="191"/>
      <c r="D964" s="157" t="s">
        <v>145</v>
      </c>
      <c r="E964" s="192" t="s">
        <v>1</v>
      </c>
      <c r="F964" s="193" t="s">
        <v>582</v>
      </c>
      <c r="H964" s="194">
        <v>605.97299999999939</v>
      </c>
      <c r="L964" s="191"/>
      <c r="M964" s="195"/>
      <c r="N964" s="196"/>
      <c r="O964" s="196"/>
      <c r="P964" s="196"/>
      <c r="Q964" s="196"/>
      <c r="R964" s="196"/>
      <c r="S964" s="196"/>
      <c r="T964" s="197"/>
      <c r="AT964" s="192" t="s">
        <v>145</v>
      </c>
      <c r="AU964" s="192" t="s">
        <v>83</v>
      </c>
      <c r="AV964" s="16" t="s">
        <v>152</v>
      </c>
      <c r="AW964" s="16" t="s">
        <v>29</v>
      </c>
      <c r="AX964" s="16" t="s">
        <v>73</v>
      </c>
      <c r="AY964" s="192" t="s">
        <v>137</v>
      </c>
    </row>
    <row r="965" spans="2:51" s="15" customFormat="1">
      <c r="B965" s="171"/>
      <c r="D965" s="157" t="s">
        <v>145</v>
      </c>
      <c r="E965" s="172" t="s">
        <v>1</v>
      </c>
      <c r="F965" s="173" t="s">
        <v>583</v>
      </c>
      <c r="H965" s="172" t="s">
        <v>1</v>
      </c>
      <c r="L965" s="171"/>
      <c r="M965" s="174"/>
      <c r="N965" s="175"/>
      <c r="O965" s="175"/>
      <c r="P965" s="175"/>
      <c r="Q965" s="175"/>
      <c r="R965" s="175"/>
      <c r="S965" s="175"/>
      <c r="T965" s="176"/>
      <c r="AT965" s="172" t="s">
        <v>145</v>
      </c>
      <c r="AU965" s="172" t="s">
        <v>83</v>
      </c>
      <c r="AV965" s="15" t="s">
        <v>81</v>
      </c>
      <c r="AW965" s="15" t="s">
        <v>29</v>
      </c>
      <c r="AX965" s="15" t="s">
        <v>73</v>
      </c>
      <c r="AY965" s="172" t="s">
        <v>137</v>
      </c>
    </row>
    <row r="966" spans="2:51" s="13" customFormat="1">
      <c r="B966" s="156"/>
      <c r="D966" s="157" t="s">
        <v>145</v>
      </c>
      <c r="E966" s="158" t="s">
        <v>1</v>
      </c>
      <c r="F966" s="159" t="s">
        <v>941</v>
      </c>
      <c r="H966" s="160">
        <v>36.290999999999997</v>
      </c>
      <c r="L966" s="156"/>
      <c r="M966" s="161"/>
      <c r="N966" s="162"/>
      <c r="O966" s="162"/>
      <c r="P966" s="162"/>
      <c r="Q966" s="162"/>
      <c r="R966" s="162"/>
      <c r="S966" s="162"/>
      <c r="T966" s="163"/>
      <c r="AT966" s="158" t="s">
        <v>145</v>
      </c>
      <c r="AU966" s="158" t="s">
        <v>83</v>
      </c>
      <c r="AV966" s="13" t="s">
        <v>83</v>
      </c>
      <c r="AW966" s="13" t="s">
        <v>29</v>
      </c>
      <c r="AX966" s="13" t="s">
        <v>73</v>
      </c>
      <c r="AY966" s="158" t="s">
        <v>137</v>
      </c>
    </row>
    <row r="967" spans="2:51" s="13" customFormat="1">
      <c r="B967" s="156"/>
      <c r="D967" s="157" t="s">
        <v>145</v>
      </c>
      <c r="E967" s="158" t="s">
        <v>1</v>
      </c>
      <c r="F967" s="159" t="s">
        <v>911</v>
      </c>
      <c r="H967" s="160">
        <v>-3.5459999999999998</v>
      </c>
      <c r="L967" s="156"/>
      <c r="M967" s="161"/>
      <c r="N967" s="162"/>
      <c r="O967" s="162"/>
      <c r="P967" s="162"/>
      <c r="Q967" s="162"/>
      <c r="R967" s="162"/>
      <c r="S967" s="162"/>
      <c r="T967" s="163"/>
      <c r="AT967" s="158" t="s">
        <v>145</v>
      </c>
      <c r="AU967" s="158" t="s">
        <v>83</v>
      </c>
      <c r="AV967" s="13" t="s">
        <v>83</v>
      </c>
      <c r="AW967" s="13" t="s">
        <v>29</v>
      </c>
      <c r="AX967" s="13" t="s">
        <v>73</v>
      </c>
      <c r="AY967" s="158" t="s">
        <v>137</v>
      </c>
    </row>
    <row r="968" spans="2:51" s="13" customFormat="1">
      <c r="B968" s="156"/>
      <c r="D968" s="157" t="s">
        <v>145</v>
      </c>
      <c r="E968" s="158" t="s">
        <v>1</v>
      </c>
      <c r="F968" s="159" t="s">
        <v>942</v>
      </c>
      <c r="H968" s="160">
        <v>8.7750000000000004</v>
      </c>
      <c r="L968" s="156"/>
      <c r="M968" s="161"/>
      <c r="N968" s="162"/>
      <c r="O968" s="162"/>
      <c r="P968" s="162"/>
      <c r="Q968" s="162"/>
      <c r="R968" s="162"/>
      <c r="S968" s="162"/>
      <c r="T968" s="163"/>
      <c r="AT968" s="158" t="s">
        <v>145</v>
      </c>
      <c r="AU968" s="158" t="s">
        <v>83</v>
      </c>
      <c r="AV968" s="13" t="s">
        <v>83</v>
      </c>
      <c r="AW968" s="13" t="s">
        <v>29</v>
      </c>
      <c r="AX968" s="13" t="s">
        <v>73</v>
      </c>
      <c r="AY968" s="158" t="s">
        <v>137</v>
      </c>
    </row>
    <row r="969" spans="2:51" s="13" customFormat="1">
      <c r="B969" s="156"/>
      <c r="D969" s="157" t="s">
        <v>145</v>
      </c>
      <c r="E969" s="158" t="s">
        <v>1</v>
      </c>
      <c r="F969" s="159" t="s">
        <v>650</v>
      </c>
      <c r="H969" s="160">
        <v>-1.379</v>
      </c>
      <c r="L969" s="156"/>
      <c r="M969" s="161"/>
      <c r="N969" s="162"/>
      <c r="O969" s="162"/>
      <c r="P969" s="162"/>
      <c r="Q969" s="162"/>
      <c r="R969" s="162"/>
      <c r="S969" s="162"/>
      <c r="T969" s="163"/>
      <c r="AT969" s="158" t="s">
        <v>145</v>
      </c>
      <c r="AU969" s="158" t="s">
        <v>83</v>
      </c>
      <c r="AV969" s="13" t="s">
        <v>83</v>
      </c>
      <c r="AW969" s="13" t="s">
        <v>29</v>
      </c>
      <c r="AX969" s="13" t="s">
        <v>73</v>
      </c>
      <c r="AY969" s="158" t="s">
        <v>137</v>
      </c>
    </row>
    <row r="970" spans="2:51" s="13" customFormat="1">
      <c r="B970" s="156"/>
      <c r="D970" s="157" t="s">
        <v>145</v>
      </c>
      <c r="E970" s="158" t="s">
        <v>1</v>
      </c>
      <c r="F970" s="159" t="s">
        <v>943</v>
      </c>
      <c r="H970" s="160">
        <v>41.79</v>
      </c>
      <c r="L970" s="156"/>
      <c r="M970" s="161"/>
      <c r="N970" s="162"/>
      <c r="O970" s="162"/>
      <c r="P970" s="162"/>
      <c r="Q970" s="162"/>
      <c r="R970" s="162"/>
      <c r="S970" s="162"/>
      <c r="T970" s="163"/>
      <c r="AT970" s="158" t="s">
        <v>145</v>
      </c>
      <c r="AU970" s="158" t="s">
        <v>83</v>
      </c>
      <c r="AV970" s="13" t="s">
        <v>83</v>
      </c>
      <c r="AW970" s="13" t="s">
        <v>29</v>
      </c>
      <c r="AX970" s="13" t="s">
        <v>73</v>
      </c>
      <c r="AY970" s="158" t="s">
        <v>137</v>
      </c>
    </row>
    <row r="971" spans="2:51" s="13" customFormat="1">
      <c r="B971" s="156"/>
      <c r="D971" s="157" t="s">
        <v>145</v>
      </c>
      <c r="E971" s="158" t="s">
        <v>1</v>
      </c>
      <c r="F971" s="159" t="s">
        <v>650</v>
      </c>
      <c r="H971" s="160">
        <v>-1.379</v>
      </c>
      <c r="L971" s="156"/>
      <c r="M971" s="161"/>
      <c r="N971" s="162"/>
      <c r="O971" s="162"/>
      <c r="P971" s="162"/>
      <c r="Q971" s="162"/>
      <c r="R971" s="162"/>
      <c r="S971" s="162"/>
      <c r="T971" s="163"/>
      <c r="AT971" s="158" t="s">
        <v>145</v>
      </c>
      <c r="AU971" s="158" t="s">
        <v>83</v>
      </c>
      <c r="AV971" s="13" t="s">
        <v>83</v>
      </c>
      <c r="AW971" s="13" t="s">
        <v>29</v>
      </c>
      <c r="AX971" s="13" t="s">
        <v>73</v>
      </c>
      <c r="AY971" s="158" t="s">
        <v>137</v>
      </c>
    </row>
    <row r="972" spans="2:51" s="13" customFormat="1">
      <c r="B972" s="156"/>
      <c r="D972" s="157" t="s">
        <v>145</v>
      </c>
      <c r="E972" s="158" t="s">
        <v>1</v>
      </c>
      <c r="F972" s="159" t="s">
        <v>655</v>
      </c>
      <c r="H972" s="160">
        <v>-3.5459999999999998</v>
      </c>
      <c r="L972" s="156"/>
      <c r="M972" s="161"/>
      <c r="N972" s="162"/>
      <c r="O972" s="162"/>
      <c r="P972" s="162"/>
      <c r="Q972" s="162"/>
      <c r="R972" s="162"/>
      <c r="S972" s="162"/>
      <c r="T972" s="163"/>
      <c r="AT972" s="158" t="s">
        <v>145</v>
      </c>
      <c r="AU972" s="158" t="s">
        <v>83</v>
      </c>
      <c r="AV972" s="13" t="s">
        <v>83</v>
      </c>
      <c r="AW972" s="13" t="s">
        <v>29</v>
      </c>
      <c r="AX972" s="13" t="s">
        <v>73</v>
      </c>
      <c r="AY972" s="158" t="s">
        <v>137</v>
      </c>
    </row>
    <row r="973" spans="2:51" s="13" customFormat="1">
      <c r="B973" s="156"/>
      <c r="D973" s="157" t="s">
        <v>145</v>
      </c>
      <c r="E973" s="158" t="s">
        <v>1</v>
      </c>
      <c r="F973" s="159" t="s">
        <v>944</v>
      </c>
      <c r="H973" s="160">
        <v>29.405999999999999</v>
      </c>
      <c r="L973" s="156"/>
      <c r="M973" s="161"/>
      <c r="N973" s="162"/>
      <c r="O973" s="162"/>
      <c r="P973" s="162"/>
      <c r="Q973" s="162"/>
      <c r="R973" s="162"/>
      <c r="S973" s="162"/>
      <c r="T973" s="163"/>
      <c r="AT973" s="158" t="s">
        <v>145</v>
      </c>
      <c r="AU973" s="158" t="s">
        <v>83</v>
      </c>
      <c r="AV973" s="13" t="s">
        <v>83</v>
      </c>
      <c r="AW973" s="13" t="s">
        <v>29</v>
      </c>
      <c r="AX973" s="13" t="s">
        <v>73</v>
      </c>
      <c r="AY973" s="158" t="s">
        <v>137</v>
      </c>
    </row>
    <row r="974" spans="2:51" s="13" customFormat="1">
      <c r="B974" s="156"/>
      <c r="D974" s="157" t="s">
        <v>145</v>
      </c>
      <c r="E974" s="158" t="s">
        <v>1</v>
      </c>
      <c r="F974" s="159" t="s">
        <v>911</v>
      </c>
      <c r="H974" s="160">
        <v>-3.5459999999999998</v>
      </c>
      <c r="L974" s="156"/>
      <c r="M974" s="161"/>
      <c r="N974" s="162"/>
      <c r="O974" s="162"/>
      <c r="P974" s="162"/>
      <c r="Q974" s="162"/>
      <c r="R974" s="162"/>
      <c r="S974" s="162"/>
      <c r="T974" s="163"/>
      <c r="AT974" s="158" t="s">
        <v>145</v>
      </c>
      <c r="AU974" s="158" t="s">
        <v>83</v>
      </c>
      <c r="AV974" s="13" t="s">
        <v>83</v>
      </c>
      <c r="AW974" s="13" t="s">
        <v>29</v>
      </c>
      <c r="AX974" s="13" t="s">
        <v>73</v>
      </c>
      <c r="AY974" s="158" t="s">
        <v>137</v>
      </c>
    </row>
    <row r="975" spans="2:51" s="13" customFormat="1">
      <c r="B975" s="156"/>
      <c r="D975" s="157" t="s">
        <v>145</v>
      </c>
      <c r="E975" s="158" t="s">
        <v>1</v>
      </c>
      <c r="F975" s="159" t="s">
        <v>945</v>
      </c>
      <c r="H975" s="160">
        <v>5.5</v>
      </c>
      <c r="L975" s="156"/>
      <c r="M975" s="161"/>
      <c r="N975" s="162"/>
      <c r="O975" s="162"/>
      <c r="P975" s="162"/>
      <c r="Q975" s="162"/>
      <c r="R975" s="162"/>
      <c r="S975" s="162"/>
      <c r="T975" s="163"/>
      <c r="AT975" s="158" t="s">
        <v>145</v>
      </c>
      <c r="AU975" s="158" t="s">
        <v>83</v>
      </c>
      <c r="AV975" s="13" t="s">
        <v>83</v>
      </c>
      <c r="AW975" s="13" t="s">
        <v>29</v>
      </c>
      <c r="AX975" s="13" t="s">
        <v>73</v>
      </c>
      <c r="AY975" s="158" t="s">
        <v>137</v>
      </c>
    </row>
    <row r="976" spans="2:51" s="13" customFormat="1">
      <c r="B976" s="156"/>
      <c r="D976" s="157" t="s">
        <v>145</v>
      </c>
      <c r="E976" s="158" t="s">
        <v>1</v>
      </c>
      <c r="F976" s="159" t="s">
        <v>639</v>
      </c>
      <c r="H976" s="160">
        <v>-1.7729999999999999</v>
      </c>
      <c r="L976" s="156"/>
      <c r="M976" s="161"/>
      <c r="N976" s="162"/>
      <c r="O976" s="162"/>
      <c r="P976" s="162"/>
      <c r="Q976" s="162"/>
      <c r="R976" s="162"/>
      <c r="S976" s="162"/>
      <c r="T976" s="163"/>
      <c r="AT976" s="158" t="s">
        <v>145</v>
      </c>
      <c r="AU976" s="158" t="s">
        <v>83</v>
      </c>
      <c r="AV976" s="13" t="s">
        <v>83</v>
      </c>
      <c r="AW976" s="13" t="s">
        <v>29</v>
      </c>
      <c r="AX976" s="13" t="s">
        <v>73</v>
      </c>
      <c r="AY976" s="158" t="s">
        <v>137</v>
      </c>
    </row>
    <row r="977" spans="2:51" s="13" customFormat="1">
      <c r="B977" s="156"/>
      <c r="D977" s="157" t="s">
        <v>145</v>
      </c>
      <c r="E977" s="158" t="s">
        <v>1</v>
      </c>
      <c r="F977" s="159" t="s">
        <v>868</v>
      </c>
      <c r="H977" s="160">
        <v>41</v>
      </c>
      <c r="L977" s="156"/>
      <c r="M977" s="161"/>
      <c r="N977" s="162"/>
      <c r="O977" s="162"/>
      <c r="P977" s="162"/>
      <c r="Q977" s="162"/>
      <c r="R977" s="162"/>
      <c r="S977" s="162"/>
      <c r="T977" s="163"/>
      <c r="AT977" s="158" t="s">
        <v>145</v>
      </c>
      <c r="AU977" s="158" t="s">
        <v>83</v>
      </c>
      <c r="AV977" s="13" t="s">
        <v>83</v>
      </c>
      <c r="AW977" s="13" t="s">
        <v>29</v>
      </c>
      <c r="AX977" s="13" t="s">
        <v>73</v>
      </c>
      <c r="AY977" s="158" t="s">
        <v>137</v>
      </c>
    </row>
    <row r="978" spans="2:51" s="13" customFormat="1">
      <c r="B978" s="156"/>
      <c r="D978" s="157" t="s">
        <v>145</v>
      </c>
      <c r="E978" s="158" t="s">
        <v>1</v>
      </c>
      <c r="F978" s="159" t="s">
        <v>911</v>
      </c>
      <c r="H978" s="160">
        <v>-3.5459999999999998</v>
      </c>
      <c r="L978" s="156"/>
      <c r="M978" s="161"/>
      <c r="N978" s="162"/>
      <c r="O978" s="162"/>
      <c r="P978" s="162"/>
      <c r="Q978" s="162"/>
      <c r="R978" s="162"/>
      <c r="S978" s="162"/>
      <c r="T978" s="163"/>
      <c r="AT978" s="158" t="s">
        <v>145</v>
      </c>
      <c r="AU978" s="158" t="s">
        <v>83</v>
      </c>
      <c r="AV978" s="13" t="s">
        <v>83</v>
      </c>
      <c r="AW978" s="13" t="s">
        <v>29</v>
      </c>
      <c r="AX978" s="13" t="s">
        <v>73</v>
      </c>
      <c r="AY978" s="158" t="s">
        <v>137</v>
      </c>
    </row>
    <row r="979" spans="2:51" s="13" customFormat="1">
      <c r="B979" s="156"/>
      <c r="D979" s="157" t="s">
        <v>145</v>
      </c>
      <c r="E979" s="158" t="s">
        <v>1</v>
      </c>
      <c r="F979" s="159" t="s">
        <v>663</v>
      </c>
      <c r="H979" s="160">
        <v>-2.9550000000000001</v>
      </c>
      <c r="L979" s="156"/>
      <c r="M979" s="161"/>
      <c r="N979" s="162"/>
      <c r="O979" s="162"/>
      <c r="P979" s="162"/>
      <c r="Q979" s="162"/>
      <c r="R979" s="162"/>
      <c r="S979" s="162"/>
      <c r="T979" s="163"/>
      <c r="AT979" s="158" t="s">
        <v>145</v>
      </c>
      <c r="AU979" s="158" t="s">
        <v>83</v>
      </c>
      <c r="AV979" s="13" t="s">
        <v>83</v>
      </c>
      <c r="AW979" s="13" t="s">
        <v>29</v>
      </c>
      <c r="AX979" s="13" t="s">
        <v>73</v>
      </c>
      <c r="AY979" s="158" t="s">
        <v>137</v>
      </c>
    </row>
    <row r="980" spans="2:51" s="13" customFormat="1">
      <c r="B980" s="156"/>
      <c r="D980" s="157" t="s">
        <v>145</v>
      </c>
      <c r="E980" s="158" t="s">
        <v>1</v>
      </c>
      <c r="F980" s="159" t="s">
        <v>946</v>
      </c>
      <c r="H980" s="160">
        <v>5.55</v>
      </c>
      <c r="L980" s="156"/>
      <c r="M980" s="161"/>
      <c r="N980" s="162"/>
      <c r="O980" s="162"/>
      <c r="P980" s="162"/>
      <c r="Q980" s="162"/>
      <c r="R980" s="162"/>
      <c r="S980" s="162"/>
      <c r="T980" s="163"/>
      <c r="AT980" s="158" t="s">
        <v>145</v>
      </c>
      <c r="AU980" s="158" t="s">
        <v>83</v>
      </c>
      <c r="AV980" s="13" t="s">
        <v>83</v>
      </c>
      <c r="AW980" s="13" t="s">
        <v>29</v>
      </c>
      <c r="AX980" s="13" t="s">
        <v>73</v>
      </c>
      <c r="AY980" s="158" t="s">
        <v>137</v>
      </c>
    </row>
    <row r="981" spans="2:51" s="13" customFormat="1">
      <c r="B981" s="156"/>
      <c r="D981" s="157" t="s">
        <v>145</v>
      </c>
      <c r="E981" s="158" t="s">
        <v>1</v>
      </c>
      <c r="F981" s="159" t="s">
        <v>639</v>
      </c>
      <c r="H981" s="160">
        <v>-1.7729999999999999</v>
      </c>
      <c r="L981" s="156"/>
      <c r="M981" s="161"/>
      <c r="N981" s="162"/>
      <c r="O981" s="162"/>
      <c r="P981" s="162"/>
      <c r="Q981" s="162"/>
      <c r="R981" s="162"/>
      <c r="S981" s="162"/>
      <c r="T981" s="163"/>
      <c r="AT981" s="158" t="s">
        <v>145</v>
      </c>
      <c r="AU981" s="158" t="s">
        <v>83</v>
      </c>
      <c r="AV981" s="13" t="s">
        <v>83</v>
      </c>
      <c r="AW981" s="13" t="s">
        <v>29</v>
      </c>
      <c r="AX981" s="13" t="s">
        <v>73</v>
      </c>
      <c r="AY981" s="158" t="s">
        <v>137</v>
      </c>
    </row>
    <row r="982" spans="2:51" s="13" customFormat="1">
      <c r="B982" s="156"/>
      <c r="D982" s="157" t="s">
        <v>145</v>
      </c>
      <c r="E982" s="158" t="s">
        <v>1</v>
      </c>
      <c r="F982" s="159" t="s">
        <v>947</v>
      </c>
      <c r="H982" s="160">
        <v>17.867999999999999</v>
      </c>
      <c r="L982" s="156"/>
      <c r="M982" s="161"/>
      <c r="N982" s="162"/>
      <c r="O982" s="162"/>
      <c r="P982" s="162"/>
      <c r="Q982" s="162"/>
      <c r="R982" s="162"/>
      <c r="S982" s="162"/>
      <c r="T982" s="163"/>
      <c r="AT982" s="158" t="s">
        <v>145</v>
      </c>
      <c r="AU982" s="158" t="s">
        <v>83</v>
      </c>
      <c r="AV982" s="13" t="s">
        <v>83</v>
      </c>
      <c r="AW982" s="13" t="s">
        <v>29</v>
      </c>
      <c r="AX982" s="13" t="s">
        <v>73</v>
      </c>
      <c r="AY982" s="158" t="s">
        <v>137</v>
      </c>
    </row>
    <row r="983" spans="2:51" s="13" customFormat="1">
      <c r="B983" s="156"/>
      <c r="D983" s="157" t="s">
        <v>145</v>
      </c>
      <c r="E983" s="158" t="s">
        <v>1</v>
      </c>
      <c r="F983" s="159" t="s">
        <v>639</v>
      </c>
      <c r="H983" s="160">
        <v>-1.7729999999999999</v>
      </c>
      <c r="L983" s="156"/>
      <c r="M983" s="161"/>
      <c r="N983" s="162"/>
      <c r="O983" s="162"/>
      <c r="P983" s="162"/>
      <c r="Q983" s="162"/>
      <c r="R983" s="162"/>
      <c r="S983" s="162"/>
      <c r="T983" s="163"/>
      <c r="AT983" s="158" t="s">
        <v>145</v>
      </c>
      <c r="AU983" s="158" t="s">
        <v>83</v>
      </c>
      <c r="AV983" s="13" t="s">
        <v>83</v>
      </c>
      <c r="AW983" s="13" t="s">
        <v>29</v>
      </c>
      <c r="AX983" s="13" t="s">
        <v>73</v>
      </c>
      <c r="AY983" s="158" t="s">
        <v>137</v>
      </c>
    </row>
    <row r="984" spans="2:51" s="13" customFormat="1">
      <c r="B984" s="156"/>
      <c r="D984" s="157" t="s">
        <v>145</v>
      </c>
      <c r="E984" s="158" t="s">
        <v>1</v>
      </c>
      <c r="F984" s="159" t="s">
        <v>948</v>
      </c>
      <c r="H984" s="160">
        <v>61.343000000000004</v>
      </c>
      <c r="L984" s="156"/>
      <c r="M984" s="161"/>
      <c r="N984" s="162"/>
      <c r="O984" s="162"/>
      <c r="P984" s="162"/>
      <c r="Q984" s="162"/>
      <c r="R984" s="162"/>
      <c r="S984" s="162"/>
      <c r="T984" s="163"/>
      <c r="AT984" s="158" t="s">
        <v>145</v>
      </c>
      <c r="AU984" s="158" t="s">
        <v>83</v>
      </c>
      <c r="AV984" s="13" t="s">
        <v>83</v>
      </c>
      <c r="AW984" s="13" t="s">
        <v>29</v>
      </c>
      <c r="AX984" s="13" t="s">
        <v>73</v>
      </c>
      <c r="AY984" s="158" t="s">
        <v>137</v>
      </c>
    </row>
    <row r="985" spans="2:51" s="13" customFormat="1">
      <c r="B985" s="156"/>
      <c r="D985" s="157" t="s">
        <v>145</v>
      </c>
      <c r="E985" s="158" t="s">
        <v>1</v>
      </c>
      <c r="F985" s="159" t="s">
        <v>911</v>
      </c>
      <c r="H985" s="160">
        <v>-3.5459999999999998</v>
      </c>
      <c r="L985" s="156"/>
      <c r="M985" s="161"/>
      <c r="N985" s="162"/>
      <c r="O985" s="162"/>
      <c r="P985" s="162"/>
      <c r="Q985" s="162"/>
      <c r="R985" s="162"/>
      <c r="S985" s="162"/>
      <c r="T985" s="163"/>
      <c r="AT985" s="158" t="s">
        <v>145</v>
      </c>
      <c r="AU985" s="158" t="s">
        <v>83</v>
      </c>
      <c r="AV985" s="13" t="s">
        <v>83</v>
      </c>
      <c r="AW985" s="13" t="s">
        <v>29</v>
      </c>
      <c r="AX985" s="13" t="s">
        <v>73</v>
      </c>
      <c r="AY985" s="158" t="s">
        <v>137</v>
      </c>
    </row>
    <row r="986" spans="2:51" s="13" customFormat="1">
      <c r="B986" s="156"/>
      <c r="D986" s="157" t="s">
        <v>145</v>
      </c>
      <c r="E986" s="158" t="s">
        <v>1</v>
      </c>
      <c r="F986" s="159" t="s">
        <v>949</v>
      </c>
      <c r="H986" s="160">
        <v>54.155000000000001</v>
      </c>
      <c r="L986" s="156"/>
      <c r="M986" s="161"/>
      <c r="N986" s="162"/>
      <c r="O986" s="162"/>
      <c r="P986" s="162"/>
      <c r="Q986" s="162"/>
      <c r="R986" s="162"/>
      <c r="S986" s="162"/>
      <c r="T986" s="163"/>
      <c r="AT986" s="158" t="s">
        <v>145</v>
      </c>
      <c r="AU986" s="158" t="s">
        <v>83</v>
      </c>
      <c r="AV986" s="13" t="s">
        <v>83</v>
      </c>
      <c r="AW986" s="13" t="s">
        <v>29</v>
      </c>
      <c r="AX986" s="13" t="s">
        <v>73</v>
      </c>
      <c r="AY986" s="158" t="s">
        <v>137</v>
      </c>
    </row>
    <row r="987" spans="2:51" s="13" customFormat="1">
      <c r="B987" s="156"/>
      <c r="D987" s="157" t="s">
        <v>145</v>
      </c>
      <c r="E987" s="158" t="s">
        <v>1</v>
      </c>
      <c r="F987" s="159" t="s">
        <v>650</v>
      </c>
      <c r="H987" s="160">
        <v>-1.379</v>
      </c>
      <c r="L987" s="156"/>
      <c r="M987" s="161"/>
      <c r="N987" s="162"/>
      <c r="O987" s="162"/>
      <c r="P987" s="162"/>
      <c r="Q987" s="162"/>
      <c r="R987" s="162"/>
      <c r="S987" s="162"/>
      <c r="T987" s="163"/>
      <c r="AT987" s="158" t="s">
        <v>145</v>
      </c>
      <c r="AU987" s="158" t="s">
        <v>83</v>
      </c>
      <c r="AV987" s="13" t="s">
        <v>83</v>
      </c>
      <c r="AW987" s="13" t="s">
        <v>29</v>
      </c>
      <c r="AX987" s="13" t="s">
        <v>73</v>
      </c>
      <c r="AY987" s="158" t="s">
        <v>137</v>
      </c>
    </row>
    <row r="988" spans="2:51" s="13" customFormat="1">
      <c r="B988" s="156"/>
      <c r="D988" s="157" t="s">
        <v>145</v>
      </c>
      <c r="E988" s="158" t="s">
        <v>1</v>
      </c>
      <c r="F988" s="159" t="s">
        <v>655</v>
      </c>
      <c r="H988" s="160">
        <v>-3.5459999999999998</v>
      </c>
      <c r="L988" s="156"/>
      <c r="M988" s="161"/>
      <c r="N988" s="162"/>
      <c r="O988" s="162"/>
      <c r="P988" s="162"/>
      <c r="Q988" s="162"/>
      <c r="R988" s="162"/>
      <c r="S988" s="162"/>
      <c r="T988" s="163"/>
      <c r="AT988" s="158" t="s">
        <v>145</v>
      </c>
      <c r="AU988" s="158" t="s">
        <v>83</v>
      </c>
      <c r="AV988" s="13" t="s">
        <v>83</v>
      </c>
      <c r="AW988" s="13" t="s">
        <v>29</v>
      </c>
      <c r="AX988" s="13" t="s">
        <v>73</v>
      </c>
      <c r="AY988" s="158" t="s">
        <v>137</v>
      </c>
    </row>
    <row r="989" spans="2:51" s="13" customFormat="1">
      <c r="B989" s="156"/>
      <c r="D989" s="157" t="s">
        <v>145</v>
      </c>
      <c r="E989" s="158" t="s">
        <v>1</v>
      </c>
      <c r="F989" s="159" t="s">
        <v>950</v>
      </c>
      <c r="H989" s="160">
        <v>-6.8</v>
      </c>
      <c r="L989" s="156"/>
      <c r="M989" s="161"/>
      <c r="N989" s="162"/>
      <c r="O989" s="162"/>
      <c r="P989" s="162"/>
      <c r="Q989" s="162"/>
      <c r="R989" s="162"/>
      <c r="S989" s="162"/>
      <c r="T989" s="163"/>
      <c r="AT989" s="158" t="s">
        <v>145</v>
      </c>
      <c r="AU989" s="158" t="s">
        <v>83</v>
      </c>
      <c r="AV989" s="13" t="s">
        <v>83</v>
      </c>
      <c r="AW989" s="13" t="s">
        <v>29</v>
      </c>
      <c r="AX989" s="13" t="s">
        <v>73</v>
      </c>
      <c r="AY989" s="158" t="s">
        <v>137</v>
      </c>
    </row>
    <row r="990" spans="2:51" s="13" customFormat="1">
      <c r="B990" s="156"/>
      <c r="D990" s="157" t="s">
        <v>145</v>
      </c>
      <c r="E990" s="158" t="s">
        <v>1</v>
      </c>
      <c r="F990" s="159" t="s">
        <v>951</v>
      </c>
      <c r="H990" s="160">
        <v>8.5</v>
      </c>
      <c r="L990" s="156"/>
      <c r="M990" s="161"/>
      <c r="N990" s="162"/>
      <c r="O990" s="162"/>
      <c r="P990" s="162"/>
      <c r="Q990" s="162"/>
      <c r="R990" s="162"/>
      <c r="S990" s="162"/>
      <c r="T990" s="163"/>
      <c r="AT990" s="158" t="s">
        <v>145</v>
      </c>
      <c r="AU990" s="158" t="s">
        <v>83</v>
      </c>
      <c r="AV990" s="13" t="s">
        <v>83</v>
      </c>
      <c r="AW990" s="13" t="s">
        <v>29</v>
      </c>
      <c r="AX990" s="13" t="s">
        <v>73</v>
      </c>
      <c r="AY990" s="158" t="s">
        <v>137</v>
      </c>
    </row>
    <row r="991" spans="2:51" s="13" customFormat="1">
      <c r="B991" s="156"/>
      <c r="D991" s="157" t="s">
        <v>145</v>
      </c>
      <c r="E991" s="158" t="s">
        <v>1</v>
      </c>
      <c r="F991" s="159" t="s">
        <v>650</v>
      </c>
      <c r="H991" s="160">
        <v>-1.379</v>
      </c>
      <c r="L991" s="156"/>
      <c r="M991" s="161"/>
      <c r="N991" s="162"/>
      <c r="O991" s="162"/>
      <c r="P991" s="162"/>
      <c r="Q991" s="162"/>
      <c r="R991" s="162"/>
      <c r="S991" s="162"/>
      <c r="T991" s="163"/>
      <c r="AT991" s="158" t="s">
        <v>145</v>
      </c>
      <c r="AU991" s="158" t="s">
        <v>83</v>
      </c>
      <c r="AV991" s="13" t="s">
        <v>83</v>
      </c>
      <c r="AW991" s="13" t="s">
        <v>29</v>
      </c>
      <c r="AX991" s="13" t="s">
        <v>73</v>
      </c>
      <c r="AY991" s="158" t="s">
        <v>137</v>
      </c>
    </row>
    <row r="992" spans="2:51" s="13" customFormat="1">
      <c r="B992" s="156"/>
      <c r="D992" s="157" t="s">
        <v>145</v>
      </c>
      <c r="E992" s="158" t="s">
        <v>1</v>
      </c>
      <c r="F992" s="159" t="s">
        <v>952</v>
      </c>
      <c r="H992" s="160">
        <v>61.104999999999997</v>
      </c>
      <c r="L992" s="156"/>
      <c r="M992" s="161"/>
      <c r="N992" s="162"/>
      <c r="O992" s="162"/>
      <c r="P992" s="162"/>
      <c r="Q992" s="162"/>
      <c r="R992" s="162"/>
      <c r="S992" s="162"/>
      <c r="T992" s="163"/>
      <c r="AT992" s="158" t="s">
        <v>145</v>
      </c>
      <c r="AU992" s="158" t="s">
        <v>83</v>
      </c>
      <c r="AV992" s="13" t="s">
        <v>83</v>
      </c>
      <c r="AW992" s="13" t="s">
        <v>29</v>
      </c>
      <c r="AX992" s="13" t="s">
        <v>73</v>
      </c>
      <c r="AY992" s="158" t="s">
        <v>137</v>
      </c>
    </row>
    <row r="993" spans="2:51" s="13" customFormat="1">
      <c r="B993" s="156"/>
      <c r="D993" s="157" t="s">
        <v>145</v>
      </c>
      <c r="E993" s="158" t="s">
        <v>1</v>
      </c>
      <c r="F993" s="159" t="s">
        <v>911</v>
      </c>
      <c r="H993" s="160">
        <v>-3.5459999999999998</v>
      </c>
      <c r="L993" s="156"/>
      <c r="M993" s="161"/>
      <c r="N993" s="162"/>
      <c r="O993" s="162"/>
      <c r="P993" s="162"/>
      <c r="Q993" s="162"/>
      <c r="R993" s="162"/>
      <c r="S993" s="162"/>
      <c r="T993" s="163"/>
      <c r="AT993" s="158" t="s">
        <v>145</v>
      </c>
      <c r="AU993" s="158" t="s">
        <v>83</v>
      </c>
      <c r="AV993" s="13" t="s">
        <v>83</v>
      </c>
      <c r="AW993" s="13" t="s">
        <v>29</v>
      </c>
      <c r="AX993" s="13" t="s">
        <v>73</v>
      </c>
      <c r="AY993" s="158" t="s">
        <v>137</v>
      </c>
    </row>
    <row r="994" spans="2:51" s="13" customFormat="1">
      <c r="B994" s="156"/>
      <c r="D994" s="157" t="s">
        <v>145</v>
      </c>
      <c r="E994" s="158" t="s">
        <v>1</v>
      </c>
      <c r="F994" s="159" t="s">
        <v>953</v>
      </c>
      <c r="H994" s="160">
        <v>70.903999999999996</v>
      </c>
      <c r="L994" s="156"/>
      <c r="M994" s="161"/>
      <c r="N994" s="162"/>
      <c r="O994" s="162"/>
      <c r="P994" s="162"/>
      <c r="Q994" s="162"/>
      <c r="R994" s="162"/>
      <c r="S994" s="162"/>
      <c r="T994" s="163"/>
      <c r="AT994" s="158" t="s">
        <v>145</v>
      </c>
      <c r="AU994" s="158" t="s">
        <v>83</v>
      </c>
      <c r="AV994" s="13" t="s">
        <v>83</v>
      </c>
      <c r="AW994" s="13" t="s">
        <v>29</v>
      </c>
      <c r="AX994" s="13" t="s">
        <v>73</v>
      </c>
      <c r="AY994" s="158" t="s">
        <v>137</v>
      </c>
    </row>
    <row r="995" spans="2:51" s="13" customFormat="1">
      <c r="B995" s="156"/>
      <c r="D995" s="157" t="s">
        <v>145</v>
      </c>
      <c r="E995" s="158" t="s">
        <v>1</v>
      </c>
      <c r="F995" s="159" t="s">
        <v>911</v>
      </c>
      <c r="H995" s="160">
        <v>-3.5459999999999998</v>
      </c>
      <c r="L995" s="156"/>
      <c r="M995" s="161"/>
      <c r="N995" s="162"/>
      <c r="O995" s="162"/>
      <c r="P995" s="162"/>
      <c r="Q995" s="162"/>
      <c r="R995" s="162"/>
      <c r="S995" s="162"/>
      <c r="T995" s="163"/>
      <c r="AT995" s="158" t="s">
        <v>145</v>
      </c>
      <c r="AU995" s="158" t="s">
        <v>83</v>
      </c>
      <c r="AV995" s="13" t="s">
        <v>83</v>
      </c>
      <c r="AW995" s="13" t="s">
        <v>29</v>
      </c>
      <c r="AX995" s="13" t="s">
        <v>73</v>
      </c>
      <c r="AY995" s="158" t="s">
        <v>137</v>
      </c>
    </row>
    <row r="996" spans="2:51" s="13" customFormat="1">
      <c r="B996" s="156"/>
      <c r="D996" s="157" t="s">
        <v>145</v>
      </c>
      <c r="E996" s="158" t="s">
        <v>1</v>
      </c>
      <c r="F996" s="159" t="s">
        <v>954</v>
      </c>
      <c r="H996" s="160">
        <v>-8.5</v>
      </c>
      <c r="L996" s="156"/>
      <c r="M996" s="161"/>
      <c r="N996" s="162"/>
      <c r="O996" s="162"/>
      <c r="P996" s="162"/>
      <c r="Q996" s="162"/>
      <c r="R996" s="162"/>
      <c r="S996" s="162"/>
      <c r="T996" s="163"/>
      <c r="AT996" s="158" t="s">
        <v>145</v>
      </c>
      <c r="AU996" s="158" t="s">
        <v>83</v>
      </c>
      <c r="AV996" s="13" t="s">
        <v>83</v>
      </c>
      <c r="AW996" s="13" t="s">
        <v>29</v>
      </c>
      <c r="AX996" s="13" t="s">
        <v>73</v>
      </c>
      <c r="AY996" s="158" t="s">
        <v>137</v>
      </c>
    </row>
    <row r="997" spans="2:51" s="13" customFormat="1">
      <c r="B997" s="156"/>
      <c r="D997" s="157" t="s">
        <v>145</v>
      </c>
      <c r="E997" s="158" t="s">
        <v>1</v>
      </c>
      <c r="F997" s="159" t="s">
        <v>955</v>
      </c>
      <c r="H997" s="160">
        <v>57.942999999999998</v>
      </c>
      <c r="L997" s="156"/>
      <c r="M997" s="161"/>
      <c r="N997" s="162"/>
      <c r="O997" s="162"/>
      <c r="P997" s="162"/>
      <c r="Q997" s="162"/>
      <c r="R997" s="162"/>
      <c r="S997" s="162"/>
      <c r="T997" s="163"/>
      <c r="AT997" s="158" t="s">
        <v>145</v>
      </c>
      <c r="AU997" s="158" t="s">
        <v>83</v>
      </c>
      <c r="AV997" s="13" t="s">
        <v>83</v>
      </c>
      <c r="AW997" s="13" t="s">
        <v>29</v>
      </c>
      <c r="AX997" s="13" t="s">
        <v>73</v>
      </c>
      <c r="AY997" s="158" t="s">
        <v>137</v>
      </c>
    </row>
    <row r="998" spans="2:51" s="13" customFormat="1">
      <c r="B998" s="156"/>
      <c r="D998" s="157" t="s">
        <v>145</v>
      </c>
      <c r="E998" s="158" t="s">
        <v>1</v>
      </c>
      <c r="F998" s="159" t="s">
        <v>650</v>
      </c>
      <c r="H998" s="160">
        <v>-1.379</v>
      </c>
      <c r="L998" s="156"/>
      <c r="M998" s="161"/>
      <c r="N998" s="162"/>
      <c r="O998" s="162"/>
      <c r="P998" s="162"/>
      <c r="Q998" s="162"/>
      <c r="R998" s="162"/>
      <c r="S998" s="162"/>
      <c r="T998" s="163"/>
      <c r="AT998" s="158" t="s">
        <v>145</v>
      </c>
      <c r="AU998" s="158" t="s">
        <v>83</v>
      </c>
      <c r="AV998" s="13" t="s">
        <v>83</v>
      </c>
      <c r="AW998" s="13" t="s">
        <v>29</v>
      </c>
      <c r="AX998" s="13" t="s">
        <v>73</v>
      </c>
      <c r="AY998" s="158" t="s">
        <v>137</v>
      </c>
    </row>
    <row r="999" spans="2:51" s="13" customFormat="1">
      <c r="B999" s="156"/>
      <c r="D999" s="157" t="s">
        <v>145</v>
      </c>
      <c r="E999" s="158" t="s">
        <v>1</v>
      </c>
      <c r="F999" s="159" t="s">
        <v>655</v>
      </c>
      <c r="H999" s="160">
        <v>-3.5459999999999998</v>
      </c>
      <c r="L999" s="156"/>
      <c r="M999" s="161"/>
      <c r="N999" s="162"/>
      <c r="O999" s="162"/>
      <c r="P999" s="162"/>
      <c r="Q999" s="162"/>
      <c r="R999" s="162"/>
      <c r="S999" s="162"/>
      <c r="T999" s="163"/>
      <c r="AT999" s="158" t="s">
        <v>145</v>
      </c>
      <c r="AU999" s="158" t="s">
        <v>83</v>
      </c>
      <c r="AV999" s="13" t="s">
        <v>83</v>
      </c>
      <c r="AW999" s="13" t="s">
        <v>29</v>
      </c>
      <c r="AX999" s="13" t="s">
        <v>73</v>
      </c>
      <c r="AY999" s="158" t="s">
        <v>137</v>
      </c>
    </row>
    <row r="1000" spans="2:51" s="13" customFormat="1">
      <c r="B1000" s="156"/>
      <c r="D1000" s="157" t="s">
        <v>145</v>
      </c>
      <c r="E1000" s="158" t="s">
        <v>1</v>
      </c>
      <c r="F1000" s="159" t="s">
        <v>956</v>
      </c>
      <c r="H1000" s="160">
        <v>-12.6</v>
      </c>
      <c r="L1000" s="156"/>
      <c r="M1000" s="161"/>
      <c r="N1000" s="162"/>
      <c r="O1000" s="162"/>
      <c r="P1000" s="162"/>
      <c r="Q1000" s="162"/>
      <c r="R1000" s="162"/>
      <c r="S1000" s="162"/>
      <c r="T1000" s="163"/>
      <c r="AT1000" s="158" t="s">
        <v>145</v>
      </c>
      <c r="AU1000" s="158" t="s">
        <v>83</v>
      </c>
      <c r="AV1000" s="13" t="s">
        <v>83</v>
      </c>
      <c r="AW1000" s="13" t="s">
        <v>29</v>
      </c>
      <c r="AX1000" s="13" t="s">
        <v>73</v>
      </c>
      <c r="AY1000" s="158" t="s">
        <v>137</v>
      </c>
    </row>
    <row r="1001" spans="2:51" s="13" customFormat="1">
      <c r="B1001" s="156"/>
      <c r="D1001" s="157" t="s">
        <v>145</v>
      </c>
      <c r="E1001" s="158" t="s">
        <v>1</v>
      </c>
      <c r="F1001" s="159" t="s">
        <v>957</v>
      </c>
      <c r="H1001" s="160">
        <v>8.375</v>
      </c>
      <c r="L1001" s="156"/>
      <c r="M1001" s="161"/>
      <c r="N1001" s="162"/>
      <c r="O1001" s="162"/>
      <c r="P1001" s="162"/>
      <c r="Q1001" s="162"/>
      <c r="R1001" s="162"/>
      <c r="S1001" s="162"/>
      <c r="T1001" s="163"/>
      <c r="AT1001" s="158" t="s">
        <v>145</v>
      </c>
      <c r="AU1001" s="158" t="s">
        <v>83</v>
      </c>
      <c r="AV1001" s="13" t="s">
        <v>83</v>
      </c>
      <c r="AW1001" s="13" t="s">
        <v>29</v>
      </c>
      <c r="AX1001" s="13" t="s">
        <v>73</v>
      </c>
      <c r="AY1001" s="158" t="s">
        <v>137</v>
      </c>
    </row>
    <row r="1002" spans="2:51" s="13" customFormat="1">
      <c r="B1002" s="156"/>
      <c r="D1002" s="157" t="s">
        <v>145</v>
      </c>
      <c r="E1002" s="158" t="s">
        <v>1</v>
      </c>
      <c r="F1002" s="159" t="s">
        <v>650</v>
      </c>
      <c r="H1002" s="160">
        <v>-1.379</v>
      </c>
      <c r="L1002" s="156"/>
      <c r="M1002" s="161"/>
      <c r="N1002" s="162"/>
      <c r="O1002" s="162"/>
      <c r="P1002" s="162"/>
      <c r="Q1002" s="162"/>
      <c r="R1002" s="162"/>
      <c r="S1002" s="162"/>
      <c r="T1002" s="163"/>
      <c r="AT1002" s="158" t="s">
        <v>145</v>
      </c>
      <c r="AU1002" s="158" t="s">
        <v>83</v>
      </c>
      <c r="AV1002" s="13" t="s">
        <v>83</v>
      </c>
      <c r="AW1002" s="13" t="s">
        <v>29</v>
      </c>
      <c r="AX1002" s="13" t="s">
        <v>73</v>
      </c>
      <c r="AY1002" s="158" t="s">
        <v>137</v>
      </c>
    </row>
    <row r="1003" spans="2:51" s="13" customFormat="1">
      <c r="B1003" s="156"/>
      <c r="D1003" s="157" t="s">
        <v>145</v>
      </c>
      <c r="E1003" s="158" t="s">
        <v>1</v>
      </c>
      <c r="F1003" s="159" t="s">
        <v>958</v>
      </c>
      <c r="H1003" s="160">
        <v>30.331</v>
      </c>
      <c r="L1003" s="156"/>
      <c r="M1003" s="161"/>
      <c r="N1003" s="162"/>
      <c r="O1003" s="162"/>
      <c r="P1003" s="162"/>
      <c r="Q1003" s="162"/>
      <c r="R1003" s="162"/>
      <c r="S1003" s="162"/>
      <c r="T1003" s="163"/>
      <c r="AT1003" s="158" t="s">
        <v>145</v>
      </c>
      <c r="AU1003" s="158" t="s">
        <v>83</v>
      </c>
      <c r="AV1003" s="13" t="s">
        <v>83</v>
      </c>
      <c r="AW1003" s="13" t="s">
        <v>29</v>
      </c>
      <c r="AX1003" s="13" t="s">
        <v>73</v>
      </c>
      <c r="AY1003" s="158" t="s">
        <v>137</v>
      </c>
    </row>
    <row r="1004" spans="2:51" s="13" customFormat="1">
      <c r="B1004" s="156"/>
      <c r="D1004" s="157" t="s">
        <v>145</v>
      </c>
      <c r="E1004" s="158" t="s">
        <v>1</v>
      </c>
      <c r="F1004" s="159" t="s">
        <v>911</v>
      </c>
      <c r="H1004" s="160">
        <v>-3.5459999999999998</v>
      </c>
      <c r="L1004" s="156"/>
      <c r="M1004" s="161"/>
      <c r="N1004" s="162"/>
      <c r="O1004" s="162"/>
      <c r="P1004" s="162"/>
      <c r="Q1004" s="162"/>
      <c r="R1004" s="162"/>
      <c r="S1004" s="162"/>
      <c r="T1004" s="163"/>
      <c r="AT1004" s="158" t="s">
        <v>145</v>
      </c>
      <c r="AU1004" s="158" t="s">
        <v>83</v>
      </c>
      <c r="AV1004" s="13" t="s">
        <v>83</v>
      </c>
      <c r="AW1004" s="13" t="s">
        <v>29</v>
      </c>
      <c r="AX1004" s="13" t="s">
        <v>73</v>
      </c>
      <c r="AY1004" s="158" t="s">
        <v>137</v>
      </c>
    </row>
    <row r="1005" spans="2:51" s="13" customFormat="1">
      <c r="B1005" s="156"/>
      <c r="D1005" s="157" t="s">
        <v>145</v>
      </c>
      <c r="E1005" s="158" t="s">
        <v>1</v>
      </c>
      <c r="F1005" s="159" t="s">
        <v>959</v>
      </c>
      <c r="H1005" s="160">
        <v>31.75</v>
      </c>
      <c r="L1005" s="156"/>
      <c r="M1005" s="161"/>
      <c r="N1005" s="162"/>
      <c r="O1005" s="162"/>
      <c r="P1005" s="162"/>
      <c r="Q1005" s="162"/>
      <c r="R1005" s="162"/>
      <c r="S1005" s="162"/>
      <c r="T1005" s="163"/>
      <c r="AT1005" s="158" t="s">
        <v>145</v>
      </c>
      <c r="AU1005" s="158" t="s">
        <v>83</v>
      </c>
      <c r="AV1005" s="13" t="s">
        <v>83</v>
      </c>
      <c r="AW1005" s="13" t="s">
        <v>29</v>
      </c>
      <c r="AX1005" s="13" t="s">
        <v>73</v>
      </c>
      <c r="AY1005" s="158" t="s">
        <v>137</v>
      </c>
    </row>
    <row r="1006" spans="2:51" s="13" customFormat="1">
      <c r="B1006" s="156"/>
      <c r="D1006" s="157" t="s">
        <v>145</v>
      </c>
      <c r="E1006" s="158" t="s">
        <v>1</v>
      </c>
      <c r="F1006" s="159" t="s">
        <v>960</v>
      </c>
      <c r="H1006" s="160">
        <v>-2.9550000000000001</v>
      </c>
      <c r="L1006" s="156"/>
      <c r="M1006" s="161"/>
      <c r="N1006" s="162"/>
      <c r="O1006" s="162"/>
      <c r="P1006" s="162"/>
      <c r="Q1006" s="162"/>
      <c r="R1006" s="162"/>
      <c r="S1006" s="162"/>
      <c r="T1006" s="163"/>
      <c r="AT1006" s="158" t="s">
        <v>145</v>
      </c>
      <c r="AU1006" s="158" t="s">
        <v>83</v>
      </c>
      <c r="AV1006" s="13" t="s">
        <v>83</v>
      </c>
      <c r="AW1006" s="13" t="s">
        <v>29</v>
      </c>
      <c r="AX1006" s="13" t="s">
        <v>73</v>
      </c>
      <c r="AY1006" s="158" t="s">
        <v>137</v>
      </c>
    </row>
    <row r="1007" spans="2:51" s="13" customFormat="1">
      <c r="B1007" s="156"/>
      <c r="D1007" s="157" t="s">
        <v>145</v>
      </c>
      <c r="E1007" s="158" t="s">
        <v>1</v>
      </c>
      <c r="F1007" s="159" t="s">
        <v>662</v>
      </c>
      <c r="H1007" s="160">
        <v>-7.0919999999999996</v>
      </c>
      <c r="L1007" s="156"/>
      <c r="M1007" s="161"/>
      <c r="N1007" s="162"/>
      <c r="O1007" s="162"/>
      <c r="P1007" s="162"/>
      <c r="Q1007" s="162"/>
      <c r="R1007" s="162"/>
      <c r="S1007" s="162"/>
      <c r="T1007" s="163"/>
      <c r="AT1007" s="158" t="s">
        <v>145</v>
      </c>
      <c r="AU1007" s="158" t="s">
        <v>83</v>
      </c>
      <c r="AV1007" s="13" t="s">
        <v>83</v>
      </c>
      <c r="AW1007" s="13" t="s">
        <v>29</v>
      </c>
      <c r="AX1007" s="13" t="s">
        <v>73</v>
      </c>
      <c r="AY1007" s="158" t="s">
        <v>137</v>
      </c>
    </row>
    <row r="1008" spans="2:51" s="13" customFormat="1">
      <c r="B1008" s="156"/>
      <c r="D1008" s="157" t="s">
        <v>145</v>
      </c>
      <c r="E1008" s="158" t="s">
        <v>1</v>
      </c>
      <c r="F1008" s="159" t="s">
        <v>961</v>
      </c>
      <c r="H1008" s="160">
        <v>30.92</v>
      </c>
      <c r="L1008" s="156"/>
      <c r="M1008" s="161"/>
      <c r="N1008" s="162"/>
      <c r="O1008" s="162"/>
      <c r="P1008" s="162"/>
      <c r="Q1008" s="162"/>
      <c r="R1008" s="162"/>
      <c r="S1008" s="162"/>
      <c r="T1008" s="163"/>
      <c r="AT1008" s="158" t="s">
        <v>145</v>
      </c>
      <c r="AU1008" s="158" t="s">
        <v>83</v>
      </c>
      <c r="AV1008" s="13" t="s">
        <v>83</v>
      </c>
      <c r="AW1008" s="13" t="s">
        <v>29</v>
      </c>
      <c r="AX1008" s="13" t="s">
        <v>73</v>
      </c>
      <c r="AY1008" s="158" t="s">
        <v>137</v>
      </c>
    </row>
    <row r="1009" spans="1:65" s="13" customFormat="1">
      <c r="B1009" s="156"/>
      <c r="D1009" s="157" t="s">
        <v>145</v>
      </c>
      <c r="E1009" s="158" t="s">
        <v>1</v>
      </c>
      <c r="F1009" s="159" t="s">
        <v>962</v>
      </c>
      <c r="H1009" s="160">
        <v>-5.91</v>
      </c>
      <c r="L1009" s="156"/>
      <c r="M1009" s="161"/>
      <c r="N1009" s="162"/>
      <c r="O1009" s="162"/>
      <c r="P1009" s="162"/>
      <c r="Q1009" s="162"/>
      <c r="R1009" s="162"/>
      <c r="S1009" s="162"/>
      <c r="T1009" s="163"/>
      <c r="AT1009" s="158" t="s">
        <v>145</v>
      </c>
      <c r="AU1009" s="158" t="s">
        <v>83</v>
      </c>
      <c r="AV1009" s="13" t="s">
        <v>83</v>
      </c>
      <c r="AW1009" s="13" t="s">
        <v>29</v>
      </c>
      <c r="AX1009" s="13" t="s">
        <v>73</v>
      </c>
      <c r="AY1009" s="158" t="s">
        <v>137</v>
      </c>
    </row>
    <row r="1010" spans="1:65" s="13" customFormat="1">
      <c r="B1010" s="156"/>
      <c r="D1010" s="157" t="s">
        <v>145</v>
      </c>
      <c r="E1010" s="158" t="s">
        <v>1</v>
      </c>
      <c r="F1010" s="159" t="s">
        <v>864</v>
      </c>
      <c r="H1010" s="160">
        <v>-1.7729999999999999</v>
      </c>
      <c r="L1010" s="156"/>
      <c r="M1010" s="161"/>
      <c r="N1010" s="162"/>
      <c r="O1010" s="162"/>
      <c r="P1010" s="162"/>
      <c r="Q1010" s="162"/>
      <c r="R1010" s="162"/>
      <c r="S1010" s="162"/>
      <c r="T1010" s="163"/>
      <c r="AT1010" s="158" t="s">
        <v>145</v>
      </c>
      <c r="AU1010" s="158" t="s">
        <v>83</v>
      </c>
      <c r="AV1010" s="13" t="s">
        <v>83</v>
      </c>
      <c r="AW1010" s="13" t="s">
        <v>29</v>
      </c>
      <c r="AX1010" s="13" t="s">
        <v>73</v>
      </c>
      <c r="AY1010" s="158" t="s">
        <v>137</v>
      </c>
    </row>
    <row r="1011" spans="1:65" s="16" customFormat="1">
      <c r="B1011" s="191"/>
      <c r="D1011" s="157" t="s">
        <v>145</v>
      </c>
      <c r="E1011" s="192" t="s">
        <v>1</v>
      </c>
      <c r="F1011" s="193" t="s">
        <v>582</v>
      </c>
      <c r="H1011" s="194">
        <v>503.86799999999988</v>
      </c>
      <c r="L1011" s="191"/>
      <c r="M1011" s="195"/>
      <c r="N1011" s="196"/>
      <c r="O1011" s="196"/>
      <c r="P1011" s="196"/>
      <c r="Q1011" s="196"/>
      <c r="R1011" s="196"/>
      <c r="S1011" s="196"/>
      <c r="T1011" s="197"/>
      <c r="AT1011" s="192" t="s">
        <v>145</v>
      </c>
      <c r="AU1011" s="192" t="s">
        <v>83</v>
      </c>
      <c r="AV1011" s="16" t="s">
        <v>152</v>
      </c>
      <c r="AW1011" s="16" t="s">
        <v>29</v>
      </c>
      <c r="AX1011" s="16" t="s">
        <v>73</v>
      </c>
      <c r="AY1011" s="192" t="s">
        <v>137</v>
      </c>
    </row>
    <row r="1012" spans="1:65" s="13" customFormat="1">
      <c r="B1012" s="156"/>
      <c r="D1012" s="157" t="s">
        <v>145</v>
      </c>
      <c r="E1012" s="158" t="s">
        <v>1</v>
      </c>
      <c r="F1012" s="159" t="s">
        <v>978</v>
      </c>
      <c r="H1012" s="160">
        <v>-395.58699999999999</v>
      </c>
      <c r="L1012" s="156"/>
      <c r="M1012" s="161"/>
      <c r="N1012" s="162"/>
      <c r="O1012" s="162"/>
      <c r="P1012" s="162"/>
      <c r="Q1012" s="162"/>
      <c r="R1012" s="162"/>
      <c r="S1012" s="162"/>
      <c r="T1012" s="163"/>
      <c r="AT1012" s="158" t="s">
        <v>145</v>
      </c>
      <c r="AU1012" s="158" t="s">
        <v>83</v>
      </c>
      <c r="AV1012" s="13" t="s">
        <v>83</v>
      </c>
      <c r="AW1012" s="13" t="s">
        <v>29</v>
      </c>
      <c r="AX1012" s="13" t="s">
        <v>73</v>
      </c>
      <c r="AY1012" s="158" t="s">
        <v>137</v>
      </c>
    </row>
    <row r="1013" spans="1:65" s="14" customFormat="1">
      <c r="B1013" s="164"/>
      <c r="D1013" s="157" t="s">
        <v>145</v>
      </c>
      <c r="E1013" s="165" t="s">
        <v>1</v>
      </c>
      <c r="F1013" s="166" t="s">
        <v>176</v>
      </c>
      <c r="H1013" s="167">
        <v>714.253999999999</v>
      </c>
      <c r="L1013" s="164"/>
      <c r="M1013" s="168"/>
      <c r="N1013" s="169"/>
      <c r="O1013" s="169"/>
      <c r="P1013" s="169"/>
      <c r="Q1013" s="169"/>
      <c r="R1013" s="169"/>
      <c r="S1013" s="169"/>
      <c r="T1013" s="170"/>
      <c r="AT1013" s="165" t="s">
        <v>145</v>
      </c>
      <c r="AU1013" s="165" t="s">
        <v>83</v>
      </c>
      <c r="AV1013" s="14" t="s">
        <v>143</v>
      </c>
      <c r="AW1013" s="14" t="s">
        <v>29</v>
      </c>
      <c r="AX1013" s="14" t="s">
        <v>81</v>
      </c>
      <c r="AY1013" s="165" t="s">
        <v>137</v>
      </c>
    </row>
    <row r="1014" spans="1:65" s="2" customFormat="1" ht="24.15" customHeight="1">
      <c r="A1014" s="30"/>
      <c r="B1014" s="142"/>
      <c r="C1014" s="143" t="s">
        <v>979</v>
      </c>
      <c r="D1014" s="143" t="s">
        <v>139</v>
      </c>
      <c r="E1014" s="144" t="s">
        <v>980</v>
      </c>
      <c r="F1014" s="145" t="s">
        <v>981</v>
      </c>
      <c r="G1014" s="146" t="s">
        <v>142</v>
      </c>
      <c r="H1014" s="147">
        <v>714.25400000000002</v>
      </c>
      <c r="I1014" s="148"/>
      <c r="J1014" s="148">
        <f>ROUND(I1014*H1014,2)</f>
        <v>0</v>
      </c>
      <c r="K1014" s="149"/>
      <c r="L1014" s="31"/>
      <c r="M1014" s="150" t="s">
        <v>1</v>
      </c>
      <c r="N1014" s="151" t="s">
        <v>38</v>
      </c>
      <c r="O1014" s="152">
        <v>7.0000000000000007E-2</v>
      </c>
      <c r="P1014" s="152">
        <f>O1014*H1014</f>
        <v>49.997780000000006</v>
      </c>
      <c r="Q1014" s="152">
        <v>6.7999999999999996E-3</v>
      </c>
      <c r="R1014" s="152">
        <f>Q1014*H1014</f>
        <v>4.8569271999999994</v>
      </c>
      <c r="S1014" s="152">
        <v>0</v>
      </c>
      <c r="T1014" s="153">
        <f>S1014*H1014</f>
        <v>0</v>
      </c>
      <c r="U1014" s="30"/>
      <c r="V1014" s="30"/>
      <c r="W1014" s="30"/>
      <c r="X1014" s="30"/>
      <c r="Y1014" s="30"/>
      <c r="Z1014" s="30"/>
      <c r="AA1014" s="30"/>
      <c r="AB1014" s="30"/>
      <c r="AC1014" s="30"/>
      <c r="AD1014" s="30"/>
      <c r="AE1014" s="30"/>
      <c r="AR1014" s="154" t="s">
        <v>143</v>
      </c>
      <c r="AT1014" s="154" t="s">
        <v>139</v>
      </c>
      <c r="AU1014" s="154" t="s">
        <v>83</v>
      </c>
      <c r="AY1014" s="18" t="s">
        <v>137</v>
      </c>
      <c r="BE1014" s="155">
        <f>IF(N1014="základní",J1014,0)</f>
        <v>0</v>
      </c>
      <c r="BF1014" s="155">
        <f>IF(N1014="snížená",J1014,0)</f>
        <v>0</v>
      </c>
      <c r="BG1014" s="155">
        <f>IF(N1014="zákl. přenesená",J1014,0)</f>
        <v>0</v>
      </c>
      <c r="BH1014" s="155">
        <f>IF(N1014="sníž. přenesená",J1014,0)</f>
        <v>0</v>
      </c>
      <c r="BI1014" s="155">
        <f>IF(N1014="nulová",J1014,0)</f>
        <v>0</v>
      </c>
      <c r="BJ1014" s="18" t="s">
        <v>81</v>
      </c>
      <c r="BK1014" s="155">
        <f>ROUND(I1014*H1014,2)</f>
        <v>0</v>
      </c>
      <c r="BL1014" s="18" t="s">
        <v>143</v>
      </c>
      <c r="BM1014" s="154" t="s">
        <v>982</v>
      </c>
    </row>
    <row r="1015" spans="1:65" s="13" customFormat="1">
      <c r="B1015" s="156"/>
      <c r="D1015" s="157" t="s">
        <v>145</v>
      </c>
      <c r="E1015" s="158" t="s">
        <v>1</v>
      </c>
      <c r="F1015" s="159" t="s">
        <v>983</v>
      </c>
      <c r="H1015" s="160">
        <v>714.25400000000002</v>
      </c>
      <c r="L1015" s="156"/>
      <c r="M1015" s="161"/>
      <c r="N1015" s="162"/>
      <c r="O1015" s="162"/>
      <c r="P1015" s="162"/>
      <c r="Q1015" s="162"/>
      <c r="R1015" s="162"/>
      <c r="S1015" s="162"/>
      <c r="T1015" s="163"/>
      <c r="AT1015" s="158" t="s">
        <v>145</v>
      </c>
      <c r="AU1015" s="158" t="s">
        <v>83</v>
      </c>
      <c r="AV1015" s="13" t="s">
        <v>83</v>
      </c>
      <c r="AW1015" s="13" t="s">
        <v>29</v>
      </c>
      <c r="AX1015" s="13" t="s">
        <v>81</v>
      </c>
      <c r="AY1015" s="158" t="s">
        <v>137</v>
      </c>
    </row>
    <row r="1016" spans="1:65" s="2" customFormat="1" ht="24.15" customHeight="1">
      <c r="A1016" s="30"/>
      <c r="B1016" s="142"/>
      <c r="C1016" s="143" t="s">
        <v>984</v>
      </c>
      <c r="D1016" s="143" t="s">
        <v>139</v>
      </c>
      <c r="E1016" s="144" t="s">
        <v>985</v>
      </c>
      <c r="F1016" s="145" t="s">
        <v>986</v>
      </c>
      <c r="G1016" s="146" t="s">
        <v>142</v>
      </c>
      <c r="H1016" s="147">
        <v>18.765000000000001</v>
      </c>
      <c r="I1016" s="148"/>
      <c r="J1016" s="148">
        <f>ROUND(I1016*H1016,2)</f>
        <v>0</v>
      </c>
      <c r="K1016" s="149"/>
      <c r="L1016" s="31"/>
      <c r="M1016" s="150" t="s">
        <v>1</v>
      </c>
      <c r="N1016" s="151" t="s">
        <v>38</v>
      </c>
      <c r="O1016" s="152">
        <v>0.10199999999999999</v>
      </c>
      <c r="P1016" s="152">
        <f>O1016*H1016</f>
        <v>1.9140299999999999</v>
      </c>
      <c r="Q1016" s="152">
        <v>1.4E-3</v>
      </c>
      <c r="R1016" s="152">
        <f>Q1016*H1016</f>
        <v>2.6270999999999999E-2</v>
      </c>
      <c r="S1016" s="152">
        <v>0</v>
      </c>
      <c r="T1016" s="153">
        <f>S1016*H1016</f>
        <v>0</v>
      </c>
      <c r="U1016" s="30"/>
      <c r="V1016" s="30"/>
      <c r="W1016" s="30"/>
      <c r="X1016" s="30"/>
      <c r="Y1016" s="30"/>
      <c r="Z1016" s="30"/>
      <c r="AA1016" s="30"/>
      <c r="AB1016" s="30"/>
      <c r="AC1016" s="30"/>
      <c r="AD1016" s="30"/>
      <c r="AE1016" s="30"/>
      <c r="AR1016" s="154" t="s">
        <v>143</v>
      </c>
      <c r="AT1016" s="154" t="s">
        <v>139</v>
      </c>
      <c r="AU1016" s="154" t="s">
        <v>83</v>
      </c>
      <c r="AY1016" s="18" t="s">
        <v>137</v>
      </c>
      <c r="BE1016" s="155">
        <f>IF(N1016="základní",J1016,0)</f>
        <v>0</v>
      </c>
      <c r="BF1016" s="155">
        <f>IF(N1016="snížená",J1016,0)</f>
        <v>0</v>
      </c>
      <c r="BG1016" s="155">
        <f>IF(N1016="zákl. přenesená",J1016,0)</f>
        <v>0</v>
      </c>
      <c r="BH1016" s="155">
        <f>IF(N1016="sníž. přenesená",J1016,0)</f>
        <v>0</v>
      </c>
      <c r="BI1016" s="155">
        <f>IF(N1016="nulová",J1016,0)</f>
        <v>0</v>
      </c>
      <c r="BJ1016" s="18" t="s">
        <v>81</v>
      </c>
      <c r="BK1016" s="155">
        <f>ROUND(I1016*H1016,2)</f>
        <v>0</v>
      </c>
      <c r="BL1016" s="18" t="s">
        <v>143</v>
      </c>
      <c r="BM1016" s="154" t="s">
        <v>987</v>
      </c>
    </row>
    <row r="1017" spans="1:65" s="13" customFormat="1">
      <c r="B1017" s="156"/>
      <c r="D1017" s="157" t="s">
        <v>145</v>
      </c>
      <c r="E1017" s="158" t="s">
        <v>1</v>
      </c>
      <c r="F1017" s="159" t="s">
        <v>988</v>
      </c>
      <c r="H1017" s="160">
        <v>18.765000000000001</v>
      </c>
      <c r="L1017" s="156"/>
      <c r="M1017" s="161"/>
      <c r="N1017" s="162"/>
      <c r="O1017" s="162"/>
      <c r="P1017" s="162"/>
      <c r="Q1017" s="162"/>
      <c r="R1017" s="162"/>
      <c r="S1017" s="162"/>
      <c r="T1017" s="163"/>
      <c r="AT1017" s="158" t="s">
        <v>145</v>
      </c>
      <c r="AU1017" s="158" t="s">
        <v>83</v>
      </c>
      <c r="AV1017" s="13" t="s">
        <v>83</v>
      </c>
      <c r="AW1017" s="13" t="s">
        <v>29</v>
      </c>
      <c r="AX1017" s="13" t="s">
        <v>81</v>
      </c>
      <c r="AY1017" s="158" t="s">
        <v>137</v>
      </c>
    </row>
    <row r="1018" spans="1:65" s="2" customFormat="1" ht="37.799999999999997" customHeight="1">
      <c r="A1018" s="30"/>
      <c r="B1018" s="142"/>
      <c r="C1018" s="143" t="s">
        <v>989</v>
      </c>
      <c r="D1018" s="143" t="s">
        <v>139</v>
      </c>
      <c r="E1018" s="144" t="s">
        <v>990</v>
      </c>
      <c r="F1018" s="145" t="s">
        <v>991</v>
      </c>
      <c r="G1018" s="146" t="s">
        <v>142</v>
      </c>
      <c r="H1018" s="147">
        <v>5.25</v>
      </c>
      <c r="I1018" s="148"/>
      <c r="J1018" s="148">
        <f>ROUND(I1018*H1018,2)</f>
        <v>0</v>
      </c>
      <c r="K1018" s="149"/>
      <c r="L1018" s="31"/>
      <c r="M1018" s="150" t="s">
        <v>1</v>
      </c>
      <c r="N1018" s="151" t="s">
        <v>38</v>
      </c>
      <c r="O1018" s="152">
        <v>1.36</v>
      </c>
      <c r="P1018" s="152">
        <f>O1018*H1018</f>
        <v>7.1400000000000006</v>
      </c>
      <c r="Q1018" s="152">
        <v>8.6E-3</v>
      </c>
      <c r="R1018" s="152">
        <f>Q1018*H1018</f>
        <v>4.5150000000000003E-2</v>
      </c>
      <c r="S1018" s="152">
        <v>0</v>
      </c>
      <c r="T1018" s="153">
        <f>S1018*H1018</f>
        <v>0</v>
      </c>
      <c r="U1018" s="30"/>
      <c r="V1018" s="30"/>
      <c r="W1018" s="30"/>
      <c r="X1018" s="30"/>
      <c r="Y1018" s="30"/>
      <c r="Z1018" s="30"/>
      <c r="AA1018" s="30"/>
      <c r="AB1018" s="30"/>
      <c r="AC1018" s="30"/>
      <c r="AD1018" s="30"/>
      <c r="AE1018" s="30"/>
      <c r="AR1018" s="154" t="s">
        <v>143</v>
      </c>
      <c r="AT1018" s="154" t="s">
        <v>139</v>
      </c>
      <c r="AU1018" s="154" t="s">
        <v>83</v>
      </c>
      <c r="AY1018" s="18" t="s">
        <v>137</v>
      </c>
      <c r="BE1018" s="155">
        <f>IF(N1018="základní",J1018,0)</f>
        <v>0</v>
      </c>
      <c r="BF1018" s="155">
        <f>IF(N1018="snížená",J1018,0)</f>
        <v>0</v>
      </c>
      <c r="BG1018" s="155">
        <f>IF(N1018="zákl. přenesená",J1018,0)</f>
        <v>0</v>
      </c>
      <c r="BH1018" s="155">
        <f>IF(N1018="sníž. přenesená",J1018,0)</f>
        <v>0</v>
      </c>
      <c r="BI1018" s="155">
        <f>IF(N1018="nulová",J1018,0)</f>
        <v>0</v>
      </c>
      <c r="BJ1018" s="18" t="s">
        <v>81</v>
      </c>
      <c r="BK1018" s="155">
        <f>ROUND(I1018*H1018,2)</f>
        <v>0</v>
      </c>
      <c r="BL1018" s="18" t="s">
        <v>143</v>
      </c>
      <c r="BM1018" s="154" t="s">
        <v>992</v>
      </c>
    </row>
    <row r="1019" spans="1:65" s="15" customFormat="1">
      <c r="B1019" s="171"/>
      <c r="D1019" s="157" t="s">
        <v>145</v>
      </c>
      <c r="E1019" s="172" t="s">
        <v>1</v>
      </c>
      <c r="F1019" s="173" t="s">
        <v>993</v>
      </c>
      <c r="H1019" s="172" t="s">
        <v>1</v>
      </c>
      <c r="L1019" s="171"/>
      <c r="M1019" s="174"/>
      <c r="N1019" s="175"/>
      <c r="O1019" s="175"/>
      <c r="P1019" s="175"/>
      <c r="Q1019" s="175"/>
      <c r="R1019" s="175"/>
      <c r="S1019" s="175"/>
      <c r="T1019" s="176"/>
      <c r="AT1019" s="172" t="s">
        <v>145</v>
      </c>
      <c r="AU1019" s="172" t="s">
        <v>83</v>
      </c>
      <c r="AV1019" s="15" t="s">
        <v>81</v>
      </c>
      <c r="AW1019" s="15" t="s">
        <v>29</v>
      </c>
      <c r="AX1019" s="15" t="s">
        <v>73</v>
      </c>
      <c r="AY1019" s="172" t="s">
        <v>137</v>
      </c>
    </row>
    <row r="1020" spans="1:65" s="13" customFormat="1">
      <c r="B1020" s="156"/>
      <c r="D1020" s="157" t="s">
        <v>145</v>
      </c>
      <c r="E1020" s="158" t="s">
        <v>1</v>
      </c>
      <c r="F1020" s="159" t="s">
        <v>994</v>
      </c>
      <c r="H1020" s="160">
        <v>5.25</v>
      </c>
      <c r="L1020" s="156"/>
      <c r="M1020" s="161"/>
      <c r="N1020" s="162"/>
      <c r="O1020" s="162"/>
      <c r="P1020" s="162"/>
      <c r="Q1020" s="162"/>
      <c r="R1020" s="162"/>
      <c r="S1020" s="162"/>
      <c r="T1020" s="163"/>
      <c r="AT1020" s="158" t="s">
        <v>145</v>
      </c>
      <c r="AU1020" s="158" t="s">
        <v>83</v>
      </c>
      <c r="AV1020" s="13" t="s">
        <v>83</v>
      </c>
      <c r="AW1020" s="13" t="s">
        <v>29</v>
      </c>
      <c r="AX1020" s="13" t="s">
        <v>81</v>
      </c>
      <c r="AY1020" s="158" t="s">
        <v>137</v>
      </c>
    </row>
    <row r="1021" spans="1:65" s="2" customFormat="1" ht="16.5" customHeight="1">
      <c r="A1021" s="30"/>
      <c r="B1021" s="142"/>
      <c r="C1021" s="177" t="s">
        <v>995</v>
      </c>
      <c r="D1021" s="177" t="s">
        <v>214</v>
      </c>
      <c r="E1021" s="178" t="s">
        <v>996</v>
      </c>
      <c r="F1021" s="179" t="s">
        <v>997</v>
      </c>
      <c r="G1021" s="180" t="s">
        <v>142</v>
      </c>
      <c r="H1021" s="181">
        <v>5.3550000000000004</v>
      </c>
      <c r="I1021" s="182"/>
      <c r="J1021" s="182">
        <f>ROUND(I1021*H1021,2)</f>
        <v>0</v>
      </c>
      <c r="K1021" s="183"/>
      <c r="L1021" s="184"/>
      <c r="M1021" s="185" t="s">
        <v>1</v>
      </c>
      <c r="N1021" s="186" t="s">
        <v>38</v>
      </c>
      <c r="O1021" s="152">
        <v>0</v>
      </c>
      <c r="P1021" s="152">
        <f>O1021*H1021</f>
        <v>0</v>
      </c>
      <c r="Q1021" s="152">
        <v>2.0400000000000001E-3</v>
      </c>
      <c r="R1021" s="152">
        <f>Q1021*H1021</f>
        <v>1.0924200000000002E-2</v>
      </c>
      <c r="S1021" s="152">
        <v>0</v>
      </c>
      <c r="T1021" s="153">
        <f>S1021*H1021</f>
        <v>0</v>
      </c>
      <c r="U1021" s="30"/>
      <c r="V1021" s="30"/>
      <c r="W1021" s="30"/>
      <c r="X1021" s="30"/>
      <c r="Y1021" s="30"/>
      <c r="Z1021" s="30"/>
      <c r="AA1021" s="30"/>
      <c r="AB1021" s="30"/>
      <c r="AC1021" s="30"/>
      <c r="AD1021" s="30"/>
      <c r="AE1021" s="30"/>
      <c r="AR1021" s="154" t="s">
        <v>177</v>
      </c>
      <c r="AT1021" s="154" t="s">
        <v>214</v>
      </c>
      <c r="AU1021" s="154" t="s">
        <v>83</v>
      </c>
      <c r="AY1021" s="18" t="s">
        <v>137</v>
      </c>
      <c r="BE1021" s="155">
        <f>IF(N1021="základní",J1021,0)</f>
        <v>0</v>
      </c>
      <c r="BF1021" s="155">
        <f>IF(N1021="snížená",J1021,0)</f>
        <v>0</v>
      </c>
      <c r="BG1021" s="155">
        <f>IF(N1021="zákl. přenesená",J1021,0)</f>
        <v>0</v>
      </c>
      <c r="BH1021" s="155">
        <f>IF(N1021="sníž. přenesená",J1021,0)</f>
        <v>0</v>
      </c>
      <c r="BI1021" s="155">
        <f>IF(N1021="nulová",J1021,0)</f>
        <v>0</v>
      </c>
      <c r="BJ1021" s="18" t="s">
        <v>81</v>
      </c>
      <c r="BK1021" s="155">
        <f>ROUND(I1021*H1021,2)</f>
        <v>0</v>
      </c>
      <c r="BL1021" s="18" t="s">
        <v>143</v>
      </c>
      <c r="BM1021" s="154" t="s">
        <v>998</v>
      </c>
    </row>
    <row r="1022" spans="1:65" s="13" customFormat="1">
      <c r="B1022" s="156"/>
      <c r="D1022" s="157" t="s">
        <v>145</v>
      </c>
      <c r="F1022" s="159" t="s">
        <v>999</v>
      </c>
      <c r="H1022" s="160">
        <v>5.3550000000000004</v>
      </c>
      <c r="L1022" s="156"/>
      <c r="M1022" s="161"/>
      <c r="N1022" s="162"/>
      <c r="O1022" s="162"/>
      <c r="P1022" s="162"/>
      <c r="Q1022" s="162"/>
      <c r="R1022" s="162"/>
      <c r="S1022" s="162"/>
      <c r="T1022" s="163"/>
      <c r="AT1022" s="158" t="s">
        <v>145</v>
      </c>
      <c r="AU1022" s="158" t="s">
        <v>83</v>
      </c>
      <c r="AV1022" s="13" t="s">
        <v>83</v>
      </c>
      <c r="AW1022" s="13" t="s">
        <v>3</v>
      </c>
      <c r="AX1022" s="13" t="s">
        <v>81</v>
      </c>
      <c r="AY1022" s="158" t="s">
        <v>137</v>
      </c>
    </row>
    <row r="1023" spans="1:65" s="2" customFormat="1" ht="37.799999999999997" customHeight="1">
      <c r="A1023" s="30"/>
      <c r="B1023" s="142"/>
      <c r="C1023" s="143" t="s">
        <v>1000</v>
      </c>
      <c r="D1023" s="143" t="s">
        <v>139</v>
      </c>
      <c r="E1023" s="144" t="s">
        <v>1001</v>
      </c>
      <c r="F1023" s="145" t="s">
        <v>1002</v>
      </c>
      <c r="G1023" s="146" t="s">
        <v>142</v>
      </c>
      <c r="H1023" s="147">
        <v>13.515000000000001</v>
      </c>
      <c r="I1023" s="148"/>
      <c r="J1023" s="148">
        <f>ROUND(I1023*H1023,2)</f>
        <v>0</v>
      </c>
      <c r="K1023" s="149"/>
      <c r="L1023" s="31"/>
      <c r="M1023" s="150" t="s">
        <v>1</v>
      </c>
      <c r="N1023" s="151" t="s">
        <v>38</v>
      </c>
      <c r="O1023" s="152">
        <v>1.4</v>
      </c>
      <c r="P1023" s="152">
        <f>O1023*H1023</f>
        <v>18.920999999999999</v>
      </c>
      <c r="Q1023" s="152">
        <v>8.8000000000000005E-3</v>
      </c>
      <c r="R1023" s="152">
        <f>Q1023*H1023</f>
        <v>0.11893200000000001</v>
      </c>
      <c r="S1023" s="152">
        <v>0</v>
      </c>
      <c r="T1023" s="153">
        <f>S1023*H1023</f>
        <v>0</v>
      </c>
      <c r="U1023" s="30"/>
      <c r="V1023" s="30"/>
      <c r="W1023" s="30"/>
      <c r="X1023" s="30"/>
      <c r="Y1023" s="30"/>
      <c r="Z1023" s="30"/>
      <c r="AA1023" s="30"/>
      <c r="AB1023" s="30"/>
      <c r="AC1023" s="30"/>
      <c r="AD1023" s="30"/>
      <c r="AE1023" s="30"/>
      <c r="AR1023" s="154" t="s">
        <v>143</v>
      </c>
      <c r="AT1023" s="154" t="s">
        <v>139</v>
      </c>
      <c r="AU1023" s="154" t="s">
        <v>83</v>
      </c>
      <c r="AY1023" s="18" t="s">
        <v>137</v>
      </c>
      <c r="BE1023" s="155">
        <f>IF(N1023="základní",J1023,0)</f>
        <v>0</v>
      </c>
      <c r="BF1023" s="155">
        <f>IF(N1023="snížená",J1023,0)</f>
        <v>0</v>
      </c>
      <c r="BG1023" s="155">
        <f>IF(N1023="zákl. přenesená",J1023,0)</f>
        <v>0</v>
      </c>
      <c r="BH1023" s="155">
        <f>IF(N1023="sníž. přenesená",J1023,0)</f>
        <v>0</v>
      </c>
      <c r="BI1023" s="155">
        <f>IF(N1023="nulová",J1023,0)</f>
        <v>0</v>
      </c>
      <c r="BJ1023" s="18" t="s">
        <v>81</v>
      </c>
      <c r="BK1023" s="155">
        <f>ROUND(I1023*H1023,2)</f>
        <v>0</v>
      </c>
      <c r="BL1023" s="18" t="s">
        <v>143</v>
      </c>
      <c r="BM1023" s="154" t="s">
        <v>1003</v>
      </c>
    </row>
    <row r="1024" spans="1:65" s="15" customFormat="1">
      <c r="B1024" s="171"/>
      <c r="D1024" s="157" t="s">
        <v>145</v>
      </c>
      <c r="E1024" s="172" t="s">
        <v>1</v>
      </c>
      <c r="F1024" s="173" t="s">
        <v>993</v>
      </c>
      <c r="H1024" s="172" t="s">
        <v>1</v>
      </c>
      <c r="L1024" s="171"/>
      <c r="M1024" s="174"/>
      <c r="N1024" s="175"/>
      <c r="O1024" s="175"/>
      <c r="P1024" s="175"/>
      <c r="Q1024" s="175"/>
      <c r="R1024" s="175"/>
      <c r="S1024" s="175"/>
      <c r="T1024" s="176"/>
      <c r="AT1024" s="172" t="s">
        <v>145</v>
      </c>
      <c r="AU1024" s="172" t="s">
        <v>83</v>
      </c>
      <c r="AV1024" s="15" t="s">
        <v>81</v>
      </c>
      <c r="AW1024" s="15" t="s">
        <v>29</v>
      </c>
      <c r="AX1024" s="15" t="s">
        <v>73</v>
      </c>
      <c r="AY1024" s="172" t="s">
        <v>137</v>
      </c>
    </row>
    <row r="1025" spans="1:65" s="13" customFormat="1">
      <c r="B1025" s="156"/>
      <c r="D1025" s="157" t="s">
        <v>145</v>
      </c>
      <c r="E1025" s="158" t="s">
        <v>1</v>
      </c>
      <c r="F1025" s="159" t="s">
        <v>1004</v>
      </c>
      <c r="H1025" s="160">
        <v>13.515000000000001</v>
      </c>
      <c r="L1025" s="156"/>
      <c r="M1025" s="161"/>
      <c r="N1025" s="162"/>
      <c r="O1025" s="162"/>
      <c r="P1025" s="162"/>
      <c r="Q1025" s="162"/>
      <c r="R1025" s="162"/>
      <c r="S1025" s="162"/>
      <c r="T1025" s="163"/>
      <c r="AT1025" s="158" t="s">
        <v>145</v>
      </c>
      <c r="AU1025" s="158" t="s">
        <v>83</v>
      </c>
      <c r="AV1025" s="13" t="s">
        <v>83</v>
      </c>
      <c r="AW1025" s="13" t="s">
        <v>29</v>
      </c>
      <c r="AX1025" s="13" t="s">
        <v>81</v>
      </c>
      <c r="AY1025" s="158" t="s">
        <v>137</v>
      </c>
    </row>
    <row r="1026" spans="1:65" s="2" customFormat="1" ht="37.799999999999997" customHeight="1">
      <c r="A1026" s="30"/>
      <c r="B1026" s="142"/>
      <c r="C1026" s="143" t="s">
        <v>1005</v>
      </c>
      <c r="D1026" s="143" t="s">
        <v>139</v>
      </c>
      <c r="E1026" s="144" t="s">
        <v>1006</v>
      </c>
      <c r="F1026" s="145" t="s">
        <v>1007</v>
      </c>
      <c r="G1026" s="146" t="s">
        <v>142</v>
      </c>
      <c r="H1026" s="147">
        <v>10.335000000000001</v>
      </c>
      <c r="I1026" s="148"/>
      <c r="J1026" s="148">
        <f>ROUND(I1026*H1026,2)</f>
        <v>0</v>
      </c>
      <c r="K1026" s="149"/>
      <c r="L1026" s="31"/>
      <c r="M1026" s="150" t="s">
        <v>1</v>
      </c>
      <c r="N1026" s="151" t="s">
        <v>38</v>
      </c>
      <c r="O1026" s="152">
        <v>1.42</v>
      </c>
      <c r="P1026" s="152">
        <f>O1026*H1026</f>
        <v>14.675700000000001</v>
      </c>
      <c r="Q1026" s="152">
        <v>8.8999999999999999E-3</v>
      </c>
      <c r="R1026" s="152">
        <f>Q1026*H1026</f>
        <v>9.1981500000000008E-2</v>
      </c>
      <c r="S1026" s="152">
        <v>0</v>
      </c>
      <c r="T1026" s="153">
        <f>S1026*H1026</f>
        <v>0</v>
      </c>
      <c r="U1026" s="30"/>
      <c r="V1026" s="30"/>
      <c r="W1026" s="30"/>
      <c r="X1026" s="30"/>
      <c r="Y1026" s="30"/>
      <c r="Z1026" s="30"/>
      <c r="AA1026" s="30"/>
      <c r="AB1026" s="30"/>
      <c r="AC1026" s="30"/>
      <c r="AD1026" s="30"/>
      <c r="AE1026" s="30"/>
      <c r="AR1026" s="154" t="s">
        <v>143</v>
      </c>
      <c r="AT1026" s="154" t="s">
        <v>139</v>
      </c>
      <c r="AU1026" s="154" t="s">
        <v>83</v>
      </c>
      <c r="AY1026" s="18" t="s">
        <v>137</v>
      </c>
      <c r="BE1026" s="155">
        <f>IF(N1026="základní",J1026,0)</f>
        <v>0</v>
      </c>
      <c r="BF1026" s="155">
        <f>IF(N1026="snížená",J1026,0)</f>
        <v>0</v>
      </c>
      <c r="BG1026" s="155">
        <f>IF(N1026="zákl. přenesená",J1026,0)</f>
        <v>0</v>
      </c>
      <c r="BH1026" s="155">
        <f>IF(N1026="sníž. přenesená",J1026,0)</f>
        <v>0</v>
      </c>
      <c r="BI1026" s="155">
        <f>IF(N1026="nulová",J1026,0)</f>
        <v>0</v>
      </c>
      <c r="BJ1026" s="18" t="s">
        <v>81</v>
      </c>
      <c r="BK1026" s="155">
        <f>ROUND(I1026*H1026,2)</f>
        <v>0</v>
      </c>
      <c r="BL1026" s="18" t="s">
        <v>143</v>
      </c>
      <c r="BM1026" s="154" t="s">
        <v>1008</v>
      </c>
    </row>
    <row r="1027" spans="1:65" s="15" customFormat="1">
      <c r="B1027" s="171"/>
      <c r="D1027" s="157" t="s">
        <v>145</v>
      </c>
      <c r="E1027" s="172" t="s">
        <v>1</v>
      </c>
      <c r="F1027" s="173" t="s">
        <v>993</v>
      </c>
      <c r="H1027" s="172" t="s">
        <v>1</v>
      </c>
      <c r="L1027" s="171"/>
      <c r="M1027" s="174"/>
      <c r="N1027" s="175"/>
      <c r="O1027" s="175"/>
      <c r="P1027" s="175"/>
      <c r="Q1027" s="175"/>
      <c r="R1027" s="175"/>
      <c r="S1027" s="175"/>
      <c r="T1027" s="176"/>
      <c r="AT1027" s="172" t="s">
        <v>145</v>
      </c>
      <c r="AU1027" s="172" t="s">
        <v>83</v>
      </c>
      <c r="AV1027" s="15" t="s">
        <v>81</v>
      </c>
      <c r="AW1027" s="15" t="s">
        <v>29</v>
      </c>
      <c r="AX1027" s="15" t="s">
        <v>73</v>
      </c>
      <c r="AY1027" s="172" t="s">
        <v>137</v>
      </c>
    </row>
    <row r="1028" spans="1:65" s="13" customFormat="1">
      <c r="B1028" s="156"/>
      <c r="D1028" s="157" t="s">
        <v>145</v>
      </c>
      <c r="E1028" s="158" t="s">
        <v>1</v>
      </c>
      <c r="F1028" s="159" t="s">
        <v>1009</v>
      </c>
      <c r="H1028" s="160">
        <v>10.335000000000001</v>
      </c>
      <c r="L1028" s="156"/>
      <c r="M1028" s="161"/>
      <c r="N1028" s="162"/>
      <c r="O1028" s="162"/>
      <c r="P1028" s="162"/>
      <c r="Q1028" s="162"/>
      <c r="R1028" s="162"/>
      <c r="S1028" s="162"/>
      <c r="T1028" s="163"/>
      <c r="AT1028" s="158" t="s">
        <v>145</v>
      </c>
      <c r="AU1028" s="158" t="s">
        <v>83</v>
      </c>
      <c r="AV1028" s="13" t="s">
        <v>83</v>
      </c>
      <c r="AW1028" s="13" t="s">
        <v>29</v>
      </c>
      <c r="AX1028" s="13" t="s">
        <v>81</v>
      </c>
      <c r="AY1028" s="158" t="s">
        <v>137</v>
      </c>
    </row>
    <row r="1029" spans="1:65" s="2" customFormat="1" ht="16.5" customHeight="1">
      <c r="A1029" s="30"/>
      <c r="B1029" s="142"/>
      <c r="C1029" s="177" t="s">
        <v>1010</v>
      </c>
      <c r="D1029" s="177" t="s">
        <v>214</v>
      </c>
      <c r="E1029" s="178" t="s">
        <v>1011</v>
      </c>
      <c r="F1029" s="179" t="s">
        <v>1012</v>
      </c>
      <c r="G1029" s="180" t="s">
        <v>142</v>
      </c>
      <c r="H1029" s="181">
        <v>10.542</v>
      </c>
      <c r="I1029" s="182"/>
      <c r="J1029" s="182">
        <f>ROUND(I1029*H1029,2)</f>
        <v>0</v>
      </c>
      <c r="K1029" s="183"/>
      <c r="L1029" s="184"/>
      <c r="M1029" s="185" t="s">
        <v>1</v>
      </c>
      <c r="N1029" s="186" t="s">
        <v>38</v>
      </c>
      <c r="O1029" s="152">
        <v>0</v>
      </c>
      <c r="P1029" s="152">
        <f>O1029*H1029</f>
        <v>0</v>
      </c>
      <c r="Q1029" s="152">
        <v>3.5300000000000002E-3</v>
      </c>
      <c r="R1029" s="152">
        <f>Q1029*H1029</f>
        <v>3.7213259999999998E-2</v>
      </c>
      <c r="S1029" s="152">
        <v>0</v>
      </c>
      <c r="T1029" s="153">
        <f>S1029*H1029</f>
        <v>0</v>
      </c>
      <c r="U1029" s="30"/>
      <c r="V1029" s="30"/>
      <c r="W1029" s="30"/>
      <c r="X1029" s="30"/>
      <c r="Y1029" s="30"/>
      <c r="Z1029" s="30"/>
      <c r="AA1029" s="30"/>
      <c r="AB1029" s="30"/>
      <c r="AC1029" s="30"/>
      <c r="AD1029" s="30"/>
      <c r="AE1029" s="30"/>
      <c r="AR1029" s="154" t="s">
        <v>177</v>
      </c>
      <c r="AT1029" s="154" t="s">
        <v>214</v>
      </c>
      <c r="AU1029" s="154" t="s">
        <v>83</v>
      </c>
      <c r="AY1029" s="18" t="s">
        <v>137</v>
      </c>
      <c r="BE1029" s="155">
        <f>IF(N1029="základní",J1029,0)</f>
        <v>0</v>
      </c>
      <c r="BF1029" s="155">
        <f>IF(N1029="snížená",J1029,0)</f>
        <v>0</v>
      </c>
      <c r="BG1029" s="155">
        <f>IF(N1029="zákl. přenesená",J1029,0)</f>
        <v>0</v>
      </c>
      <c r="BH1029" s="155">
        <f>IF(N1029="sníž. přenesená",J1029,0)</f>
        <v>0</v>
      </c>
      <c r="BI1029" s="155">
        <f>IF(N1029="nulová",J1029,0)</f>
        <v>0</v>
      </c>
      <c r="BJ1029" s="18" t="s">
        <v>81</v>
      </c>
      <c r="BK1029" s="155">
        <f>ROUND(I1029*H1029,2)</f>
        <v>0</v>
      </c>
      <c r="BL1029" s="18" t="s">
        <v>143</v>
      </c>
      <c r="BM1029" s="154" t="s">
        <v>1013</v>
      </c>
    </row>
    <row r="1030" spans="1:65" s="13" customFormat="1">
      <c r="B1030" s="156"/>
      <c r="D1030" s="157" t="s">
        <v>145</v>
      </c>
      <c r="F1030" s="159" t="s">
        <v>1014</v>
      </c>
      <c r="H1030" s="160">
        <v>10.542</v>
      </c>
      <c r="L1030" s="156"/>
      <c r="M1030" s="161"/>
      <c r="N1030" s="162"/>
      <c r="O1030" s="162"/>
      <c r="P1030" s="162"/>
      <c r="Q1030" s="162"/>
      <c r="R1030" s="162"/>
      <c r="S1030" s="162"/>
      <c r="T1030" s="163"/>
      <c r="AT1030" s="158" t="s">
        <v>145</v>
      </c>
      <c r="AU1030" s="158" t="s">
        <v>83</v>
      </c>
      <c r="AV1030" s="13" t="s">
        <v>83</v>
      </c>
      <c r="AW1030" s="13" t="s">
        <v>3</v>
      </c>
      <c r="AX1030" s="13" t="s">
        <v>81</v>
      </c>
      <c r="AY1030" s="158" t="s">
        <v>137</v>
      </c>
    </row>
    <row r="1031" spans="1:65" s="2" customFormat="1" ht="24.15" customHeight="1">
      <c r="A1031" s="30"/>
      <c r="B1031" s="142"/>
      <c r="C1031" s="143" t="s">
        <v>1015</v>
      </c>
      <c r="D1031" s="143" t="s">
        <v>139</v>
      </c>
      <c r="E1031" s="144" t="s">
        <v>1016</v>
      </c>
      <c r="F1031" s="145" t="s">
        <v>1017</v>
      </c>
      <c r="G1031" s="146" t="s">
        <v>142</v>
      </c>
      <c r="H1031" s="147">
        <v>18.765000000000001</v>
      </c>
      <c r="I1031" s="148"/>
      <c r="J1031" s="148">
        <f>ROUND(I1031*H1031,2)</f>
        <v>0</v>
      </c>
      <c r="K1031" s="149"/>
      <c r="L1031" s="31"/>
      <c r="M1031" s="150" t="s">
        <v>1</v>
      </c>
      <c r="N1031" s="151" t="s">
        <v>38</v>
      </c>
      <c r="O1031" s="152">
        <v>0.28499999999999998</v>
      </c>
      <c r="P1031" s="152">
        <f>O1031*H1031</f>
        <v>5.3480249999999998</v>
      </c>
      <c r="Q1031" s="152">
        <v>2.6800000000000001E-3</v>
      </c>
      <c r="R1031" s="152">
        <f>Q1031*H1031</f>
        <v>5.02902E-2</v>
      </c>
      <c r="S1031" s="152">
        <v>0</v>
      </c>
      <c r="T1031" s="153">
        <f>S1031*H1031</f>
        <v>0</v>
      </c>
      <c r="U1031" s="30"/>
      <c r="V1031" s="30"/>
      <c r="W1031" s="30"/>
      <c r="X1031" s="30"/>
      <c r="Y1031" s="30"/>
      <c r="Z1031" s="30"/>
      <c r="AA1031" s="30"/>
      <c r="AB1031" s="30"/>
      <c r="AC1031" s="30"/>
      <c r="AD1031" s="30"/>
      <c r="AE1031" s="30"/>
      <c r="AR1031" s="154" t="s">
        <v>143</v>
      </c>
      <c r="AT1031" s="154" t="s">
        <v>139</v>
      </c>
      <c r="AU1031" s="154" t="s">
        <v>83</v>
      </c>
      <c r="AY1031" s="18" t="s">
        <v>137</v>
      </c>
      <c r="BE1031" s="155">
        <f>IF(N1031="základní",J1031,0)</f>
        <v>0</v>
      </c>
      <c r="BF1031" s="155">
        <f>IF(N1031="snížená",J1031,0)</f>
        <v>0</v>
      </c>
      <c r="BG1031" s="155">
        <f>IF(N1031="zákl. přenesená",J1031,0)</f>
        <v>0</v>
      </c>
      <c r="BH1031" s="155">
        <f>IF(N1031="sníž. přenesená",J1031,0)</f>
        <v>0</v>
      </c>
      <c r="BI1031" s="155">
        <f>IF(N1031="nulová",J1031,0)</f>
        <v>0</v>
      </c>
      <c r="BJ1031" s="18" t="s">
        <v>81</v>
      </c>
      <c r="BK1031" s="155">
        <f>ROUND(I1031*H1031,2)</f>
        <v>0</v>
      </c>
      <c r="BL1031" s="18" t="s">
        <v>143</v>
      </c>
      <c r="BM1031" s="154" t="s">
        <v>1018</v>
      </c>
    </row>
    <row r="1032" spans="1:65" s="15" customFormat="1">
      <c r="B1032" s="171"/>
      <c r="D1032" s="157" t="s">
        <v>145</v>
      </c>
      <c r="E1032" s="172" t="s">
        <v>1</v>
      </c>
      <c r="F1032" s="173" t="s">
        <v>993</v>
      </c>
      <c r="H1032" s="172" t="s">
        <v>1</v>
      </c>
      <c r="L1032" s="171"/>
      <c r="M1032" s="174"/>
      <c r="N1032" s="175"/>
      <c r="O1032" s="175"/>
      <c r="P1032" s="175"/>
      <c r="Q1032" s="175"/>
      <c r="R1032" s="175"/>
      <c r="S1032" s="175"/>
      <c r="T1032" s="176"/>
      <c r="AT1032" s="172" t="s">
        <v>145</v>
      </c>
      <c r="AU1032" s="172" t="s">
        <v>83</v>
      </c>
      <c r="AV1032" s="15" t="s">
        <v>81</v>
      </c>
      <c r="AW1032" s="15" t="s">
        <v>29</v>
      </c>
      <c r="AX1032" s="15" t="s">
        <v>73</v>
      </c>
      <c r="AY1032" s="172" t="s">
        <v>137</v>
      </c>
    </row>
    <row r="1033" spans="1:65" s="13" customFormat="1">
      <c r="B1033" s="156"/>
      <c r="D1033" s="157" t="s">
        <v>145</v>
      </c>
      <c r="E1033" s="158" t="s">
        <v>1</v>
      </c>
      <c r="F1033" s="159" t="s">
        <v>1019</v>
      </c>
      <c r="H1033" s="160">
        <v>13.515000000000001</v>
      </c>
      <c r="L1033" s="156"/>
      <c r="M1033" s="161"/>
      <c r="N1033" s="162"/>
      <c r="O1033" s="162"/>
      <c r="P1033" s="162"/>
      <c r="Q1033" s="162"/>
      <c r="R1033" s="162"/>
      <c r="S1033" s="162"/>
      <c r="T1033" s="163"/>
      <c r="AT1033" s="158" t="s">
        <v>145</v>
      </c>
      <c r="AU1033" s="158" t="s">
        <v>83</v>
      </c>
      <c r="AV1033" s="13" t="s">
        <v>83</v>
      </c>
      <c r="AW1033" s="13" t="s">
        <v>29</v>
      </c>
      <c r="AX1033" s="13" t="s">
        <v>73</v>
      </c>
      <c r="AY1033" s="158" t="s">
        <v>137</v>
      </c>
    </row>
    <row r="1034" spans="1:65" s="13" customFormat="1">
      <c r="B1034" s="156"/>
      <c r="D1034" s="157" t="s">
        <v>145</v>
      </c>
      <c r="E1034" s="158" t="s">
        <v>1</v>
      </c>
      <c r="F1034" s="159" t="s">
        <v>1020</v>
      </c>
      <c r="H1034" s="160">
        <v>5.25</v>
      </c>
      <c r="L1034" s="156"/>
      <c r="M1034" s="161"/>
      <c r="N1034" s="162"/>
      <c r="O1034" s="162"/>
      <c r="P1034" s="162"/>
      <c r="Q1034" s="162"/>
      <c r="R1034" s="162"/>
      <c r="S1034" s="162"/>
      <c r="T1034" s="163"/>
      <c r="AT1034" s="158" t="s">
        <v>145</v>
      </c>
      <c r="AU1034" s="158" t="s">
        <v>83</v>
      </c>
      <c r="AV1034" s="13" t="s">
        <v>83</v>
      </c>
      <c r="AW1034" s="13" t="s">
        <v>29</v>
      </c>
      <c r="AX1034" s="13" t="s">
        <v>73</v>
      </c>
      <c r="AY1034" s="158" t="s">
        <v>137</v>
      </c>
    </row>
    <row r="1035" spans="1:65" s="14" customFormat="1">
      <c r="B1035" s="164"/>
      <c r="D1035" s="157" t="s">
        <v>145</v>
      </c>
      <c r="E1035" s="165" t="s">
        <v>1</v>
      </c>
      <c r="F1035" s="166" t="s">
        <v>176</v>
      </c>
      <c r="H1035" s="167">
        <v>18.765000000000001</v>
      </c>
      <c r="L1035" s="164"/>
      <c r="M1035" s="168"/>
      <c r="N1035" s="169"/>
      <c r="O1035" s="169"/>
      <c r="P1035" s="169"/>
      <c r="Q1035" s="169"/>
      <c r="R1035" s="169"/>
      <c r="S1035" s="169"/>
      <c r="T1035" s="170"/>
      <c r="AT1035" s="165" t="s">
        <v>145</v>
      </c>
      <c r="AU1035" s="165" t="s">
        <v>83</v>
      </c>
      <c r="AV1035" s="14" t="s">
        <v>143</v>
      </c>
      <c r="AW1035" s="14" t="s">
        <v>29</v>
      </c>
      <c r="AX1035" s="14" t="s">
        <v>81</v>
      </c>
      <c r="AY1035" s="165" t="s">
        <v>137</v>
      </c>
    </row>
    <row r="1036" spans="1:65" s="2" customFormat="1" ht="24.15" customHeight="1">
      <c r="A1036" s="30"/>
      <c r="B1036" s="142"/>
      <c r="C1036" s="143" t="s">
        <v>1021</v>
      </c>
      <c r="D1036" s="143" t="s">
        <v>139</v>
      </c>
      <c r="E1036" s="144" t="s">
        <v>1022</v>
      </c>
      <c r="F1036" s="145" t="s">
        <v>1023</v>
      </c>
      <c r="G1036" s="146" t="s">
        <v>142</v>
      </c>
      <c r="H1036" s="147">
        <v>1324.4590000000001</v>
      </c>
      <c r="I1036" s="148"/>
      <c r="J1036" s="148">
        <f>ROUND(I1036*H1036,2)</f>
        <v>0</v>
      </c>
      <c r="K1036" s="149"/>
      <c r="L1036" s="31"/>
      <c r="M1036" s="150" t="s">
        <v>1</v>
      </c>
      <c r="N1036" s="151" t="s">
        <v>38</v>
      </c>
      <c r="O1036" s="152">
        <v>8.1000000000000003E-2</v>
      </c>
      <c r="P1036" s="152">
        <f>O1036*H1036</f>
        <v>107.28117900000001</v>
      </c>
      <c r="Q1036" s="152">
        <v>1.4E-3</v>
      </c>
      <c r="R1036" s="152">
        <f>Q1036*H1036</f>
        <v>1.8542426000000001</v>
      </c>
      <c r="S1036" s="152">
        <v>0</v>
      </c>
      <c r="T1036" s="153">
        <f>S1036*H1036</f>
        <v>0</v>
      </c>
      <c r="U1036" s="30"/>
      <c r="V1036" s="30"/>
      <c r="W1036" s="30"/>
      <c r="X1036" s="30"/>
      <c r="Y1036" s="30"/>
      <c r="Z1036" s="30"/>
      <c r="AA1036" s="30"/>
      <c r="AB1036" s="30"/>
      <c r="AC1036" s="30"/>
      <c r="AD1036" s="30"/>
      <c r="AE1036" s="30"/>
      <c r="AR1036" s="154" t="s">
        <v>143</v>
      </c>
      <c r="AT1036" s="154" t="s">
        <v>139</v>
      </c>
      <c r="AU1036" s="154" t="s">
        <v>83</v>
      </c>
      <c r="AY1036" s="18" t="s">
        <v>137</v>
      </c>
      <c r="BE1036" s="155">
        <f>IF(N1036="základní",J1036,0)</f>
        <v>0</v>
      </c>
      <c r="BF1036" s="155">
        <f>IF(N1036="snížená",J1036,0)</f>
        <v>0</v>
      </c>
      <c r="BG1036" s="155">
        <f>IF(N1036="zákl. přenesená",J1036,0)</f>
        <v>0</v>
      </c>
      <c r="BH1036" s="155">
        <f>IF(N1036="sníž. přenesená",J1036,0)</f>
        <v>0</v>
      </c>
      <c r="BI1036" s="155">
        <f>IF(N1036="nulová",J1036,0)</f>
        <v>0</v>
      </c>
      <c r="BJ1036" s="18" t="s">
        <v>81</v>
      </c>
      <c r="BK1036" s="155">
        <f>ROUND(I1036*H1036,2)</f>
        <v>0</v>
      </c>
      <c r="BL1036" s="18" t="s">
        <v>143</v>
      </c>
      <c r="BM1036" s="154" t="s">
        <v>1024</v>
      </c>
    </row>
    <row r="1037" spans="1:65" s="13" customFormat="1">
      <c r="B1037" s="156"/>
      <c r="D1037" s="157" t="s">
        <v>145</v>
      </c>
      <c r="E1037" s="158" t="s">
        <v>1</v>
      </c>
      <c r="F1037" s="159" t="s">
        <v>1025</v>
      </c>
      <c r="H1037" s="160">
        <v>1324.4590000000001</v>
      </c>
      <c r="L1037" s="156"/>
      <c r="M1037" s="161"/>
      <c r="N1037" s="162"/>
      <c r="O1037" s="162"/>
      <c r="P1037" s="162"/>
      <c r="Q1037" s="162"/>
      <c r="R1037" s="162"/>
      <c r="S1037" s="162"/>
      <c r="T1037" s="163"/>
      <c r="AT1037" s="158" t="s">
        <v>145</v>
      </c>
      <c r="AU1037" s="158" t="s">
        <v>83</v>
      </c>
      <c r="AV1037" s="13" t="s">
        <v>83</v>
      </c>
      <c r="AW1037" s="13" t="s">
        <v>29</v>
      </c>
      <c r="AX1037" s="13" t="s">
        <v>81</v>
      </c>
      <c r="AY1037" s="158" t="s">
        <v>137</v>
      </c>
    </row>
    <row r="1038" spans="1:65" s="2" customFormat="1" ht="24.15" customHeight="1">
      <c r="A1038" s="30"/>
      <c r="B1038" s="142"/>
      <c r="C1038" s="143" t="s">
        <v>1026</v>
      </c>
      <c r="D1038" s="143" t="s">
        <v>139</v>
      </c>
      <c r="E1038" s="144" t="s">
        <v>1027</v>
      </c>
      <c r="F1038" s="145" t="s">
        <v>1028</v>
      </c>
      <c r="G1038" s="146" t="s">
        <v>142</v>
      </c>
      <c r="H1038" s="147">
        <v>26.106000000000002</v>
      </c>
      <c r="I1038" s="148"/>
      <c r="J1038" s="148">
        <f>ROUND(I1038*H1038,2)</f>
        <v>0</v>
      </c>
      <c r="K1038" s="149"/>
      <c r="L1038" s="31"/>
      <c r="M1038" s="150" t="s">
        <v>1</v>
      </c>
      <c r="N1038" s="151" t="s">
        <v>38</v>
      </c>
      <c r="O1038" s="152">
        <v>0.33</v>
      </c>
      <c r="P1038" s="152">
        <f>O1038*H1038</f>
        <v>8.614980000000001</v>
      </c>
      <c r="Q1038" s="152">
        <v>4.3800000000000002E-3</v>
      </c>
      <c r="R1038" s="152">
        <f>Q1038*H1038</f>
        <v>0.11434428000000001</v>
      </c>
      <c r="S1038" s="152">
        <v>0</v>
      </c>
      <c r="T1038" s="153">
        <f>S1038*H1038</f>
        <v>0</v>
      </c>
      <c r="U1038" s="30"/>
      <c r="V1038" s="30"/>
      <c r="W1038" s="30"/>
      <c r="X1038" s="30"/>
      <c r="Y1038" s="30"/>
      <c r="Z1038" s="30"/>
      <c r="AA1038" s="30"/>
      <c r="AB1038" s="30"/>
      <c r="AC1038" s="30"/>
      <c r="AD1038" s="30"/>
      <c r="AE1038" s="30"/>
      <c r="AR1038" s="154" t="s">
        <v>143</v>
      </c>
      <c r="AT1038" s="154" t="s">
        <v>139</v>
      </c>
      <c r="AU1038" s="154" t="s">
        <v>83</v>
      </c>
      <c r="AY1038" s="18" t="s">
        <v>137</v>
      </c>
      <c r="BE1038" s="155">
        <f>IF(N1038="základní",J1038,0)</f>
        <v>0</v>
      </c>
      <c r="BF1038" s="155">
        <f>IF(N1038="snížená",J1038,0)</f>
        <v>0</v>
      </c>
      <c r="BG1038" s="155">
        <f>IF(N1038="zákl. přenesená",J1038,0)</f>
        <v>0</v>
      </c>
      <c r="BH1038" s="155">
        <f>IF(N1038="sníž. přenesená",J1038,0)</f>
        <v>0</v>
      </c>
      <c r="BI1038" s="155">
        <f>IF(N1038="nulová",J1038,0)</f>
        <v>0</v>
      </c>
      <c r="BJ1038" s="18" t="s">
        <v>81</v>
      </c>
      <c r="BK1038" s="155">
        <f>ROUND(I1038*H1038,2)</f>
        <v>0</v>
      </c>
      <c r="BL1038" s="18" t="s">
        <v>143</v>
      </c>
      <c r="BM1038" s="154" t="s">
        <v>1029</v>
      </c>
    </row>
    <row r="1039" spans="1:65" s="13" customFormat="1">
      <c r="B1039" s="156"/>
      <c r="D1039" s="157" t="s">
        <v>145</v>
      </c>
      <c r="E1039" s="158" t="s">
        <v>1</v>
      </c>
      <c r="F1039" s="159" t="s">
        <v>1030</v>
      </c>
      <c r="H1039" s="160">
        <v>13.21</v>
      </c>
      <c r="L1039" s="156"/>
      <c r="M1039" s="161"/>
      <c r="N1039" s="162"/>
      <c r="O1039" s="162"/>
      <c r="P1039" s="162"/>
      <c r="Q1039" s="162"/>
      <c r="R1039" s="162"/>
      <c r="S1039" s="162"/>
      <c r="T1039" s="163"/>
      <c r="AT1039" s="158" t="s">
        <v>145</v>
      </c>
      <c r="AU1039" s="158" t="s">
        <v>83</v>
      </c>
      <c r="AV1039" s="13" t="s">
        <v>83</v>
      </c>
      <c r="AW1039" s="13" t="s">
        <v>29</v>
      </c>
      <c r="AX1039" s="13" t="s">
        <v>73</v>
      </c>
      <c r="AY1039" s="158" t="s">
        <v>137</v>
      </c>
    </row>
    <row r="1040" spans="1:65" s="15" customFormat="1">
      <c r="B1040" s="171"/>
      <c r="D1040" s="157" t="s">
        <v>145</v>
      </c>
      <c r="E1040" s="172" t="s">
        <v>1</v>
      </c>
      <c r="F1040" s="173" t="s">
        <v>1031</v>
      </c>
      <c r="H1040" s="172" t="s">
        <v>1</v>
      </c>
      <c r="L1040" s="171"/>
      <c r="M1040" s="174"/>
      <c r="N1040" s="175"/>
      <c r="O1040" s="175"/>
      <c r="P1040" s="175"/>
      <c r="Q1040" s="175"/>
      <c r="R1040" s="175"/>
      <c r="S1040" s="175"/>
      <c r="T1040" s="176"/>
      <c r="AT1040" s="172" t="s">
        <v>145</v>
      </c>
      <c r="AU1040" s="172" t="s">
        <v>83</v>
      </c>
      <c r="AV1040" s="15" t="s">
        <v>81</v>
      </c>
      <c r="AW1040" s="15" t="s">
        <v>29</v>
      </c>
      <c r="AX1040" s="15" t="s">
        <v>73</v>
      </c>
      <c r="AY1040" s="172" t="s">
        <v>137</v>
      </c>
    </row>
    <row r="1041" spans="1:65" s="13" customFormat="1">
      <c r="B1041" s="156"/>
      <c r="D1041" s="157" t="s">
        <v>145</v>
      </c>
      <c r="E1041" s="158" t="s">
        <v>1</v>
      </c>
      <c r="F1041" s="159" t="s">
        <v>1032</v>
      </c>
      <c r="H1041" s="160">
        <v>1.6919999999999999</v>
      </c>
      <c r="L1041" s="156"/>
      <c r="M1041" s="161"/>
      <c r="N1041" s="162"/>
      <c r="O1041" s="162"/>
      <c r="P1041" s="162"/>
      <c r="Q1041" s="162"/>
      <c r="R1041" s="162"/>
      <c r="S1041" s="162"/>
      <c r="T1041" s="163"/>
      <c r="AT1041" s="158" t="s">
        <v>145</v>
      </c>
      <c r="AU1041" s="158" t="s">
        <v>83</v>
      </c>
      <c r="AV1041" s="13" t="s">
        <v>83</v>
      </c>
      <c r="AW1041" s="13" t="s">
        <v>29</v>
      </c>
      <c r="AX1041" s="13" t="s">
        <v>73</v>
      </c>
      <c r="AY1041" s="158" t="s">
        <v>137</v>
      </c>
    </row>
    <row r="1042" spans="1:65" s="13" customFormat="1">
      <c r="B1042" s="156"/>
      <c r="D1042" s="157" t="s">
        <v>145</v>
      </c>
      <c r="E1042" s="158" t="s">
        <v>1</v>
      </c>
      <c r="F1042" s="159" t="s">
        <v>1033</v>
      </c>
      <c r="H1042" s="160">
        <v>7</v>
      </c>
      <c r="L1042" s="156"/>
      <c r="M1042" s="161"/>
      <c r="N1042" s="162"/>
      <c r="O1042" s="162"/>
      <c r="P1042" s="162"/>
      <c r="Q1042" s="162"/>
      <c r="R1042" s="162"/>
      <c r="S1042" s="162"/>
      <c r="T1042" s="163"/>
      <c r="AT1042" s="158" t="s">
        <v>145</v>
      </c>
      <c r="AU1042" s="158" t="s">
        <v>83</v>
      </c>
      <c r="AV1042" s="13" t="s">
        <v>83</v>
      </c>
      <c r="AW1042" s="13" t="s">
        <v>29</v>
      </c>
      <c r="AX1042" s="13" t="s">
        <v>73</v>
      </c>
      <c r="AY1042" s="158" t="s">
        <v>137</v>
      </c>
    </row>
    <row r="1043" spans="1:65" s="15" customFormat="1">
      <c r="B1043" s="171"/>
      <c r="D1043" s="157" t="s">
        <v>145</v>
      </c>
      <c r="E1043" s="172" t="s">
        <v>1</v>
      </c>
      <c r="F1043" s="173" t="s">
        <v>1034</v>
      </c>
      <c r="H1043" s="172" t="s">
        <v>1</v>
      </c>
      <c r="L1043" s="171"/>
      <c r="M1043" s="174"/>
      <c r="N1043" s="175"/>
      <c r="O1043" s="175"/>
      <c r="P1043" s="175"/>
      <c r="Q1043" s="175"/>
      <c r="R1043" s="175"/>
      <c r="S1043" s="175"/>
      <c r="T1043" s="176"/>
      <c r="AT1043" s="172" t="s">
        <v>145</v>
      </c>
      <c r="AU1043" s="172" t="s">
        <v>83</v>
      </c>
      <c r="AV1043" s="15" t="s">
        <v>81</v>
      </c>
      <c r="AW1043" s="15" t="s">
        <v>29</v>
      </c>
      <c r="AX1043" s="15" t="s">
        <v>73</v>
      </c>
      <c r="AY1043" s="172" t="s">
        <v>137</v>
      </c>
    </row>
    <row r="1044" spans="1:65" s="13" customFormat="1">
      <c r="B1044" s="156"/>
      <c r="D1044" s="157" t="s">
        <v>145</v>
      </c>
      <c r="E1044" s="158" t="s">
        <v>1</v>
      </c>
      <c r="F1044" s="159" t="s">
        <v>1035</v>
      </c>
      <c r="H1044" s="160">
        <v>1</v>
      </c>
      <c r="L1044" s="156"/>
      <c r="M1044" s="161"/>
      <c r="N1044" s="162"/>
      <c r="O1044" s="162"/>
      <c r="P1044" s="162"/>
      <c r="Q1044" s="162"/>
      <c r="R1044" s="162"/>
      <c r="S1044" s="162"/>
      <c r="T1044" s="163"/>
      <c r="AT1044" s="158" t="s">
        <v>145</v>
      </c>
      <c r="AU1044" s="158" t="s">
        <v>83</v>
      </c>
      <c r="AV1044" s="13" t="s">
        <v>83</v>
      </c>
      <c r="AW1044" s="13" t="s">
        <v>29</v>
      </c>
      <c r="AX1044" s="13" t="s">
        <v>73</v>
      </c>
      <c r="AY1044" s="158" t="s">
        <v>137</v>
      </c>
    </row>
    <row r="1045" spans="1:65" s="13" customFormat="1">
      <c r="B1045" s="156"/>
      <c r="D1045" s="157" t="s">
        <v>145</v>
      </c>
      <c r="E1045" s="158" t="s">
        <v>1</v>
      </c>
      <c r="F1045" s="159" t="s">
        <v>1036</v>
      </c>
      <c r="H1045" s="160">
        <v>0.67400000000000004</v>
      </c>
      <c r="L1045" s="156"/>
      <c r="M1045" s="161"/>
      <c r="N1045" s="162"/>
      <c r="O1045" s="162"/>
      <c r="P1045" s="162"/>
      <c r="Q1045" s="162"/>
      <c r="R1045" s="162"/>
      <c r="S1045" s="162"/>
      <c r="T1045" s="163"/>
      <c r="AT1045" s="158" t="s">
        <v>145</v>
      </c>
      <c r="AU1045" s="158" t="s">
        <v>83</v>
      </c>
      <c r="AV1045" s="13" t="s">
        <v>83</v>
      </c>
      <c r="AW1045" s="13" t="s">
        <v>29</v>
      </c>
      <c r="AX1045" s="13" t="s">
        <v>73</v>
      </c>
      <c r="AY1045" s="158" t="s">
        <v>137</v>
      </c>
    </row>
    <row r="1046" spans="1:65" s="13" customFormat="1">
      <c r="B1046" s="156"/>
      <c r="D1046" s="157" t="s">
        <v>145</v>
      </c>
      <c r="E1046" s="158" t="s">
        <v>1</v>
      </c>
      <c r="F1046" s="159" t="s">
        <v>1037</v>
      </c>
      <c r="H1046" s="160">
        <v>0.95</v>
      </c>
      <c r="L1046" s="156"/>
      <c r="M1046" s="161"/>
      <c r="N1046" s="162"/>
      <c r="O1046" s="162"/>
      <c r="P1046" s="162"/>
      <c r="Q1046" s="162"/>
      <c r="R1046" s="162"/>
      <c r="S1046" s="162"/>
      <c r="T1046" s="163"/>
      <c r="AT1046" s="158" t="s">
        <v>145</v>
      </c>
      <c r="AU1046" s="158" t="s">
        <v>83</v>
      </c>
      <c r="AV1046" s="13" t="s">
        <v>83</v>
      </c>
      <c r="AW1046" s="13" t="s">
        <v>29</v>
      </c>
      <c r="AX1046" s="13" t="s">
        <v>73</v>
      </c>
      <c r="AY1046" s="158" t="s">
        <v>137</v>
      </c>
    </row>
    <row r="1047" spans="1:65" s="15" customFormat="1">
      <c r="B1047" s="171"/>
      <c r="D1047" s="157" t="s">
        <v>145</v>
      </c>
      <c r="E1047" s="172" t="s">
        <v>1</v>
      </c>
      <c r="F1047" s="173" t="s">
        <v>1038</v>
      </c>
      <c r="H1047" s="172" t="s">
        <v>1</v>
      </c>
      <c r="L1047" s="171"/>
      <c r="M1047" s="174"/>
      <c r="N1047" s="175"/>
      <c r="O1047" s="175"/>
      <c r="P1047" s="175"/>
      <c r="Q1047" s="175"/>
      <c r="R1047" s="175"/>
      <c r="S1047" s="175"/>
      <c r="T1047" s="176"/>
      <c r="AT1047" s="172" t="s">
        <v>145</v>
      </c>
      <c r="AU1047" s="172" t="s">
        <v>83</v>
      </c>
      <c r="AV1047" s="15" t="s">
        <v>81</v>
      </c>
      <c r="AW1047" s="15" t="s">
        <v>29</v>
      </c>
      <c r="AX1047" s="15" t="s">
        <v>73</v>
      </c>
      <c r="AY1047" s="172" t="s">
        <v>137</v>
      </c>
    </row>
    <row r="1048" spans="1:65" s="13" customFormat="1">
      <c r="B1048" s="156"/>
      <c r="D1048" s="157" t="s">
        <v>145</v>
      </c>
      <c r="E1048" s="158" t="s">
        <v>1</v>
      </c>
      <c r="F1048" s="159" t="s">
        <v>1039</v>
      </c>
      <c r="H1048" s="160">
        <v>0.32</v>
      </c>
      <c r="L1048" s="156"/>
      <c r="M1048" s="161"/>
      <c r="N1048" s="162"/>
      <c r="O1048" s="162"/>
      <c r="P1048" s="162"/>
      <c r="Q1048" s="162"/>
      <c r="R1048" s="162"/>
      <c r="S1048" s="162"/>
      <c r="T1048" s="163"/>
      <c r="AT1048" s="158" t="s">
        <v>145</v>
      </c>
      <c r="AU1048" s="158" t="s">
        <v>83</v>
      </c>
      <c r="AV1048" s="13" t="s">
        <v>83</v>
      </c>
      <c r="AW1048" s="13" t="s">
        <v>29</v>
      </c>
      <c r="AX1048" s="13" t="s">
        <v>73</v>
      </c>
      <c r="AY1048" s="158" t="s">
        <v>137</v>
      </c>
    </row>
    <row r="1049" spans="1:65" s="15" customFormat="1">
      <c r="B1049" s="171"/>
      <c r="D1049" s="157" t="s">
        <v>145</v>
      </c>
      <c r="E1049" s="172" t="s">
        <v>1</v>
      </c>
      <c r="F1049" s="173" t="s">
        <v>1040</v>
      </c>
      <c r="H1049" s="172" t="s">
        <v>1</v>
      </c>
      <c r="L1049" s="171"/>
      <c r="M1049" s="174"/>
      <c r="N1049" s="175"/>
      <c r="O1049" s="175"/>
      <c r="P1049" s="175"/>
      <c r="Q1049" s="175"/>
      <c r="R1049" s="175"/>
      <c r="S1049" s="175"/>
      <c r="T1049" s="176"/>
      <c r="AT1049" s="172" t="s">
        <v>145</v>
      </c>
      <c r="AU1049" s="172" t="s">
        <v>83</v>
      </c>
      <c r="AV1049" s="15" t="s">
        <v>81</v>
      </c>
      <c r="AW1049" s="15" t="s">
        <v>29</v>
      </c>
      <c r="AX1049" s="15" t="s">
        <v>73</v>
      </c>
      <c r="AY1049" s="172" t="s">
        <v>137</v>
      </c>
    </row>
    <row r="1050" spans="1:65" s="13" customFormat="1">
      <c r="B1050" s="156"/>
      <c r="D1050" s="157" t="s">
        <v>145</v>
      </c>
      <c r="E1050" s="158" t="s">
        <v>1</v>
      </c>
      <c r="F1050" s="159" t="s">
        <v>1041</v>
      </c>
      <c r="H1050" s="160">
        <v>1.26</v>
      </c>
      <c r="L1050" s="156"/>
      <c r="M1050" s="161"/>
      <c r="N1050" s="162"/>
      <c r="O1050" s="162"/>
      <c r="P1050" s="162"/>
      <c r="Q1050" s="162"/>
      <c r="R1050" s="162"/>
      <c r="S1050" s="162"/>
      <c r="T1050" s="163"/>
      <c r="AT1050" s="158" t="s">
        <v>145</v>
      </c>
      <c r="AU1050" s="158" t="s">
        <v>83</v>
      </c>
      <c r="AV1050" s="13" t="s">
        <v>83</v>
      </c>
      <c r="AW1050" s="13" t="s">
        <v>29</v>
      </c>
      <c r="AX1050" s="13" t="s">
        <v>73</v>
      </c>
      <c r="AY1050" s="158" t="s">
        <v>137</v>
      </c>
    </row>
    <row r="1051" spans="1:65" s="14" customFormat="1">
      <c r="B1051" s="164"/>
      <c r="D1051" s="157" t="s">
        <v>145</v>
      </c>
      <c r="E1051" s="165" t="s">
        <v>1</v>
      </c>
      <c r="F1051" s="166" t="s">
        <v>176</v>
      </c>
      <c r="H1051" s="167">
        <v>26.106000000000002</v>
      </c>
      <c r="L1051" s="164"/>
      <c r="M1051" s="168"/>
      <c r="N1051" s="169"/>
      <c r="O1051" s="169"/>
      <c r="P1051" s="169"/>
      <c r="Q1051" s="169"/>
      <c r="R1051" s="169"/>
      <c r="S1051" s="169"/>
      <c r="T1051" s="170"/>
      <c r="AT1051" s="165" t="s">
        <v>145</v>
      </c>
      <c r="AU1051" s="165" t="s">
        <v>83</v>
      </c>
      <c r="AV1051" s="14" t="s">
        <v>143</v>
      </c>
      <c r="AW1051" s="14" t="s">
        <v>29</v>
      </c>
      <c r="AX1051" s="14" t="s">
        <v>81</v>
      </c>
      <c r="AY1051" s="165" t="s">
        <v>137</v>
      </c>
    </row>
    <row r="1052" spans="1:65" s="2" customFormat="1" ht="37.799999999999997" customHeight="1">
      <c r="A1052" s="30"/>
      <c r="B1052" s="142"/>
      <c r="C1052" s="143" t="s">
        <v>1042</v>
      </c>
      <c r="D1052" s="143" t="s">
        <v>139</v>
      </c>
      <c r="E1052" s="144" t="s">
        <v>1043</v>
      </c>
      <c r="F1052" s="145" t="s">
        <v>1044</v>
      </c>
      <c r="G1052" s="146" t="s">
        <v>142</v>
      </c>
      <c r="H1052" s="147">
        <v>160.92500000000001</v>
      </c>
      <c r="I1052" s="148"/>
      <c r="J1052" s="148">
        <f>ROUND(I1052*H1052,2)</f>
        <v>0</v>
      </c>
      <c r="K1052" s="149"/>
      <c r="L1052" s="31"/>
      <c r="M1052" s="150" t="s">
        <v>1</v>
      </c>
      <c r="N1052" s="151" t="s">
        <v>38</v>
      </c>
      <c r="O1052" s="152">
        <v>1.02</v>
      </c>
      <c r="P1052" s="152">
        <f>O1052*H1052</f>
        <v>164.14350000000002</v>
      </c>
      <c r="Q1052" s="152">
        <v>8.3499999999999998E-3</v>
      </c>
      <c r="R1052" s="152">
        <f>Q1052*H1052</f>
        <v>1.3437237500000001</v>
      </c>
      <c r="S1052" s="152">
        <v>0</v>
      </c>
      <c r="T1052" s="153">
        <f>S1052*H1052</f>
        <v>0</v>
      </c>
      <c r="U1052" s="30"/>
      <c r="V1052" s="30"/>
      <c r="W1052" s="30"/>
      <c r="X1052" s="30"/>
      <c r="Y1052" s="30"/>
      <c r="Z1052" s="30"/>
      <c r="AA1052" s="30"/>
      <c r="AB1052" s="30"/>
      <c r="AC1052" s="30"/>
      <c r="AD1052" s="30"/>
      <c r="AE1052" s="30"/>
      <c r="AR1052" s="154" t="s">
        <v>143</v>
      </c>
      <c r="AT1052" s="154" t="s">
        <v>139</v>
      </c>
      <c r="AU1052" s="154" t="s">
        <v>83</v>
      </c>
      <c r="AY1052" s="18" t="s">
        <v>137</v>
      </c>
      <c r="BE1052" s="155">
        <f>IF(N1052="základní",J1052,0)</f>
        <v>0</v>
      </c>
      <c r="BF1052" s="155">
        <f>IF(N1052="snížená",J1052,0)</f>
        <v>0</v>
      </c>
      <c r="BG1052" s="155">
        <f>IF(N1052="zákl. přenesená",J1052,0)</f>
        <v>0</v>
      </c>
      <c r="BH1052" s="155">
        <f>IF(N1052="sníž. přenesená",J1052,0)</f>
        <v>0</v>
      </c>
      <c r="BI1052" s="155">
        <f>IF(N1052="nulová",J1052,0)</f>
        <v>0</v>
      </c>
      <c r="BJ1052" s="18" t="s">
        <v>81</v>
      </c>
      <c r="BK1052" s="155">
        <f>ROUND(I1052*H1052,2)</f>
        <v>0</v>
      </c>
      <c r="BL1052" s="18" t="s">
        <v>143</v>
      </c>
      <c r="BM1052" s="154" t="s">
        <v>1045</v>
      </c>
    </row>
    <row r="1053" spans="1:65" s="13" customFormat="1">
      <c r="B1053" s="156"/>
      <c r="D1053" s="157" t="s">
        <v>145</v>
      </c>
      <c r="E1053" s="158" t="s">
        <v>1</v>
      </c>
      <c r="F1053" s="159" t="s">
        <v>1046</v>
      </c>
      <c r="H1053" s="160">
        <v>98.92</v>
      </c>
      <c r="L1053" s="156"/>
      <c r="M1053" s="161"/>
      <c r="N1053" s="162"/>
      <c r="O1053" s="162"/>
      <c r="P1053" s="162"/>
      <c r="Q1053" s="162"/>
      <c r="R1053" s="162"/>
      <c r="S1053" s="162"/>
      <c r="T1053" s="163"/>
      <c r="AT1053" s="158" t="s">
        <v>145</v>
      </c>
      <c r="AU1053" s="158" t="s">
        <v>83</v>
      </c>
      <c r="AV1053" s="13" t="s">
        <v>83</v>
      </c>
      <c r="AW1053" s="13" t="s">
        <v>29</v>
      </c>
      <c r="AX1053" s="13" t="s">
        <v>73</v>
      </c>
      <c r="AY1053" s="158" t="s">
        <v>137</v>
      </c>
    </row>
    <row r="1054" spans="1:65" s="13" customFormat="1">
      <c r="B1054" s="156"/>
      <c r="D1054" s="157" t="s">
        <v>145</v>
      </c>
      <c r="E1054" s="158" t="s">
        <v>1</v>
      </c>
      <c r="F1054" s="159" t="s">
        <v>1047</v>
      </c>
      <c r="H1054" s="160">
        <v>20.7</v>
      </c>
      <c r="L1054" s="156"/>
      <c r="M1054" s="161"/>
      <c r="N1054" s="162"/>
      <c r="O1054" s="162"/>
      <c r="P1054" s="162"/>
      <c r="Q1054" s="162"/>
      <c r="R1054" s="162"/>
      <c r="S1054" s="162"/>
      <c r="T1054" s="163"/>
      <c r="AT1054" s="158" t="s">
        <v>145</v>
      </c>
      <c r="AU1054" s="158" t="s">
        <v>83</v>
      </c>
      <c r="AV1054" s="13" t="s">
        <v>83</v>
      </c>
      <c r="AW1054" s="13" t="s">
        <v>29</v>
      </c>
      <c r="AX1054" s="13" t="s">
        <v>73</v>
      </c>
      <c r="AY1054" s="158" t="s">
        <v>137</v>
      </c>
    </row>
    <row r="1055" spans="1:65" s="13" customFormat="1">
      <c r="B1055" s="156"/>
      <c r="D1055" s="157" t="s">
        <v>145</v>
      </c>
      <c r="E1055" s="158" t="s">
        <v>1</v>
      </c>
      <c r="F1055" s="159" t="s">
        <v>1048</v>
      </c>
      <c r="H1055" s="160">
        <v>27.6</v>
      </c>
      <c r="L1055" s="156"/>
      <c r="M1055" s="161"/>
      <c r="N1055" s="162"/>
      <c r="O1055" s="162"/>
      <c r="P1055" s="162"/>
      <c r="Q1055" s="162"/>
      <c r="R1055" s="162"/>
      <c r="S1055" s="162"/>
      <c r="T1055" s="163"/>
      <c r="AT1055" s="158" t="s">
        <v>145</v>
      </c>
      <c r="AU1055" s="158" t="s">
        <v>83</v>
      </c>
      <c r="AV1055" s="13" t="s">
        <v>83</v>
      </c>
      <c r="AW1055" s="13" t="s">
        <v>29</v>
      </c>
      <c r="AX1055" s="13" t="s">
        <v>73</v>
      </c>
      <c r="AY1055" s="158" t="s">
        <v>137</v>
      </c>
    </row>
    <row r="1056" spans="1:65" s="16" customFormat="1">
      <c r="B1056" s="191"/>
      <c r="D1056" s="157" t="s">
        <v>145</v>
      </c>
      <c r="E1056" s="192" t="s">
        <v>1</v>
      </c>
      <c r="F1056" s="193" t="s">
        <v>582</v>
      </c>
      <c r="H1056" s="194">
        <v>147.22</v>
      </c>
      <c r="L1056" s="191"/>
      <c r="M1056" s="195"/>
      <c r="N1056" s="196"/>
      <c r="O1056" s="196"/>
      <c r="P1056" s="196"/>
      <c r="Q1056" s="196"/>
      <c r="R1056" s="196"/>
      <c r="S1056" s="196"/>
      <c r="T1056" s="197"/>
      <c r="AT1056" s="192" t="s">
        <v>145</v>
      </c>
      <c r="AU1056" s="192" t="s">
        <v>83</v>
      </c>
      <c r="AV1056" s="16" t="s">
        <v>152</v>
      </c>
      <c r="AW1056" s="16" t="s">
        <v>29</v>
      </c>
      <c r="AX1056" s="16" t="s">
        <v>73</v>
      </c>
      <c r="AY1056" s="192" t="s">
        <v>137</v>
      </c>
    </row>
    <row r="1057" spans="1:65" s="15" customFormat="1">
      <c r="B1057" s="171"/>
      <c r="D1057" s="157" t="s">
        <v>145</v>
      </c>
      <c r="E1057" s="172" t="s">
        <v>1</v>
      </c>
      <c r="F1057" s="173" t="s">
        <v>993</v>
      </c>
      <c r="H1057" s="172" t="s">
        <v>1</v>
      </c>
      <c r="L1057" s="171"/>
      <c r="M1057" s="174"/>
      <c r="N1057" s="175"/>
      <c r="O1057" s="175"/>
      <c r="P1057" s="175"/>
      <c r="Q1057" s="175"/>
      <c r="R1057" s="175"/>
      <c r="S1057" s="175"/>
      <c r="T1057" s="176"/>
      <c r="AT1057" s="172" t="s">
        <v>145</v>
      </c>
      <c r="AU1057" s="172" t="s">
        <v>83</v>
      </c>
      <c r="AV1057" s="15" t="s">
        <v>81</v>
      </c>
      <c r="AW1057" s="15" t="s">
        <v>29</v>
      </c>
      <c r="AX1057" s="15" t="s">
        <v>73</v>
      </c>
      <c r="AY1057" s="172" t="s">
        <v>137</v>
      </c>
    </row>
    <row r="1058" spans="1:65" s="13" customFormat="1">
      <c r="B1058" s="156"/>
      <c r="D1058" s="157" t="s">
        <v>145</v>
      </c>
      <c r="E1058" s="158" t="s">
        <v>1</v>
      </c>
      <c r="F1058" s="159" t="s">
        <v>1049</v>
      </c>
      <c r="H1058" s="160">
        <v>11.78</v>
      </c>
      <c r="L1058" s="156"/>
      <c r="M1058" s="161"/>
      <c r="N1058" s="162"/>
      <c r="O1058" s="162"/>
      <c r="P1058" s="162"/>
      <c r="Q1058" s="162"/>
      <c r="R1058" s="162"/>
      <c r="S1058" s="162"/>
      <c r="T1058" s="163"/>
      <c r="AT1058" s="158" t="s">
        <v>145</v>
      </c>
      <c r="AU1058" s="158" t="s">
        <v>83</v>
      </c>
      <c r="AV1058" s="13" t="s">
        <v>83</v>
      </c>
      <c r="AW1058" s="13" t="s">
        <v>29</v>
      </c>
      <c r="AX1058" s="13" t="s">
        <v>73</v>
      </c>
      <c r="AY1058" s="158" t="s">
        <v>137</v>
      </c>
    </row>
    <row r="1059" spans="1:65" s="13" customFormat="1">
      <c r="B1059" s="156"/>
      <c r="D1059" s="157" t="s">
        <v>145</v>
      </c>
      <c r="E1059" s="158" t="s">
        <v>1</v>
      </c>
      <c r="F1059" s="159" t="s">
        <v>1050</v>
      </c>
      <c r="H1059" s="160">
        <v>1.925</v>
      </c>
      <c r="L1059" s="156"/>
      <c r="M1059" s="161"/>
      <c r="N1059" s="162"/>
      <c r="O1059" s="162"/>
      <c r="P1059" s="162"/>
      <c r="Q1059" s="162"/>
      <c r="R1059" s="162"/>
      <c r="S1059" s="162"/>
      <c r="T1059" s="163"/>
      <c r="AT1059" s="158" t="s">
        <v>145</v>
      </c>
      <c r="AU1059" s="158" t="s">
        <v>83</v>
      </c>
      <c r="AV1059" s="13" t="s">
        <v>83</v>
      </c>
      <c r="AW1059" s="13" t="s">
        <v>29</v>
      </c>
      <c r="AX1059" s="13" t="s">
        <v>73</v>
      </c>
      <c r="AY1059" s="158" t="s">
        <v>137</v>
      </c>
    </row>
    <row r="1060" spans="1:65" s="16" customFormat="1">
      <c r="B1060" s="191"/>
      <c r="D1060" s="157" t="s">
        <v>145</v>
      </c>
      <c r="E1060" s="192" t="s">
        <v>1</v>
      </c>
      <c r="F1060" s="193" t="s">
        <v>582</v>
      </c>
      <c r="H1060" s="194">
        <v>13.705</v>
      </c>
      <c r="L1060" s="191"/>
      <c r="M1060" s="195"/>
      <c r="N1060" s="196"/>
      <c r="O1060" s="196"/>
      <c r="P1060" s="196"/>
      <c r="Q1060" s="196"/>
      <c r="R1060" s="196"/>
      <c r="S1060" s="196"/>
      <c r="T1060" s="197"/>
      <c r="AT1060" s="192" t="s">
        <v>145</v>
      </c>
      <c r="AU1060" s="192" t="s">
        <v>83</v>
      </c>
      <c r="AV1060" s="16" t="s">
        <v>152</v>
      </c>
      <c r="AW1060" s="16" t="s">
        <v>29</v>
      </c>
      <c r="AX1060" s="16" t="s">
        <v>73</v>
      </c>
      <c r="AY1060" s="192" t="s">
        <v>137</v>
      </c>
    </row>
    <row r="1061" spans="1:65" s="14" customFormat="1">
      <c r="B1061" s="164"/>
      <c r="D1061" s="157" t="s">
        <v>145</v>
      </c>
      <c r="E1061" s="165" t="s">
        <v>1</v>
      </c>
      <c r="F1061" s="166" t="s">
        <v>176</v>
      </c>
      <c r="H1061" s="167">
        <v>160.92500000000001</v>
      </c>
      <c r="L1061" s="164"/>
      <c r="M1061" s="168"/>
      <c r="N1061" s="169"/>
      <c r="O1061" s="169"/>
      <c r="P1061" s="169"/>
      <c r="Q1061" s="169"/>
      <c r="R1061" s="169"/>
      <c r="S1061" s="169"/>
      <c r="T1061" s="170"/>
      <c r="AT1061" s="165" t="s">
        <v>145</v>
      </c>
      <c r="AU1061" s="165" t="s">
        <v>83</v>
      </c>
      <c r="AV1061" s="14" t="s">
        <v>143</v>
      </c>
      <c r="AW1061" s="14" t="s">
        <v>29</v>
      </c>
      <c r="AX1061" s="14" t="s">
        <v>81</v>
      </c>
      <c r="AY1061" s="165" t="s">
        <v>137</v>
      </c>
    </row>
    <row r="1062" spans="1:65" s="2" customFormat="1" ht="16.5" customHeight="1">
      <c r="A1062" s="30"/>
      <c r="B1062" s="142"/>
      <c r="C1062" s="177" t="s">
        <v>1051</v>
      </c>
      <c r="D1062" s="177" t="s">
        <v>214</v>
      </c>
      <c r="E1062" s="178" t="s">
        <v>1052</v>
      </c>
      <c r="F1062" s="179" t="s">
        <v>1053</v>
      </c>
      <c r="G1062" s="180" t="s">
        <v>142</v>
      </c>
      <c r="H1062" s="181">
        <v>13.978999999999999</v>
      </c>
      <c r="I1062" s="182"/>
      <c r="J1062" s="182">
        <f>ROUND(I1062*H1062,2)</f>
        <v>0</v>
      </c>
      <c r="K1062" s="183"/>
      <c r="L1062" s="184"/>
      <c r="M1062" s="185" t="s">
        <v>1</v>
      </c>
      <c r="N1062" s="186" t="s">
        <v>38</v>
      </c>
      <c r="O1062" s="152">
        <v>0</v>
      </c>
      <c r="P1062" s="152">
        <f>O1062*H1062</f>
        <v>0</v>
      </c>
      <c r="Q1062" s="152">
        <v>8.4999999999999995E-4</v>
      </c>
      <c r="R1062" s="152">
        <f>Q1062*H1062</f>
        <v>1.1882149999999999E-2</v>
      </c>
      <c r="S1062" s="152">
        <v>0</v>
      </c>
      <c r="T1062" s="153">
        <f>S1062*H1062</f>
        <v>0</v>
      </c>
      <c r="U1062" s="30"/>
      <c r="V1062" s="30"/>
      <c r="W1062" s="30"/>
      <c r="X1062" s="30"/>
      <c r="Y1062" s="30"/>
      <c r="Z1062" s="30"/>
      <c r="AA1062" s="30"/>
      <c r="AB1062" s="30"/>
      <c r="AC1062" s="30"/>
      <c r="AD1062" s="30"/>
      <c r="AE1062" s="30"/>
      <c r="AR1062" s="154" t="s">
        <v>177</v>
      </c>
      <c r="AT1062" s="154" t="s">
        <v>214</v>
      </c>
      <c r="AU1062" s="154" t="s">
        <v>83</v>
      </c>
      <c r="AY1062" s="18" t="s">
        <v>137</v>
      </c>
      <c r="BE1062" s="155">
        <f>IF(N1062="základní",J1062,0)</f>
        <v>0</v>
      </c>
      <c r="BF1062" s="155">
        <f>IF(N1062="snížená",J1062,0)</f>
        <v>0</v>
      </c>
      <c r="BG1062" s="155">
        <f>IF(N1062="zákl. přenesená",J1062,0)</f>
        <v>0</v>
      </c>
      <c r="BH1062" s="155">
        <f>IF(N1062="sníž. přenesená",J1062,0)</f>
        <v>0</v>
      </c>
      <c r="BI1062" s="155">
        <f>IF(N1062="nulová",J1062,0)</f>
        <v>0</v>
      </c>
      <c r="BJ1062" s="18" t="s">
        <v>81</v>
      </c>
      <c r="BK1062" s="155">
        <f>ROUND(I1062*H1062,2)</f>
        <v>0</v>
      </c>
      <c r="BL1062" s="18" t="s">
        <v>143</v>
      </c>
      <c r="BM1062" s="154" t="s">
        <v>1054</v>
      </c>
    </row>
    <row r="1063" spans="1:65" s="13" customFormat="1">
      <c r="B1063" s="156"/>
      <c r="D1063" s="157" t="s">
        <v>145</v>
      </c>
      <c r="F1063" s="159" t="s">
        <v>1055</v>
      </c>
      <c r="H1063" s="160">
        <v>13.978999999999999</v>
      </c>
      <c r="L1063" s="156"/>
      <c r="M1063" s="161"/>
      <c r="N1063" s="162"/>
      <c r="O1063" s="162"/>
      <c r="P1063" s="162"/>
      <c r="Q1063" s="162"/>
      <c r="R1063" s="162"/>
      <c r="S1063" s="162"/>
      <c r="T1063" s="163"/>
      <c r="AT1063" s="158" t="s">
        <v>145</v>
      </c>
      <c r="AU1063" s="158" t="s">
        <v>83</v>
      </c>
      <c r="AV1063" s="13" t="s">
        <v>83</v>
      </c>
      <c r="AW1063" s="13" t="s">
        <v>3</v>
      </c>
      <c r="AX1063" s="13" t="s">
        <v>81</v>
      </c>
      <c r="AY1063" s="158" t="s">
        <v>137</v>
      </c>
    </row>
    <row r="1064" spans="1:65" s="2" customFormat="1" ht="24.15" customHeight="1">
      <c r="A1064" s="30"/>
      <c r="B1064" s="142"/>
      <c r="C1064" s="177" t="s">
        <v>1056</v>
      </c>
      <c r="D1064" s="177" t="s">
        <v>214</v>
      </c>
      <c r="E1064" s="178" t="s">
        <v>1057</v>
      </c>
      <c r="F1064" s="179" t="s">
        <v>1058</v>
      </c>
      <c r="G1064" s="180" t="s">
        <v>142</v>
      </c>
      <c r="H1064" s="181">
        <v>49.265999999999998</v>
      </c>
      <c r="I1064" s="182"/>
      <c r="J1064" s="182">
        <f>ROUND(I1064*H1064,2)</f>
        <v>0</v>
      </c>
      <c r="K1064" s="183"/>
      <c r="L1064" s="184"/>
      <c r="M1064" s="185" t="s">
        <v>1</v>
      </c>
      <c r="N1064" s="186" t="s">
        <v>38</v>
      </c>
      <c r="O1064" s="152">
        <v>0</v>
      </c>
      <c r="P1064" s="152">
        <f>O1064*H1064</f>
        <v>0</v>
      </c>
      <c r="Q1064" s="152">
        <v>1.5E-3</v>
      </c>
      <c r="R1064" s="152">
        <f>Q1064*H1064</f>
        <v>7.3898999999999992E-2</v>
      </c>
      <c r="S1064" s="152">
        <v>0</v>
      </c>
      <c r="T1064" s="153">
        <f>S1064*H1064</f>
        <v>0</v>
      </c>
      <c r="U1064" s="30"/>
      <c r="V1064" s="30"/>
      <c r="W1064" s="30"/>
      <c r="X1064" s="30"/>
      <c r="Y1064" s="30"/>
      <c r="Z1064" s="30"/>
      <c r="AA1064" s="30"/>
      <c r="AB1064" s="30"/>
      <c r="AC1064" s="30"/>
      <c r="AD1064" s="30"/>
      <c r="AE1064" s="30"/>
      <c r="AR1064" s="154" t="s">
        <v>177</v>
      </c>
      <c r="AT1064" s="154" t="s">
        <v>214</v>
      </c>
      <c r="AU1064" s="154" t="s">
        <v>83</v>
      </c>
      <c r="AY1064" s="18" t="s">
        <v>137</v>
      </c>
      <c r="BE1064" s="155">
        <f>IF(N1064="základní",J1064,0)</f>
        <v>0</v>
      </c>
      <c r="BF1064" s="155">
        <f>IF(N1064="snížená",J1064,0)</f>
        <v>0</v>
      </c>
      <c r="BG1064" s="155">
        <f>IF(N1064="zákl. přenesená",J1064,0)</f>
        <v>0</v>
      </c>
      <c r="BH1064" s="155">
        <f>IF(N1064="sníž. přenesená",J1064,0)</f>
        <v>0</v>
      </c>
      <c r="BI1064" s="155">
        <f>IF(N1064="nulová",J1064,0)</f>
        <v>0</v>
      </c>
      <c r="BJ1064" s="18" t="s">
        <v>81</v>
      </c>
      <c r="BK1064" s="155">
        <f>ROUND(I1064*H1064,2)</f>
        <v>0</v>
      </c>
      <c r="BL1064" s="18" t="s">
        <v>143</v>
      </c>
      <c r="BM1064" s="154" t="s">
        <v>1059</v>
      </c>
    </row>
    <row r="1065" spans="1:65" s="13" customFormat="1">
      <c r="B1065" s="156"/>
      <c r="D1065" s="157" t="s">
        <v>145</v>
      </c>
      <c r="F1065" s="159" t="s">
        <v>1060</v>
      </c>
      <c r="H1065" s="160">
        <v>49.265999999999998</v>
      </c>
      <c r="L1065" s="156"/>
      <c r="M1065" s="161"/>
      <c r="N1065" s="162"/>
      <c r="O1065" s="162"/>
      <c r="P1065" s="162"/>
      <c r="Q1065" s="162"/>
      <c r="R1065" s="162"/>
      <c r="S1065" s="162"/>
      <c r="T1065" s="163"/>
      <c r="AT1065" s="158" t="s">
        <v>145</v>
      </c>
      <c r="AU1065" s="158" t="s">
        <v>83</v>
      </c>
      <c r="AV1065" s="13" t="s">
        <v>83</v>
      </c>
      <c r="AW1065" s="13" t="s">
        <v>3</v>
      </c>
      <c r="AX1065" s="13" t="s">
        <v>81</v>
      </c>
      <c r="AY1065" s="158" t="s">
        <v>137</v>
      </c>
    </row>
    <row r="1066" spans="1:65" s="2" customFormat="1" ht="24.15" customHeight="1">
      <c r="A1066" s="30"/>
      <c r="B1066" s="142"/>
      <c r="C1066" s="177" t="s">
        <v>1061</v>
      </c>
      <c r="D1066" s="177" t="s">
        <v>214</v>
      </c>
      <c r="E1066" s="178" t="s">
        <v>1062</v>
      </c>
      <c r="F1066" s="179" t="s">
        <v>1063</v>
      </c>
      <c r="G1066" s="180" t="s">
        <v>142</v>
      </c>
      <c r="H1066" s="181">
        <v>100.898</v>
      </c>
      <c r="I1066" s="182"/>
      <c r="J1066" s="182">
        <f>ROUND(I1066*H1066,2)</f>
        <v>0</v>
      </c>
      <c r="K1066" s="183"/>
      <c r="L1066" s="184"/>
      <c r="M1066" s="185" t="s">
        <v>1</v>
      </c>
      <c r="N1066" s="186" t="s">
        <v>38</v>
      </c>
      <c r="O1066" s="152">
        <v>0</v>
      </c>
      <c r="P1066" s="152">
        <f>O1066*H1066</f>
        <v>0</v>
      </c>
      <c r="Q1066" s="152">
        <v>1.9400000000000001E-3</v>
      </c>
      <c r="R1066" s="152">
        <f>Q1066*H1066</f>
        <v>0.19574211999999999</v>
      </c>
      <c r="S1066" s="152">
        <v>0</v>
      </c>
      <c r="T1066" s="153">
        <f>S1066*H1066</f>
        <v>0</v>
      </c>
      <c r="U1066" s="30"/>
      <c r="V1066" s="30"/>
      <c r="W1066" s="30"/>
      <c r="X1066" s="30"/>
      <c r="Y1066" s="30"/>
      <c r="Z1066" s="30"/>
      <c r="AA1066" s="30"/>
      <c r="AB1066" s="30"/>
      <c r="AC1066" s="30"/>
      <c r="AD1066" s="30"/>
      <c r="AE1066" s="30"/>
      <c r="AR1066" s="154" t="s">
        <v>177</v>
      </c>
      <c r="AT1066" s="154" t="s">
        <v>214</v>
      </c>
      <c r="AU1066" s="154" t="s">
        <v>83</v>
      </c>
      <c r="AY1066" s="18" t="s">
        <v>137</v>
      </c>
      <c r="BE1066" s="155">
        <f>IF(N1066="základní",J1066,0)</f>
        <v>0</v>
      </c>
      <c r="BF1066" s="155">
        <f>IF(N1066="snížená",J1066,0)</f>
        <v>0</v>
      </c>
      <c r="BG1066" s="155">
        <f>IF(N1066="zákl. přenesená",J1066,0)</f>
        <v>0</v>
      </c>
      <c r="BH1066" s="155">
        <f>IF(N1066="sníž. přenesená",J1066,0)</f>
        <v>0</v>
      </c>
      <c r="BI1066" s="155">
        <f>IF(N1066="nulová",J1066,0)</f>
        <v>0</v>
      </c>
      <c r="BJ1066" s="18" t="s">
        <v>81</v>
      </c>
      <c r="BK1066" s="155">
        <f>ROUND(I1066*H1066,2)</f>
        <v>0</v>
      </c>
      <c r="BL1066" s="18" t="s">
        <v>143</v>
      </c>
      <c r="BM1066" s="154" t="s">
        <v>1064</v>
      </c>
    </row>
    <row r="1067" spans="1:65" s="13" customFormat="1">
      <c r="B1067" s="156"/>
      <c r="D1067" s="157" t="s">
        <v>145</v>
      </c>
      <c r="F1067" s="159" t="s">
        <v>1065</v>
      </c>
      <c r="H1067" s="160">
        <v>100.898</v>
      </c>
      <c r="L1067" s="156"/>
      <c r="M1067" s="161"/>
      <c r="N1067" s="162"/>
      <c r="O1067" s="162"/>
      <c r="P1067" s="162"/>
      <c r="Q1067" s="162"/>
      <c r="R1067" s="162"/>
      <c r="S1067" s="162"/>
      <c r="T1067" s="163"/>
      <c r="AT1067" s="158" t="s">
        <v>145</v>
      </c>
      <c r="AU1067" s="158" t="s">
        <v>83</v>
      </c>
      <c r="AV1067" s="13" t="s">
        <v>83</v>
      </c>
      <c r="AW1067" s="13" t="s">
        <v>3</v>
      </c>
      <c r="AX1067" s="13" t="s">
        <v>81</v>
      </c>
      <c r="AY1067" s="158" t="s">
        <v>137</v>
      </c>
    </row>
    <row r="1068" spans="1:65" s="2" customFormat="1" ht="37.799999999999997" customHeight="1">
      <c r="A1068" s="30"/>
      <c r="B1068" s="142"/>
      <c r="C1068" s="143" t="s">
        <v>1066</v>
      </c>
      <c r="D1068" s="143" t="s">
        <v>139</v>
      </c>
      <c r="E1068" s="144" t="s">
        <v>1067</v>
      </c>
      <c r="F1068" s="145" t="s">
        <v>1068</v>
      </c>
      <c r="G1068" s="146" t="s">
        <v>142</v>
      </c>
      <c r="H1068" s="147">
        <v>149.60400000000001</v>
      </c>
      <c r="I1068" s="148"/>
      <c r="J1068" s="148">
        <f>ROUND(I1068*H1068,2)</f>
        <v>0</v>
      </c>
      <c r="K1068" s="149"/>
      <c r="L1068" s="31"/>
      <c r="M1068" s="150" t="s">
        <v>1</v>
      </c>
      <c r="N1068" s="151" t="s">
        <v>38</v>
      </c>
      <c r="O1068" s="152">
        <v>1.04</v>
      </c>
      <c r="P1068" s="152">
        <f>O1068*H1068</f>
        <v>155.58816000000002</v>
      </c>
      <c r="Q1068" s="152">
        <v>8.5199999999999998E-3</v>
      </c>
      <c r="R1068" s="152">
        <f>Q1068*H1068</f>
        <v>1.27462608</v>
      </c>
      <c r="S1068" s="152">
        <v>0</v>
      </c>
      <c r="T1068" s="153">
        <f>S1068*H1068</f>
        <v>0</v>
      </c>
      <c r="U1068" s="30"/>
      <c r="V1068" s="30"/>
      <c r="W1068" s="30"/>
      <c r="X1068" s="30"/>
      <c r="Y1068" s="30"/>
      <c r="Z1068" s="30"/>
      <c r="AA1068" s="30"/>
      <c r="AB1068" s="30"/>
      <c r="AC1068" s="30"/>
      <c r="AD1068" s="30"/>
      <c r="AE1068" s="30"/>
      <c r="AR1068" s="154" t="s">
        <v>143</v>
      </c>
      <c r="AT1068" s="154" t="s">
        <v>139</v>
      </c>
      <c r="AU1068" s="154" t="s">
        <v>83</v>
      </c>
      <c r="AY1068" s="18" t="s">
        <v>137</v>
      </c>
      <c r="BE1068" s="155">
        <f>IF(N1068="základní",J1068,0)</f>
        <v>0</v>
      </c>
      <c r="BF1068" s="155">
        <f>IF(N1068="snížená",J1068,0)</f>
        <v>0</v>
      </c>
      <c r="BG1068" s="155">
        <f>IF(N1068="zákl. přenesená",J1068,0)</f>
        <v>0</v>
      </c>
      <c r="BH1068" s="155">
        <f>IF(N1068="sníž. přenesená",J1068,0)</f>
        <v>0</v>
      </c>
      <c r="BI1068" s="155">
        <f>IF(N1068="nulová",J1068,0)</f>
        <v>0</v>
      </c>
      <c r="BJ1068" s="18" t="s">
        <v>81</v>
      </c>
      <c r="BK1068" s="155">
        <f>ROUND(I1068*H1068,2)</f>
        <v>0</v>
      </c>
      <c r="BL1068" s="18" t="s">
        <v>143</v>
      </c>
      <c r="BM1068" s="154" t="s">
        <v>1069</v>
      </c>
    </row>
    <row r="1069" spans="1:65" s="15" customFormat="1">
      <c r="B1069" s="171"/>
      <c r="D1069" s="157" t="s">
        <v>145</v>
      </c>
      <c r="E1069" s="172" t="s">
        <v>1</v>
      </c>
      <c r="F1069" s="173" t="s">
        <v>1070</v>
      </c>
      <c r="H1069" s="172" t="s">
        <v>1</v>
      </c>
      <c r="L1069" s="171"/>
      <c r="M1069" s="174"/>
      <c r="N1069" s="175"/>
      <c r="O1069" s="175"/>
      <c r="P1069" s="175"/>
      <c r="Q1069" s="175"/>
      <c r="R1069" s="175"/>
      <c r="S1069" s="175"/>
      <c r="T1069" s="176"/>
      <c r="AT1069" s="172" t="s">
        <v>145</v>
      </c>
      <c r="AU1069" s="172" t="s">
        <v>83</v>
      </c>
      <c r="AV1069" s="15" t="s">
        <v>81</v>
      </c>
      <c r="AW1069" s="15" t="s">
        <v>29</v>
      </c>
      <c r="AX1069" s="15" t="s">
        <v>73</v>
      </c>
      <c r="AY1069" s="172" t="s">
        <v>137</v>
      </c>
    </row>
    <row r="1070" spans="1:65" s="13" customFormat="1">
      <c r="B1070" s="156"/>
      <c r="D1070" s="157" t="s">
        <v>145</v>
      </c>
      <c r="E1070" s="158" t="s">
        <v>1</v>
      </c>
      <c r="F1070" s="159" t="s">
        <v>1071</v>
      </c>
      <c r="H1070" s="160">
        <v>2.1440000000000001</v>
      </c>
      <c r="L1070" s="156"/>
      <c r="M1070" s="161"/>
      <c r="N1070" s="162"/>
      <c r="O1070" s="162"/>
      <c r="P1070" s="162"/>
      <c r="Q1070" s="162"/>
      <c r="R1070" s="162"/>
      <c r="S1070" s="162"/>
      <c r="T1070" s="163"/>
      <c r="AT1070" s="158" t="s">
        <v>145</v>
      </c>
      <c r="AU1070" s="158" t="s">
        <v>83</v>
      </c>
      <c r="AV1070" s="13" t="s">
        <v>83</v>
      </c>
      <c r="AW1070" s="13" t="s">
        <v>29</v>
      </c>
      <c r="AX1070" s="13" t="s">
        <v>73</v>
      </c>
      <c r="AY1070" s="158" t="s">
        <v>137</v>
      </c>
    </row>
    <row r="1071" spans="1:65" s="13" customFormat="1">
      <c r="B1071" s="156"/>
      <c r="D1071" s="157" t="s">
        <v>145</v>
      </c>
      <c r="E1071" s="158" t="s">
        <v>1</v>
      </c>
      <c r="F1071" s="159" t="s">
        <v>1072</v>
      </c>
      <c r="H1071" s="160">
        <v>4.17</v>
      </c>
      <c r="L1071" s="156"/>
      <c r="M1071" s="161"/>
      <c r="N1071" s="162"/>
      <c r="O1071" s="162"/>
      <c r="P1071" s="162"/>
      <c r="Q1071" s="162"/>
      <c r="R1071" s="162"/>
      <c r="S1071" s="162"/>
      <c r="T1071" s="163"/>
      <c r="AT1071" s="158" t="s">
        <v>145</v>
      </c>
      <c r="AU1071" s="158" t="s">
        <v>83</v>
      </c>
      <c r="AV1071" s="13" t="s">
        <v>83</v>
      </c>
      <c r="AW1071" s="13" t="s">
        <v>29</v>
      </c>
      <c r="AX1071" s="13" t="s">
        <v>73</v>
      </c>
      <c r="AY1071" s="158" t="s">
        <v>137</v>
      </c>
    </row>
    <row r="1072" spans="1:65" s="13" customFormat="1">
      <c r="B1072" s="156"/>
      <c r="D1072" s="157" t="s">
        <v>145</v>
      </c>
      <c r="E1072" s="158" t="s">
        <v>1</v>
      </c>
      <c r="F1072" s="159" t="s">
        <v>1073</v>
      </c>
      <c r="H1072" s="160">
        <v>8.16</v>
      </c>
      <c r="L1072" s="156"/>
      <c r="M1072" s="161"/>
      <c r="N1072" s="162"/>
      <c r="O1072" s="162"/>
      <c r="P1072" s="162"/>
      <c r="Q1072" s="162"/>
      <c r="R1072" s="162"/>
      <c r="S1072" s="162"/>
      <c r="T1072" s="163"/>
      <c r="AT1072" s="158" t="s">
        <v>145</v>
      </c>
      <c r="AU1072" s="158" t="s">
        <v>83</v>
      </c>
      <c r="AV1072" s="13" t="s">
        <v>83</v>
      </c>
      <c r="AW1072" s="13" t="s">
        <v>29</v>
      </c>
      <c r="AX1072" s="13" t="s">
        <v>73</v>
      </c>
      <c r="AY1072" s="158" t="s">
        <v>137</v>
      </c>
    </row>
    <row r="1073" spans="1:65" s="13" customFormat="1">
      <c r="B1073" s="156"/>
      <c r="D1073" s="157" t="s">
        <v>145</v>
      </c>
      <c r="E1073" s="158" t="s">
        <v>1</v>
      </c>
      <c r="F1073" s="159" t="s">
        <v>1074</v>
      </c>
      <c r="H1073" s="160">
        <v>7.88</v>
      </c>
      <c r="L1073" s="156"/>
      <c r="M1073" s="161"/>
      <c r="N1073" s="162"/>
      <c r="O1073" s="162"/>
      <c r="P1073" s="162"/>
      <c r="Q1073" s="162"/>
      <c r="R1073" s="162"/>
      <c r="S1073" s="162"/>
      <c r="T1073" s="163"/>
      <c r="AT1073" s="158" t="s">
        <v>145</v>
      </c>
      <c r="AU1073" s="158" t="s">
        <v>83</v>
      </c>
      <c r="AV1073" s="13" t="s">
        <v>83</v>
      </c>
      <c r="AW1073" s="13" t="s">
        <v>29</v>
      </c>
      <c r="AX1073" s="13" t="s">
        <v>73</v>
      </c>
      <c r="AY1073" s="158" t="s">
        <v>137</v>
      </c>
    </row>
    <row r="1074" spans="1:65" s="13" customFormat="1">
      <c r="B1074" s="156"/>
      <c r="D1074" s="157" t="s">
        <v>145</v>
      </c>
      <c r="E1074" s="158" t="s">
        <v>1</v>
      </c>
      <c r="F1074" s="159" t="s">
        <v>1075</v>
      </c>
      <c r="H1074" s="160">
        <v>3.2</v>
      </c>
      <c r="L1074" s="156"/>
      <c r="M1074" s="161"/>
      <c r="N1074" s="162"/>
      <c r="O1074" s="162"/>
      <c r="P1074" s="162"/>
      <c r="Q1074" s="162"/>
      <c r="R1074" s="162"/>
      <c r="S1074" s="162"/>
      <c r="T1074" s="163"/>
      <c r="AT1074" s="158" t="s">
        <v>145</v>
      </c>
      <c r="AU1074" s="158" t="s">
        <v>83</v>
      </c>
      <c r="AV1074" s="13" t="s">
        <v>83</v>
      </c>
      <c r="AW1074" s="13" t="s">
        <v>29</v>
      </c>
      <c r="AX1074" s="13" t="s">
        <v>73</v>
      </c>
      <c r="AY1074" s="158" t="s">
        <v>137</v>
      </c>
    </row>
    <row r="1075" spans="1:65" s="13" customFormat="1">
      <c r="B1075" s="156"/>
      <c r="D1075" s="157" t="s">
        <v>145</v>
      </c>
      <c r="E1075" s="158" t="s">
        <v>1</v>
      </c>
      <c r="F1075" s="159" t="s">
        <v>1076</v>
      </c>
      <c r="H1075" s="160">
        <v>17.940000000000001</v>
      </c>
      <c r="L1075" s="156"/>
      <c r="M1075" s="161"/>
      <c r="N1075" s="162"/>
      <c r="O1075" s="162"/>
      <c r="P1075" s="162"/>
      <c r="Q1075" s="162"/>
      <c r="R1075" s="162"/>
      <c r="S1075" s="162"/>
      <c r="T1075" s="163"/>
      <c r="AT1075" s="158" t="s">
        <v>145</v>
      </c>
      <c r="AU1075" s="158" t="s">
        <v>83</v>
      </c>
      <c r="AV1075" s="13" t="s">
        <v>83</v>
      </c>
      <c r="AW1075" s="13" t="s">
        <v>29</v>
      </c>
      <c r="AX1075" s="13" t="s">
        <v>73</v>
      </c>
      <c r="AY1075" s="158" t="s">
        <v>137</v>
      </c>
    </row>
    <row r="1076" spans="1:65" s="13" customFormat="1">
      <c r="B1076" s="156"/>
      <c r="D1076" s="157" t="s">
        <v>145</v>
      </c>
      <c r="E1076" s="158" t="s">
        <v>1</v>
      </c>
      <c r="F1076" s="159" t="s">
        <v>1077</v>
      </c>
      <c r="H1076" s="160">
        <v>6.48</v>
      </c>
      <c r="L1076" s="156"/>
      <c r="M1076" s="161"/>
      <c r="N1076" s="162"/>
      <c r="O1076" s="162"/>
      <c r="P1076" s="162"/>
      <c r="Q1076" s="162"/>
      <c r="R1076" s="162"/>
      <c r="S1076" s="162"/>
      <c r="T1076" s="163"/>
      <c r="AT1076" s="158" t="s">
        <v>145</v>
      </c>
      <c r="AU1076" s="158" t="s">
        <v>83</v>
      </c>
      <c r="AV1076" s="13" t="s">
        <v>83</v>
      </c>
      <c r="AW1076" s="13" t="s">
        <v>29</v>
      </c>
      <c r="AX1076" s="13" t="s">
        <v>73</v>
      </c>
      <c r="AY1076" s="158" t="s">
        <v>137</v>
      </c>
    </row>
    <row r="1077" spans="1:65" s="16" customFormat="1">
      <c r="B1077" s="191"/>
      <c r="D1077" s="157" t="s">
        <v>145</v>
      </c>
      <c r="E1077" s="192" t="s">
        <v>1</v>
      </c>
      <c r="F1077" s="193" t="s">
        <v>582</v>
      </c>
      <c r="H1077" s="194">
        <v>49.973999999999997</v>
      </c>
      <c r="L1077" s="191"/>
      <c r="M1077" s="195"/>
      <c r="N1077" s="196"/>
      <c r="O1077" s="196"/>
      <c r="P1077" s="196"/>
      <c r="Q1077" s="196"/>
      <c r="R1077" s="196"/>
      <c r="S1077" s="196"/>
      <c r="T1077" s="197"/>
      <c r="AT1077" s="192" t="s">
        <v>145</v>
      </c>
      <c r="AU1077" s="192" t="s">
        <v>83</v>
      </c>
      <c r="AV1077" s="16" t="s">
        <v>152</v>
      </c>
      <c r="AW1077" s="16" t="s">
        <v>29</v>
      </c>
      <c r="AX1077" s="16" t="s">
        <v>73</v>
      </c>
      <c r="AY1077" s="192" t="s">
        <v>137</v>
      </c>
    </row>
    <row r="1078" spans="1:65" s="13" customFormat="1">
      <c r="B1078" s="156"/>
      <c r="D1078" s="157" t="s">
        <v>145</v>
      </c>
      <c r="E1078" s="158" t="s">
        <v>1</v>
      </c>
      <c r="F1078" s="159" t="s">
        <v>1078</v>
      </c>
      <c r="H1078" s="160">
        <v>58.59</v>
      </c>
      <c r="L1078" s="156"/>
      <c r="M1078" s="161"/>
      <c r="N1078" s="162"/>
      <c r="O1078" s="162"/>
      <c r="P1078" s="162"/>
      <c r="Q1078" s="162"/>
      <c r="R1078" s="162"/>
      <c r="S1078" s="162"/>
      <c r="T1078" s="163"/>
      <c r="AT1078" s="158" t="s">
        <v>145</v>
      </c>
      <c r="AU1078" s="158" t="s">
        <v>83</v>
      </c>
      <c r="AV1078" s="13" t="s">
        <v>83</v>
      </c>
      <c r="AW1078" s="13" t="s">
        <v>29</v>
      </c>
      <c r="AX1078" s="13" t="s">
        <v>73</v>
      </c>
      <c r="AY1078" s="158" t="s">
        <v>137</v>
      </c>
    </row>
    <row r="1079" spans="1:65" s="13" customFormat="1">
      <c r="B1079" s="156"/>
      <c r="D1079" s="157" t="s">
        <v>145</v>
      </c>
      <c r="E1079" s="158" t="s">
        <v>1</v>
      </c>
      <c r="F1079" s="159" t="s">
        <v>1079</v>
      </c>
      <c r="H1079" s="160">
        <v>41.04</v>
      </c>
      <c r="L1079" s="156"/>
      <c r="M1079" s="161"/>
      <c r="N1079" s="162"/>
      <c r="O1079" s="162"/>
      <c r="P1079" s="162"/>
      <c r="Q1079" s="162"/>
      <c r="R1079" s="162"/>
      <c r="S1079" s="162"/>
      <c r="T1079" s="163"/>
      <c r="AT1079" s="158" t="s">
        <v>145</v>
      </c>
      <c r="AU1079" s="158" t="s">
        <v>83</v>
      </c>
      <c r="AV1079" s="13" t="s">
        <v>83</v>
      </c>
      <c r="AW1079" s="13" t="s">
        <v>29</v>
      </c>
      <c r="AX1079" s="13" t="s">
        <v>73</v>
      </c>
      <c r="AY1079" s="158" t="s">
        <v>137</v>
      </c>
    </row>
    <row r="1080" spans="1:65" s="14" customFormat="1">
      <c r="B1080" s="164"/>
      <c r="D1080" s="157" t="s">
        <v>145</v>
      </c>
      <c r="E1080" s="165" t="s">
        <v>1</v>
      </c>
      <c r="F1080" s="166" t="s">
        <v>176</v>
      </c>
      <c r="H1080" s="167">
        <v>149.60400000000001</v>
      </c>
      <c r="L1080" s="164"/>
      <c r="M1080" s="168"/>
      <c r="N1080" s="169"/>
      <c r="O1080" s="169"/>
      <c r="P1080" s="169"/>
      <c r="Q1080" s="169"/>
      <c r="R1080" s="169"/>
      <c r="S1080" s="169"/>
      <c r="T1080" s="170"/>
      <c r="AT1080" s="165" t="s">
        <v>145</v>
      </c>
      <c r="AU1080" s="165" t="s">
        <v>83</v>
      </c>
      <c r="AV1080" s="14" t="s">
        <v>143</v>
      </c>
      <c r="AW1080" s="14" t="s">
        <v>29</v>
      </c>
      <c r="AX1080" s="14" t="s">
        <v>81</v>
      </c>
      <c r="AY1080" s="165" t="s">
        <v>137</v>
      </c>
    </row>
    <row r="1081" spans="1:65" s="2" customFormat="1" ht="24.15" customHeight="1">
      <c r="A1081" s="30"/>
      <c r="B1081" s="142"/>
      <c r="C1081" s="177" t="s">
        <v>1080</v>
      </c>
      <c r="D1081" s="177" t="s">
        <v>214</v>
      </c>
      <c r="E1081" s="178" t="s">
        <v>1081</v>
      </c>
      <c r="F1081" s="179" t="s">
        <v>1082</v>
      </c>
      <c r="G1081" s="180" t="s">
        <v>142</v>
      </c>
      <c r="H1081" s="181">
        <v>50.972999999999999</v>
      </c>
      <c r="I1081" s="182"/>
      <c r="J1081" s="182">
        <f>ROUND(I1081*H1081,2)</f>
        <v>0</v>
      </c>
      <c r="K1081" s="183"/>
      <c r="L1081" s="184"/>
      <c r="M1081" s="185" t="s">
        <v>1</v>
      </c>
      <c r="N1081" s="186" t="s">
        <v>38</v>
      </c>
      <c r="O1081" s="152">
        <v>0</v>
      </c>
      <c r="P1081" s="152">
        <f>O1081*H1081</f>
        <v>0</v>
      </c>
      <c r="Q1081" s="152">
        <v>3.0000000000000001E-3</v>
      </c>
      <c r="R1081" s="152">
        <f>Q1081*H1081</f>
        <v>0.152919</v>
      </c>
      <c r="S1081" s="152">
        <v>0</v>
      </c>
      <c r="T1081" s="153">
        <f>S1081*H1081</f>
        <v>0</v>
      </c>
      <c r="U1081" s="30"/>
      <c r="V1081" s="30"/>
      <c r="W1081" s="30"/>
      <c r="X1081" s="30"/>
      <c r="Y1081" s="30"/>
      <c r="Z1081" s="30"/>
      <c r="AA1081" s="30"/>
      <c r="AB1081" s="30"/>
      <c r="AC1081" s="30"/>
      <c r="AD1081" s="30"/>
      <c r="AE1081" s="30"/>
      <c r="AR1081" s="154" t="s">
        <v>177</v>
      </c>
      <c r="AT1081" s="154" t="s">
        <v>214</v>
      </c>
      <c r="AU1081" s="154" t="s">
        <v>83</v>
      </c>
      <c r="AY1081" s="18" t="s">
        <v>137</v>
      </c>
      <c r="BE1081" s="155">
        <f>IF(N1081="základní",J1081,0)</f>
        <v>0</v>
      </c>
      <c r="BF1081" s="155">
        <f>IF(N1081="snížená",J1081,0)</f>
        <v>0</v>
      </c>
      <c r="BG1081" s="155">
        <f>IF(N1081="zákl. přenesená",J1081,0)</f>
        <v>0</v>
      </c>
      <c r="BH1081" s="155">
        <f>IF(N1081="sníž. přenesená",J1081,0)</f>
        <v>0</v>
      </c>
      <c r="BI1081" s="155">
        <f>IF(N1081="nulová",J1081,0)</f>
        <v>0</v>
      </c>
      <c r="BJ1081" s="18" t="s">
        <v>81</v>
      </c>
      <c r="BK1081" s="155">
        <f>ROUND(I1081*H1081,2)</f>
        <v>0</v>
      </c>
      <c r="BL1081" s="18" t="s">
        <v>143</v>
      </c>
      <c r="BM1081" s="154" t="s">
        <v>1083</v>
      </c>
    </row>
    <row r="1082" spans="1:65" s="13" customFormat="1">
      <c r="B1082" s="156"/>
      <c r="D1082" s="157" t="s">
        <v>145</v>
      </c>
      <c r="F1082" s="159" t="s">
        <v>1084</v>
      </c>
      <c r="H1082" s="160">
        <v>50.972999999999999</v>
      </c>
      <c r="L1082" s="156"/>
      <c r="M1082" s="161"/>
      <c r="N1082" s="162"/>
      <c r="O1082" s="162"/>
      <c r="P1082" s="162"/>
      <c r="Q1082" s="162"/>
      <c r="R1082" s="162"/>
      <c r="S1082" s="162"/>
      <c r="T1082" s="163"/>
      <c r="AT1082" s="158" t="s">
        <v>145</v>
      </c>
      <c r="AU1082" s="158" t="s">
        <v>83</v>
      </c>
      <c r="AV1082" s="13" t="s">
        <v>83</v>
      </c>
      <c r="AW1082" s="13" t="s">
        <v>3</v>
      </c>
      <c r="AX1082" s="13" t="s">
        <v>81</v>
      </c>
      <c r="AY1082" s="158" t="s">
        <v>137</v>
      </c>
    </row>
    <row r="1083" spans="1:65" s="2" customFormat="1" ht="24.15" customHeight="1">
      <c r="A1083" s="30"/>
      <c r="B1083" s="142"/>
      <c r="C1083" s="177" t="s">
        <v>1085</v>
      </c>
      <c r="D1083" s="177" t="s">
        <v>214</v>
      </c>
      <c r="E1083" s="178" t="s">
        <v>1086</v>
      </c>
      <c r="F1083" s="179" t="s">
        <v>1087</v>
      </c>
      <c r="G1083" s="180" t="s">
        <v>142</v>
      </c>
      <c r="H1083" s="181">
        <v>101.623</v>
      </c>
      <c r="I1083" s="182"/>
      <c r="J1083" s="182">
        <f>ROUND(I1083*H1083,2)</f>
        <v>0</v>
      </c>
      <c r="K1083" s="183"/>
      <c r="L1083" s="184"/>
      <c r="M1083" s="185" t="s">
        <v>1</v>
      </c>
      <c r="N1083" s="186" t="s">
        <v>38</v>
      </c>
      <c r="O1083" s="152">
        <v>0</v>
      </c>
      <c r="P1083" s="152">
        <f>O1083*H1083</f>
        <v>0</v>
      </c>
      <c r="Q1083" s="152">
        <v>2.8999999999999998E-3</v>
      </c>
      <c r="R1083" s="152">
        <f>Q1083*H1083</f>
        <v>0.29470669999999999</v>
      </c>
      <c r="S1083" s="152">
        <v>0</v>
      </c>
      <c r="T1083" s="153">
        <f>S1083*H1083</f>
        <v>0</v>
      </c>
      <c r="U1083" s="30"/>
      <c r="V1083" s="30"/>
      <c r="W1083" s="30"/>
      <c r="X1083" s="30"/>
      <c r="Y1083" s="30"/>
      <c r="Z1083" s="30"/>
      <c r="AA1083" s="30"/>
      <c r="AB1083" s="30"/>
      <c r="AC1083" s="30"/>
      <c r="AD1083" s="30"/>
      <c r="AE1083" s="30"/>
      <c r="AR1083" s="154" t="s">
        <v>177</v>
      </c>
      <c r="AT1083" s="154" t="s">
        <v>214</v>
      </c>
      <c r="AU1083" s="154" t="s">
        <v>83</v>
      </c>
      <c r="AY1083" s="18" t="s">
        <v>137</v>
      </c>
      <c r="BE1083" s="155">
        <f>IF(N1083="základní",J1083,0)</f>
        <v>0</v>
      </c>
      <c r="BF1083" s="155">
        <f>IF(N1083="snížená",J1083,0)</f>
        <v>0</v>
      </c>
      <c r="BG1083" s="155">
        <f>IF(N1083="zákl. přenesená",J1083,0)</f>
        <v>0</v>
      </c>
      <c r="BH1083" s="155">
        <f>IF(N1083="sníž. přenesená",J1083,0)</f>
        <v>0</v>
      </c>
      <c r="BI1083" s="155">
        <f>IF(N1083="nulová",J1083,0)</f>
        <v>0</v>
      </c>
      <c r="BJ1083" s="18" t="s">
        <v>81</v>
      </c>
      <c r="BK1083" s="155">
        <f>ROUND(I1083*H1083,2)</f>
        <v>0</v>
      </c>
      <c r="BL1083" s="18" t="s">
        <v>143</v>
      </c>
      <c r="BM1083" s="154" t="s">
        <v>1088</v>
      </c>
    </row>
    <row r="1084" spans="1:65" s="13" customFormat="1">
      <c r="B1084" s="156"/>
      <c r="D1084" s="157" t="s">
        <v>145</v>
      </c>
      <c r="F1084" s="159" t="s">
        <v>1089</v>
      </c>
      <c r="H1084" s="160">
        <v>101.623</v>
      </c>
      <c r="L1084" s="156"/>
      <c r="M1084" s="161"/>
      <c r="N1084" s="162"/>
      <c r="O1084" s="162"/>
      <c r="P1084" s="162"/>
      <c r="Q1084" s="162"/>
      <c r="R1084" s="162"/>
      <c r="S1084" s="162"/>
      <c r="T1084" s="163"/>
      <c r="AT1084" s="158" t="s">
        <v>145</v>
      </c>
      <c r="AU1084" s="158" t="s">
        <v>83</v>
      </c>
      <c r="AV1084" s="13" t="s">
        <v>83</v>
      </c>
      <c r="AW1084" s="13" t="s">
        <v>3</v>
      </c>
      <c r="AX1084" s="13" t="s">
        <v>81</v>
      </c>
      <c r="AY1084" s="158" t="s">
        <v>137</v>
      </c>
    </row>
    <row r="1085" spans="1:65" s="2" customFormat="1" ht="37.799999999999997" customHeight="1">
      <c r="A1085" s="30"/>
      <c r="B1085" s="142"/>
      <c r="C1085" s="143" t="s">
        <v>1090</v>
      </c>
      <c r="D1085" s="143" t="s">
        <v>139</v>
      </c>
      <c r="E1085" s="144" t="s">
        <v>1091</v>
      </c>
      <c r="F1085" s="145" t="s">
        <v>1092</v>
      </c>
      <c r="G1085" s="146" t="s">
        <v>142</v>
      </c>
      <c r="H1085" s="147">
        <v>198.26599999999999</v>
      </c>
      <c r="I1085" s="148"/>
      <c r="J1085" s="148">
        <f>ROUND(I1085*H1085,2)</f>
        <v>0</v>
      </c>
      <c r="K1085" s="149"/>
      <c r="L1085" s="31"/>
      <c r="M1085" s="150" t="s">
        <v>1</v>
      </c>
      <c r="N1085" s="151" t="s">
        <v>38</v>
      </c>
      <c r="O1085" s="152">
        <v>1.06</v>
      </c>
      <c r="P1085" s="152">
        <f>O1085*H1085</f>
        <v>210.16195999999999</v>
      </c>
      <c r="Q1085" s="152">
        <v>8.6E-3</v>
      </c>
      <c r="R1085" s="152">
        <f>Q1085*H1085</f>
        <v>1.7050875999999999</v>
      </c>
      <c r="S1085" s="152">
        <v>0</v>
      </c>
      <c r="T1085" s="153">
        <f>S1085*H1085</f>
        <v>0</v>
      </c>
      <c r="U1085" s="30"/>
      <c r="V1085" s="30"/>
      <c r="W1085" s="30"/>
      <c r="X1085" s="30"/>
      <c r="Y1085" s="30"/>
      <c r="Z1085" s="30"/>
      <c r="AA1085" s="30"/>
      <c r="AB1085" s="30"/>
      <c r="AC1085" s="30"/>
      <c r="AD1085" s="30"/>
      <c r="AE1085" s="30"/>
      <c r="AR1085" s="154" t="s">
        <v>143</v>
      </c>
      <c r="AT1085" s="154" t="s">
        <v>139</v>
      </c>
      <c r="AU1085" s="154" t="s">
        <v>83</v>
      </c>
      <c r="AY1085" s="18" t="s">
        <v>137</v>
      </c>
      <c r="BE1085" s="155">
        <f>IF(N1085="základní",J1085,0)</f>
        <v>0</v>
      </c>
      <c r="BF1085" s="155">
        <f>IF(N1085="snížená",J1085,0)</f>
        <v>0</v>
      </c>
      <c r="BG1085" s="155">
        <f>IF(N1085="zákl. přenesená",J1085,0)</f>
        <v>0</v>
      </c>
      <c r="BH1085" s="155">
        <f>IF(N1085="sníž. přenesená",J1085,0)</f>
        <v>0</v>
      </c>
      <c r="BI1085" s="155">
        <f>IF(N1085="nulová",J1085,0)</f>
        <v>0</v>
      </c>
      <c r="BJ1085" s="18" t="s">
        <v>81</v>
      </c>
      <c r="BK1085" s="155">
        <f>ROUND(I1085*H1085,2)</f>
        <v>0</v>
      </c>
      <c r="BL1085" s="18" t="s">
        <v>143</v>
      </c>
      <c r="BM1085" s="154" t="s">
        <v>1093</v>
      </c>
    </row>
    <row r="1086" spans="1:65" s="13" customFormat="1">
      <c r="B1086" s="156"/>
      <c r="D1086" s="157" t="s">
        <v>145</v>
      </c>
      <c r="E1086" s="158" t="s">
        <v>1</v>
      </c>
      <c r="F1086" s="159" t="s">
        <v>1094</v>
      </c>
      <c r="H1086" s="160">
        <v>36.628999999999998</v>
      </c>
      <c r="L1086" s="156"/>
      <c r="M1086" s="161"/>
      <c r="N1086" s="162"/>
      <c r="O1086" s="162"/>
      <c r="P1086" s="162"/>
      <c r="Q1086" s="162"/>
      <c r="R1086" s="162"/>
      <c r="S1086" s="162"/>
      <c r="T1086" s="163"/>
      <c r="AT1086" s="158" t="s">
        <v>145</v>
      </c>
      <c r="AU1086" s="158" t="s">
        <v>83</v>
      </c>
      <c r="AV1086" s="13" t="s">
        <v>83</v>
      </c>
      <c r="AW1086" s="13" t="s">
        <v>29</v>
      </c>
      <c r="AX1086" s="13" t="s">
        <v>73</v>
      </c>
      <c r="AY1086" s="158" t="s">
        <v>137</v>
      </c>
    </row>
    <row r="1087" spans="1:65" s="13" customFormat="1">
      <c r="B1087" s="156"/>
      <c r="D1087" s="157" t="s">
        <v>145</v>
      </c>
      <c r="E1087" s="158" t="s">
        <v>1</v>
      </c>
      <c r="F1087" s="159" t="s">
        <v>1095</v>
      </c>
      <c r="H1087" s="160">
        <v>11.984</v>
      </c>
      <c r="L1087" s="156"/>
      <c r="M1087" s="161"/>
      <c r="N1087" s="162"/>
      <c r="O1087" s="162"/>
      <c r="P1087" s="162"/>
      <c r="Q1087" s="162"/>
      <c r="R1087" s="162"/>
      <c r="S1087" s="162"/>
      <c r="T1087" s="163"/>
      <c r="AT1087" s="158" t="s">
        <v>145</v>
      </c>
      <c r="AU1087" s="158" t="s">
        <v>83</v>
      </c>
      <c r="AV1087" s="13" t="s">
        <v>83</v>
      </c>
      <c r="AW1087" s="13" t="s">
        <v>29</v>
      </c>
      <c r="AX1087" s="13" t="s">
        <v>73</v>
      </c>
      <c r="AY1087" s="158" t="s">
        <v>137</v>
      </c>
    </row>
    <row r="1088" spans="1:65" s="13" customFormat="1">
      <c r="B1088" s="156"/>
      <c r="D1088" s="157" t="s">
        <v>145</v>
      </c>
      <c r="E1088" s="158" t="s">
        <v>1</v>
      </c>
      <c r="F1088" s="159" t="s">
        <v>1096</v>
      </c>
      <c r="H1088" s="160">
        <v>2.2280000000000002</v>
      </c>
      <c r="L1088" s="156"/>
      <c r="M1088" s="161"/>
      <c r="N1088" s="162"/>
      <c r="O1088" s="162"/>
      <c r="P1088" s="162"/>
      <c r="Q1088" s="162"/>
      <c r="R1088" s="162"/>
      <c r="S1088" s="162"/>
      <c r="T1088" s="163"/>
      <c r="AT1088" s="158" t="s">
        <v>145</v>
      </c>
      <c r="AU1088" s="158" t="s">
        <v>83</v>
      </c>
      <c r="AV1088" s="13" t="s">
        <v>83</v>
      </c>
      <c r="AW1088" s="13" t="s">
        <v>29</v>
      </c>
      <c r="AX1088" s="13" t="s">
        <v>73</v>
      </c>
      <c r="AY1088" s="158" t="s">
        <v>137</v>
      </c>
    </row>
    <row r="1089" spans="1:65" s="13" customFormat="1">
      <c r="B1089" s="156"/>
      <c r="D1089" s="157" t="s">
        <v>145</v>
      </c>
      <c r="E1089" s="158" t="s">
        <v>1</v>
      </c>
      <c r="F1089" s="159" t="s">
        <v>1097</v>
      </c>
      <c r="H1089" s="160">
        <v>1.44</v>
      </c>
      <c r="L1089" s="156"/>
      <c r="M1089" s="161"/>
      <c r="N1089" s="162"/>
      <c r="O1089" s="162"/>
      <c r="P1089" s="162"/>
      <c r="Q1089" s="162"/>
      <c r="R1089" s="162"/>
      <c r="S1089" s="162"/>
      <c r="T1089" s="163"/>
      <c r="AT1089" s="158" t="s">
        <v>145</v>
      </c>
      <c r="AU1089" s="158" t="s">
        <v>83</v>
      </c>
      <c r="AV1089" s="13" t="s">
        <v>83</v>
      </c>
      <c r="AW1089" s="13" t="s">
        <v>29</v>
      </c>
      <c r="AX1089" s="13" t="s">
        <v>73</v>
      </c>
      <c r="AY1089" s="158" t="s">
        <v>137</v>
      </c>
    </row>
    <row r="1090" spans="1:65" s="13" customFormat="1">
      <c r="B1090" s="156"/>
      <c r="D1090" s="157" t="s">
        <v>145</v>
      </c>
      <c r="E1090" s="158" t="s">
        <v>1</v>
      </c>
      <c r="F1090" s="159" t="s">
        <v>1098</v>
      </c>
      <c r="H1090" s="160">
        <v>11.37</v>
      </c>
      <c r="L1090" s="156"/>
      <c r="M1090" s="161"/>
      <c r="N1090" s="162"/>
      <c r="O1090" s="162"/>
      <c r="P1090" s="162"/>
      <c r="Q1090" s="162"/>
      <c r="R1090" s="162"/>
      <c r="S1090" s="162"/>
      <c r="T1090" s="163"/>
      <c r="AT1090" s="158" t="s">
        <v>145</v>
      </c>
      <c r="AU1090" s="158" t="s">
        <v>83</v>
      </c>
      <c r="AV1090" s="13" t="s">
        <v>83</v>
      </c>
      <c r="AW1090" s="13" t="s">
        <v>29</v>
      </c>
      <c r="AX1090" s="13" t="s">
        <v>73</v>
      </c>
      <c r="AY1090" s="158" t="s">
        <v>137</v>
      </c>
    </row>
    <row r="1091" spans="1:65" s="13" customFormat="1">
      <c r="B1091" s="156"/>
      <c r="D1091" s="157" t="s">
        <v>145</v>
      </c>
      <c r="E1091" s="158" t="s">
        <v>1</v>
      </c>
      <c r="F1091" s="159" t="s">
        <v>1099</v>
      </c>
      <c r="H1091" s="160">
        <v>5.76</v>
      </c>
      <c r="L1091" s="156"/>
      <c r="M1091" s="161"/>
      <c r="N1091" s="162"/>
      <c r="O1091" s="162"/>
      <c r="P1091" s="162"/>
      <c r="Q1091" s="162"/>
      <c r="R1091" s="162"/>
      <c r="S1091" s="162"/>
      <c r="T1091" s="163"/>
      <c r="AT1091" s="158" t="s">
        <v>145</v>
      </c>
      <c r="AU1091" s="158" t="s">
        <v>83</v>
      </c>
      <c r="AV1091" s="13" t="s">
        <v>83</v>
      </c>
      <c r="AW1091" s="13" t="s">
        <v>29</v>
      </c>
      <c r="AX1091" s="13" t="s">
        <v>73</v>
      </c>
      <c r="AY1091" s="158" t="s">
        <v>137</v>
      </c>
    </row>
    <row r="1092" spans="1:65" s="13" customFormat="1">
      <c r="B1092" s="156"/>
      <c r="D1092" s="157" t="s">
        <v>145</v>
      </c>
      <c r="E1092" s="158" t="s">
        <v>1</v>
      </c>
      <c r="F1092" s="159" t="s">
        <v>1100</v>
      </c>
      <c r="H1092" s="160">
        <v>1.28</v>
      </c>
      <c r="L1092" s="156"/>
      <c r="M1092" s="161"/>
      <c r="N1092" s="162"/>
      <c r="O1092" s="162"/>
      <c r="P1092" s="162"/>
      <c r="Q1092" s="162"/>
      <c r="R1092" s="162"/>
      <c r="S1092" s="162"/>
      <c r="T1092" s="163"/>
      <c r="AT1092" s="158" t="s">
        <v>145</v>
      </c>
      <c r="AU1092" s="158" t="s">
        <v>83</v>
      </c>
      <c r="AV1092" s="13" t="s">
        <v>83</v>
      </c>
      <c r="AW1092" s="13" t="s">
        <v>29</v>
      </c>
      <c r="AX1092" s="13" t="s">
        <v>73</v>
      </c>
      <c r="AY1092" s="158" t="s">
        <v>137</v>
      </c>
    </row>
    <row r="1093" spans="1:65" s="13" customFormat="1">
      <c r="B1093" s="156"/>
      <c r="D1093" s="157" t="s">
        <v>145</v>
      </c>
      <c r="E1093" s="158" t="s">
        <v>1</v>
      </c>
      <c r="F1093" s="159" t="s">
        <v>1101</v>
      </c>
      <c r="H1093" s="160">
        <v>2.88</v>
      </c>
      <c r="L1093" s="156"/>
      <c r="M1093" s="161"/>
      <c r="N1093" s="162"/>
      <c r="O1093" s="162"/>
      <c r="P1093" s="162"/>
      <c r="Q1093" s="162"/>
      <c r="R1093" s="162"/>
      <c r="S1093" s="162"/>
      <c r="T1093" s="163"/>
      <c r="AT1093" s="158" t="s">
        <v>145</v>
      </c>
      <c r="AU1093" s="158" t="s">
        <v>83</v>
      </c>
      <c r="AV1093" s="13" t="s">
        <v>83</v>
      </c>
      <c r="AW1093" s="13" t="s">
        <v>29</v>
      </c>
      <c r="AX1093" s="13" t="s">
        <v>73</v>
      </c>
      <c r="AY1093" s="158" t="s">
        <v>137</v>
      </c>
    </row>
    <row r="1094" spans="1:65" s="13" customFormat="1">
      <c r="B1094" s="156"/>
      <c r="D1094" s="157" t="s">
        <v>145</v>
      </c>
      <c r="E1094" s="158" t="s">
        <v>1</v>
      </c>
      <c r="F1094" s="159" t="s">
        <v>1102</v>
      </c>
      <c r="H1094" s="160">
        <v>8.9700000000000006</v>
      </c>
      <c r="L1094" s="156"/>
      <c r="M1094" s="161"/>
      <c r="N1094" s="162"/>
      <c r="O1094" s="162"/>
      <c r="P1094" s="162"/>
      <c r="Q1094" s="162"/>
      <c r="R1094" s="162"/>
      <c r="S1094" s="162"/>
      <c r="T1094" s="163"/>
      <c r="AT1094" s="158" t="s">
        <v>145</v>
      </c>
      <c r="AU1094" s="158" t="s">
        <v>83</v>
      </c>
      <c r="AV1094" s="13" t="s">
        <v>83</v>
      </c>
      <c r="AW1094" s="13" t="s">
        <v>29</v>
      </c>
      <c r="AX1094" s="13" t="s">
        <v>73</v>
      </c>
      <c r="AY1094" s="158" t="s">
        <v>137</v>
      </c>
    </row>
    <row r="1095" spans="1:65" s="13" customFormat="1">
      <c r="B1095" s="156"/>
      <c r="D1095" s="157" t="s">
        <v>145</v>
      </c>
      <c r="E1095" s="158" t="s">
        <v>1</v>
      </c>
      <c r="F1095" s="159" t="s">
        <v>1103</v>
      </c>
      <c r="H1095" s="160">
        <v>13.5</v>
      </c>
      <c r="L1095" s="156"/>
      <c r="M1095" s="161"/>
      <c r="N1095" s="162"/>
      <c r="O1095" s="162"/>
      <c r="P1095" s="162"/>
      <c r="Q1095" s="162"/>
      <c r="R1095" s="162"/>
      <c r="S1095" s="162"/>
      <c r="T1095" s="163"/>
      <c r="AT1095" s="158" t="s">
        <v>145</v>
      </c>
      <c r="AU1095" s="158" t="s">
        <v>83</v>
      </c>
      <c r="AV1095" s="13" t="s">
        <v>83</v>
      </c>
      <c r="AW1095" s="13" t="s">
        <v>29</v>
      </c>
      <c r="AX1095" s="13" t="s">
        <v>73</v>
      </c>
      <c r="AY1095" s="158" t="s">
        <v>137</v>
      </c>
    </row>
    <row r="1096" spans="1:65" s="16" customFormat="1">
      <c r="B1096" s="191"/>
      <c r="D1096" s="157" t="s">
        <v>145</v>
      </c>
      <c r="E1096" s="192" t="s">
        <v>1</v>
      </c>
      <c r="F1096" s="193" t="s">
        <v>582</v>
      </c>
      <c r="H1096" s="194">
        <v>96.040999999999997</v>
      </c>
      <c r="L1096" s="191"/>
      <c r="M1096" s="195"/>
      <c r="N1096" s="196"/>
      <c r="O1096" s="196"/>
      <c r="P1096" s="196"/>
      <c r="Q1096" s="196"/>
      <c r="R1096" s="196"/>
      <c r="S1096" s="196"/>
      <c r="T1096" s="197"/>
      <c r="AT1096" s="192" t="s">
        <v>145</v>
      </c>
      <c r="AU1096" s="192" t="s">
        <v>83</v>
      </c>
      <c r="AV1096" s="16" t="s">
        <v>152</v>
      </c>
      <c r="AW1096" s="16" t="s">
        <v>29</v>
      </c>
      <c r="AX1096" s="16" t="s">
        <v>73</v>
      </c>
      <c r="AY1096" s="192" t="s">
        <v>137</v>
      </c>
    </row>
    <row r="1097" spans="1:65" s="13" customFormat="1">
      <c r="B1097" s="156"/>
      <c r="D1097" s="157" t="s">
        <v>145</v>
      </c>
      <c r="E1097" s="158" t="s">
        <v>1</v>
      </c>
      <c r="F1097" s="159" t="s">
        <v>1104</v>
      </c>
      <c r="H1097" s="160">
        <v>102.22499999999999</v>
      </c>
      <c r="L1097" s="156"/>
      <c r="M1097" s="161"/>
      <c r="N1097" s="162"/>
      <c r="O1097" s="162"/>
      <c r="P1097" s="162"/>
      <c r="Q1097" s="162"/>
      <c r="R1097" s="162"/>
      <c r="S1097" s="162"/>
      <c r="T1097" s="163"/>
      <c r="AT1097" s="158" t="s">
        <v>145</v>
      </c>
      <c r="AU1097" s="158" t="s">
        <v>83</v>
      </c>
      <c r="AV1097" s="13" t="s">
        <v>83</v>
      </c>
      <c r="AW1097" s="13" t="s">
        <v>29</v>
      </c>
      <c r="AX1097" s="13" t="s">
        <v>73</v>
      </c>
      <c r="AY1097" s="158" t="s">
        <v>137</v>
      </c>
    </row>
    <row r="1098" spans="1:65" s="14" customFormat="1">
      <c r="B1098" s="164"/>
      <c r="D1098" s="157" t="s">
        <v>145</v>
      </c>
      <c r="E1098" s="165" t="s">
        <v>1</v>
      </c>
      <c r="F1098" s="166" t="s">
        <v>176</v>
      </c>
      <c r="H1098" s="167">
        <v>198.26599999999999</v>
      </c>
      <c r="L1098" s="164"/>
      <c r="M1098" s="168"/>
      <c r="N1098" s="169"/>
      <c r="O1098" s="169"/>
      <c r="P1098" s="169"/>
      <c r="Q1098" s="169"/>
      <c r="R1098" s="169"/>
      <c r="S1098" s="169"/>
      <c r="T1098" s="170"/>
      <c r="AT1098" s="165" t="s">
        <v>145</v>
      </c>
      <c r="AU1098" s="165" t="s">
        <v>83</v>
      </c>
      <c r="AV1098" s="14" t="s">
        <v>143</v>
      </c>
      <c r="AW1098" s="14" t="s">
        <v>29</v>
      </c>
      <c r="AX1098" s="14" t="s">
        <v>81</v>
      </c>
      <c r="AY1098" s="165" t="s">
        <v>137</v>
      </c>
    </row>
    <row r="1099" spans="1:65" s="2" customFormat="1" ht="24.15" customHeight="1">
      <c r="A1099" s="30"/>
      <c r="B1099" s="142"/>
      <c r="C1099" s="177" t="s">
        <v>1105</v>
      </c>
      <c r="D1099" s="177" t="s">
        <v>214</v>
      </c>
      <c r="E1099" s="178" t="s">
        <v>1106</v>
      </c>
      <c r="F1099" s="179" t="s">
        <v>1107</v>
      </c>
      <c r="G1099" s="180" t="s">
        <v>142</v>
      </c>
      <c r="H1099" s="181">
        <v>42.500999999999998</v>
      </c>
      <c r="I1099" s="182"/>
      <c r="J1099" s="182">
        <f>ROUND(I1099*H1099,2)</f>
        <v>0</v>
      </c>
      <c r="K1099" s="183"/>
      <c r="L1099" s="184"/>
      <c r="M1099" s="185" t="s">
        <v>1</v>
      </c>
      <c r="N1099" s="186" t="s">
        <v>38</v>
      </c>
      <c r="O1099" s="152">
        <v>0</v>
      </c>
      <c r="P1099" s="152">
        <f>O1099*H1099</f>
        <v>0</v>
      </c>
      <c r="Q1099" s="152">
        <v>3.5999999999999999E-3</v>
      </c>
      <c r="R1099" s="152">
        <f>Q1099*H1099</f>
        <v>0.15300359999999999</v>
      </c>
      <c r="S1099" s="152">
        <v>0</v>
      </c>
      <c r="T1099" s="153">
        <f>S1099*H1099</f>
        <v>0</v>
      </c>
      <c r="U1099" s="30"/>
      <c r="V1099" s="30"/>
      <c r="W1099" s="30"/>
      <c r="X1099" s="30"/>
      <c r="Y1099" s="30"/>
      <c r="Z1099" s="30"/>
      <c r="AA1099" s="30"/>
      <c r="AB1099" s="30"/>
      <c r="AC1099" s="30"/>
      <c r="AD1099" s="30"/>
      <c r="AE1099" s="30"/>
      <c r="AR1099" s="154" t="s">
        <v>177</v>
      </c>
      <c r="AT1099" s="154" t="s">
        <v>214</v>
      </c>
      <c r="AU1099" s="154" t="s">
        <v>83</v>
      </c>
      <c r="AY1099" s="18" t="s">
        <v>137</v>
      </c>
      <c r="BE1099" s="155">
        <f>IF(N1099="základní",J1099,0)</f>
        <v>0</v>
      </c>
      <c r="BF1099" s="155">
        <f>IF(N1099="snížená",J1099,0)</f>
        <v>0</v>
      </c>
      <c r="BG1099" s="155">
        <f>IF(N1099="zákl. přenesená",J1099,0)</f>
        <v>0</v>
      </c>
      <c r="BH1099" s="155">
        <f>IF(N1099="sníž. přenesená",J1099,0)</f>
        <v>0</v>
      </c>
      <c r="BI1099" s="155">
        <f>IF(N1099="nulová",J1099,0)</f>
        <v>0</v>
      </c>
      <c r="BJ1099" s="18" t="s">
        <v>81</v>
      </c>
      <c r="BK1099" s="155">
        <f>ROUND(I1099*H1099,2)</f>
        <v>0</v>
      </c>
      <c r="BL1099" s="18" t="s">
        <v>143</v>
      </c>
      <c r="BM1099" s="154" t="s">
        <v>1108</v>
      </c>
    </row>
    <row r="1100" spans="1:65" s="13" customFormat="1">
      <c r="B1100" s="156"/>
      <c r="D1100" s="157" t="s">
        <v>145</v>
      </c>
      <c r="F1100" s="159" t="s">
        <v>1109</v>
      </c>
      <c r="H1100" s="160">
        <v>42.500999999999998</v>
      </c>
      <c r="L1100" s="156"/>
      <c r="M1100" s="161"/>
      <c r="N1100" s="162"/>
      <c r="O1100" s="162"/>
      <c r="P1100" s="162"/>
      <c r="Q1100" s="162"/>
      <c r="R1100" s="162"/>
      <c r="S1100" s="162"/>
      <c r="T1100" s="163"/>
      <c r="AT1100" s="158" t="s">
        <v>145</v>
      </c>
      <c r="AU1100" s="158" t="s">
        <v>83</v>
      </c>
      <c r="AV1100" s="13" t="s">
        <v>83</v>
      </c>
      <c r="AW1100" s="13" t="s">
        <v>3</v>
      </c>
      <c r="AX1100" s="13" t="s">
        <v>81</v>
      </c>
      <c r="AY1100" s="158" t="s">
        <v>137</v>
      </c>
    </row>
    <row r="1101" spans="1:65" s="2" customFormat="1" ht="24.15" customHeight="1">
      <c r="A1101" s="30"/>
      <c r="B1101" s="142"/>
      <c r="C1101" s="177" t="s">
        <v>1110</v>
      </c>
      <c r="D1101" s="177" t="s">
        <v>214</v>
      </c>
      <c r="E1101" s="178" t="s">
        <v>1111</v>
      </c>
      <c r="F1101" s="179" t="s">
        <v>1112</v>
      </c>
      <c r="G1101" s="180" t="s">
        <v>142</v>
      </c>
      <c r="H1101" s="181">
        <v>5.875</v>
      </c>
      <c r="I1101" s="182"/>
      <c r="J1101" s="182">
        <f>ROUND(I1101*H1101,2)</f>
        <v>0</v>
      </c>
      <c r="K1101" s="183"/>
      <c r="L1101" s="184"/>
      <c r="M1101" s="185" t="s">
        <v>1</v>
      </c>
      <c r="N1101" s="186" t="s">
        <v>38</v>
      </c>
      <c r="O1101" s="152">
        <v>0</v>
      </c>
      <c r="P1101" s="152">
        <f>O1101*H1101</f>
        <v>0</v>
      </c>
      <c r="Q1101" s="152">
        <v>4.1999999999999997E-3</v>
      </c>
      <c r="R1101" s="152">
        <f>Q1101*H1101</f>
        <v>2.4674999999999999E-2</v>
      </c>
      <c r="S1101" s="152">
        <v>0</v>
      </c>
      <c r="T1101" s="153">
        <f>S1101*H1101</f>
        <v>0</v>
      </c>
      <c r="U1101" s="30"/>
      <c r="V1101" s="30"/>
      <c r="W1101" s="30"/>
      <c r="X1101" s="30"/>
      <c r="Y1101" s="30"/>
      <c r="Z1101" s="30"/>
      <c r="AA1101" s="30"/>
      <c r="AB1101" s="30"/>
      <c r="AC1101" s="30"/>
      <c r="AD1101" s="30"/>
      <c r="AE1101" s="30"/>
      <c r="AR1101" s="154" t="s">
        <v>177</v>
      </c>
      <c r="AT1101" s="154" t="s">
        <v>214</v>
      </c>
      <c r="AU1101" s="154" t="s">
        <v>83</v>
      </c>
      <c r="AY1101" s="18" t="s">
        <v>137</v>
      </c>
      <c r="BE1101" s="155">
        <f>IF(N1101="základní",J1101,0)</f>
        <v>0</v>
      </c>
      <c r="BF1101" s="155">
        <f>IF(N1101="snížená",J1101,0)</f>
        <v>0</v>
      </c>
      <c r="BG1101" s="155">
        <f>IF(N1101="zákl. přenesená",J1101,0)</f>
        <v>0</v>
      </c>
      <c r="BH1101" s="155">
        <f>IF(N1101="sníž. přenesená",J1101,0)</f>
        <v>0</v>
      </c>
      <c r="BI1101" s="155">
        <f>IF(N1101="nulová",J1101,0)</f>
        <v>0</v>
      </c>
      <c r="BJ1101" s="18" t="s">
        <v>81</v>
      </c>
      <c r="BK1101" s="155">
        <f>ROUND(I1101*H1101,2)</f>
        <v>0</v>
      </c>
      <c r="BL1101" s="18" t="s">
        <v>143</v>
      </c>
      <c r="BM1101" s="154" t="s">
        <v>1113</v>
      </c>
    </row>
    <row r="1102" spans="1:65" s="13" customFormat="1">
      <c r="B1102" s="156"/>
      <c r="D1102" s="157" t="s">
        <v>145</v>
      </c>
      <c r="F1102" s="159" t="s">
        <v>1114</v>
      </c>
      <c r="H1102" s="160">
        <v>5.875</v>
      </c>
      <c r="L1102" s="156"/>
      <c r="M1102" s="161"/>
      <c r="N1102" s="162"/>
      <c r="O1102" s="162"/>
      <c r="P1102" s="162"/>
      <c r="Q1102" s="162"/>
      <c r="R1102" s="162"/>
      <c r="S1102" s="162"/>
      <c r="T1102" s="163"/>
      <c r="AT1102" s="158" t="s">
        <v>145</v>
      </c>
      <c r="AU1102" s="158" t="s">
        <v>83</v>
      </c>
      <c r="AV1102" s="13" t="s">
        <v>83</v>
      </c>
      <c r="AW1102" s="13" t="s">
        <v>3</v>
      </c>
      <c r="AX1102" s="13" t="s">
        <v>81</v>
      </c>
      <c r="AY1102" s="158" t="s">
        <v>137</v>
      </c>
    </row>
    <row r="1103" spans="1:65" s="2" customFormat="1" ht="24.15" customHeight="1">
      <c r="A1103" s="30"/>
      <c r="B1103" s="142"/>
      <c r="C1103" s="177" t="s">
        <v>1115</v>
      </c>
      <c r="D1103" s="177" t="s">
        <v>214</v>
      </c>
      <c r="E1103" s="178" t="s">
        <v>1116</v>
      </c>
      <c r="F1103" s="179" t="s">
        <v>1117</v>
      </c>
      <c r="G1103" s="180" t="s">
        <v>142</v>
      </c>
      <c r="H1103" s="181">
        <v>49.585000000000001</v>
      </c>
      <c r="I1103" s="182"/>
      <c r="J1103" s="182">
        <f>ROUND(I1103*H1103,2)</f>
        <v>0</v>
      </c>
      <c r="K1103" s="183"/>
      <c r="L1103" s="184"/>
      <c r="M1103" s="185" t="s">
        <v>1</v>
      </c>
      <c r="N1103" s="186" t="s">
        <v>38</v>
      </c>
      <c r="O1103" s="152">
        <v>0</v>
      </c>
      <c r="P1103" s="152">
        <f>O1103*H1103</f>
        <v>0</v>
      </c>
      <c r="Q1103" s="152">
        <v>4.4999999999999997E-3</v>
      </c>
      <c r="R1103" s="152">
        <f>Q1103*H1103</f>
        <v>0.22313249999999998</v>
      </c>
      <c r="S1103" s="152">
        <v>0</v>
      </c>
      <c r="T1103" s="153">
        <f>S1103*H1103</f>
        <v>0</v>
      </c>
      <c r="U1103" s="30"/>
      <c r="V1103" s="30"/>
      <c r="W1103" s="30"/>
      <c r="X1103" s="30"/>
      <c r="Y1103" s="30"/>
      <c r="Z1103" s="30"/>
      <c r="AA1103" s="30"/>
      <c r="AB1103" s="30"/>
      <c r="AC1103" s="30"/>
      <c r="AD1103" s="30"/>
      <c r="AE1103" s="30"/>
      <c r="AR1103" s="154" t="s">
        <v>177</v>
      </c>
      <c r="AT1103" s="154" t="s">
        <v>214</v>
      </c>
      <c r="AU1103" s="154" t="s">
        <v>83</v>
      </c>
      <c r="AY1103" s="18" t="s">
        <v>137</v>
      </c>
      <c r="BE1103" s="155">
        <f>IF(N1103="základní",J1103,0)</f>
        <v>0</v>
      </c>
      <c r="BF1103" s="155">
        <f>IF(N1103="snížená",J1103,0)</f>
        <v>0</v>
      </c>
      <c r="BG1103" s="155">
        <f>IF(N1103="zákl. přenesená",J1103,0)</f>
        <v>0</v>
      </c>
      <c r="BH1103" s="155">
        <f>IF(N1103="sníž. přenesená",J1103,0)</f>
        <v>0</v>
      </c>
      <c r="BI1103" s="155">
        <f>IF(N1103="nulová",J1103,0)</f>
        <v>0</v>
      </c>
      <c r="BJ1103" s="18" t="s">
        <v>81</v>
      </c>
      <c r="BK1103" s="155">
        <f>ROUND(I1103*H1103,2)</f>
        <v>0</v>
      </c>
      <c r="BL1103" s="18" t="s">
        <v>143</v>
      </c>
      <c r="BM1103" s="154" t="s">
        <v>1118</v>
      </c>
    </row>
    <row r="1104" spans="1:65" s="13" customFormat="1">
      <c r="B1104" s="156"/>
      <c r="D1104" s="157" t="s">
        <v>145</v>
      </c>
      <c r="F1104" s="159" t="s">
        <v>1119</v>
      </c>
      <c r="H1104" s="160">
        <v>49.585000000000001</v>
      </c>
      <c r="L1104" s="156"/>
      <c r="M1104" s="161"/>
      <c r="N1104" s="162"/>
      <c r="O1104" s="162"/>
      <c r="P1104" s="162"/>
      <c r="Q1104" s="162"/>
      <c r="R1104" s="162"/>
      <c r="S1104" s="162"/>
      <c r="T1104" s="163"/>
      <c r="AT1104" s="158" t="s">
        <v>145</v>
      </c>
      <c r="AU1104" s="158" t="s">
        <v>83</v>
      </c>
      <c r="AV1104" s="13" t="s">
        <v>83</v>
      </c>
      <c r="AW1104" s="13" t="s">
        <v>3</v>
      </c>
      <c r="AX1104" s="13" t="s">
        <v>81</v>
      </c>
      <c r="AY1104" s="158" t="s">
        <v>137</v>
      </c>
    </row>
    <row r="1105" spans="1:65" s="2" customFormat="1" ht="24.15" customHeight="1">
      <c r="A1105" s="30"/>
      <c r="B1105" s="142"/>
      <c r="C1105" s="177" t="s">
        <v>1120</v>
      </c>
      <c r="D1105" s="177" t="s">
        <v>214</v>
      </c>
      <c r="E1105" s="178" t="s">
        <v>1121</v>
      </c>
      <c r="F1105" s="179" t="s">
        <v>1122</v>
      </c>
      <c r="G1105" s="180" t="s">
        <v>142</v>
      </c>
      <c r="H1105" s="181">
        <v>104.27</v>
      </c>
      <c r="I1105" s="182"/>
      <c r="J1105" s="182">
        <f>ROUND(I1105*H1105,2)</f>
        <v>0</v>
      </c>
      <c r="K1105" s="183"/>
      <c r="L1105" s="184"/>
      <c r="M1105" s="185" t="s">
        <v>1</v>
      </c>
      <c r="N1105" s="186" t="s">
        <v>38</v>
      </c>
      <c r="O1105" s="152">
        <v>0</v>
      </c>
      <c r="P1105" s="152">
        <f>O1105*H1105</f>
        <v>0</v>
      </c>
      <c r="Q1105" s="152">
        <v>5.5999999999999999E-3</v>
      </c>
      <c r="R1105" s="152">
        <f>Q1105*H1105</f>
        <v>0.58391199999999999</v>
      </c>
      <c r="S1105" s="152">
        <v>0</v>
      </c>
      <c r="T1105" s="153">
        <f>S1105*H1105</f>
        <v>0</v>
      </c>
      <c r="U1105" s="30"/>
      <c r="V1105" s="30"/>
      <c r="W1105" s="30"/>
      <c r="X1105" s="30"/>
      <c r="Y1105" s="30"/>
      <c r="Z1105" s="30"/>
      <c r="AA1105" s="30"/>
      <c r="AB1105" s="30"/>
      <c r="AC1105" s="30"/>
      <c r="AD1105" s="30"/>
      <c r="AE1105" s="30"/>
      <c r="AR1105" s="154" t="s">
        <v>177</v>
      </c>
      <c r="AT1105" s="154" t="s">
        <v>214</v>
      </c>
      <c r="AU1105" s="154" t="s">
        <v>83</v>
      </c>
      <c r="AY1105" s="18" t="s">
        <v>137</v>
      </c>
      <c r="BE1105" s="155">
        <f>IF(N1105="základní",J1105,0)</f>
        <v>0</v>
      </c>
      <c r="BF1105" s="155">
        <f>IF(N1105="snížená",J1105,0)</f>
        <v>0</v>
      </c>
      <c r="BG1105" s="155">
        <f>IF(N1105="zákl. přenesená",J1105,0)</f>
        <v>0</v>
      </c>
      <c r="BH1105" s="155">
        <f>IF(N1105="sníž. přenesená",J1105,0)</f>
        <v>0</v>
      </c>
      <c r="BI1105" s="155">
        <f>IF(N1105="nulová",J1105,0)</f>
        <v>0</v>
      </c>
      <c r="BJ1105" s="18" t="s">
        <v>81</v>
      </c>
      <c r="BK1105" s="155">
        <f>ROUND(I1105*H1105,2)</f>
        <v>0</v>
      </c>
      <c r="BL1105" s="18" t="s">
        <v>143</v>
      </c>
      <c r="BM1105" s="154" t="s">
        <v>1123</v>
      </c>
    </row>
    <row r="1106" spans="1:65" s="13" customFormat="1">
      <c r="B1106" s="156"/>
      <c r="D1106" s="157" t="s">
        <v>145</v>
      </c>
      <c r="F1106" s="159" t="s">
        <v>1124</v>
      </c>
      <c r="H1106" s="160">
        <v>104.27</v>
      </c>
      <c r="L1106" s="156"/>
      <c r="M1106" s="161"/>
      <c r="N1106" s="162"/>
      <c r="O1106" s="162"/>
      <c r="P1106" s="162"/>
      <c r="Q1106" s="162"/>
      <c r="R1106" s="162"/>
      <c r="S1106" s="162"/>
      <c r="T1106" s="163"/>
      <c r="AT1106" s="158" t="s">
        <v>145</v>
      </c>
      <c r="AU1106" s="158" t="s">
        <v>83</v>
      </c>
      <c r="AV1106" s="13" t="s">
        <v>83</v>
      </c>
      <c r="AW1106" s="13" t="s">
        <v>3</v>
      </c>
      <c r="AX1106" s="13" t="s">
        <v>81</v>
      </c>
      <c r="AY1106" s="158" t="s">
        <v>137</v>
      </c>
    </row>
    <row r="1107" spans="1:65" s="2" customFormat="1" ht="37.799999999999997" customHeight="1">
      <c r="A1107" s="30"/>
      <c r="B1107" s="142"/>
      <c r="C1107" s="143" t="s">
        <v>1125</v>
      </c>
      <c r="D1107" s="143" t="s">
        <v>139</v>
      </c>
      <c r="E1107" s="144" t="s">
        <v>1126</v>
      </c>
      <c r="F1107" s="145" t="s">
        <v>1127</v>
      </c>
      <c r="G1107" s="146" t="s">
        <v>142</v>
      </c>
      <c r="H1107" s="147">
        <v>790.22299999999996</v>
      </c>
      <c r="I1107" s="148"/>
      <c r="J1107" s="148">
        <f>ROUND(I1107*H1107,2)</f>
        <v>0</v>
      </c>
      <c r="K1107" s="149"/>
      <c r="L1107" s="31"/>
      <c r="M1107" s="150" t="s">
        <v>1</v>
      </c>
      <c r="N1107" s="151" t="s">
        <v>38</v>
      </c>
      <c r="O1107" s="152">
        <v>1.08</v>
      </c>
      <c r="P1107" s="152">
        <f>O1107*H1107</f>
        <v>853.44083999999998</v>
      </c>
      <c r="Q1107" s="152">
        <v>8.6800000000000002E-3</v>
      </c>
      <c r="R1107" s="152">
        <f>Q1107*H1107</f>
        <v>6.8591356399999999</v>
      </c>
      <c r="S1107" s="152">
        <v>0</v>
      </c>
      <c r="T1107" s="153">
        <f>S1107*H1107</f>
        <v>0</v>
      </c>
      <c r="U1107" s="30"/>
      <c r="V1107" s="30"/>
      <c r="W1107" s="30"/>
      <c r="X1107" s="30"/>
      <c r="Y1107" s="30"/>
      <c r="Z1107" s="30"/>
      <c r="AA1107" s="30"/>
      <c r="AB1107" s="30"/>
      <c r="AC1107" s="30"/>
      <c r="AD1107" s="30"/>
      <c r="AE1107" s="30"/>
      <c r="AR1107" s="154" t="s">
        <v>143</v>
      </c>
      <c r="AT1107" s="154" t="s">
        <v>139</v>
      </c>
      <c r="AU1107" s="154" t="s">
        <v>83</v>
      </c>
      <c r="AY1107" s="18" t="s">
        <v>137</v>
      </c>
      <c r="BE1107" s="155">
        <f>IF(N1107="základní",J1107,0)</f>
        <v>0</v>
      </c>
      <c r="BF1107" s="155">
        <f>IF(N1107="snížená",J1107,0)</f>
        <v>0</v>
      </c>
      <c r="BG1107" s="155">
        <f>IF(N1107="zákl. přenesená",J1107,0)</f>
        <v>0</v>
      </c>
      <c r="BH1107" s="155">
        <f>IF(N1107="sníž. přenesená",J1107,0)</f>
        <v>0</v>
      </c>
      <c r="BI1107" s="155">
        <f>IF(N1107="nulová",J1107,0)</f>
        <v>0</v>
      </c>
      <c r="BJ1107" s="18" t="s">
        <v>81</v>
      </c>
      <c r="BK1107" s="155">
        <f>ROUND(I1107*H1107,2)</f>
        <v>0</v>
      </c>
      <c r="BL1107" s="18" t="s">
        <v>143</v>
      </c>
      <c r="BM1107" s="154" t="s">
        <v>1128</v>
      </c>
    </row>
    <row r="1108" spans="1:65" s="15" customFormat="1">
      <c r="B1108" s="171"/>
      <c r="D1108" s="157" t="s">
        <v>145</v>
      </c>
      <c r="E1108" s="172" t="s">
        <v>1</v>
      </c>
      <c r="F1108" s="173" t="s">
        <v>1129</v>
      </c>
      <c r="H1108" s="172" t="s">
        <v>1</v>
      </c>
      <c r="L1108" s="171"/>
      <c r="M1108" s="174"/>
      <c r="N1108" s="175"/>
      <c r="O1108" s="175"/>
      <c r="P1108" s="175"/>
      <c r="Q1108" s="175"/>
      <c r="R1108" s="175"/>
      <c r="S1108" s="175"/>
      <c r="T1108" s="176"/>
      <c r="AT1108" s="172" t="s">
        <v>145</v>
      </c>
      <c r="AU1108" s="172" t="s">
        <v>83</v>
      </c>
      <c r="AV1108" s="15" t="s">
        <v>81</v>
      </c>
      <c r="AW1108" s="15" t="s">
        <v>29</v>
      </c>
      <c r="AX1108" s="15" t="s">
        <v>73</v>
      </c>
      <c r="AY1108" s="172" t="s">
        <v>137</v>
      </c>
    </row>
    <row r="1109" spans="1:65" s="13" customFormat="1">
      <c r="B1109" s="156"/>
      <c r="D1109" s="157" t="s">
        <v>145</v>
      </c>
      <c r="E1109" s="158" t="s">
        <v>1</v>
      </c>
      <c r="F1109" s="159" t="s">
        <v>1130</v>
      </c>
      <c r="H1109" s="160">
        <v>1.7250000000000001</v>
      </c>
      <c r="L1109" s="156"/>
      <c r="M1109" s="161"/>
      <c r="N1109" s="162"/>
      <c r="O1109" s="162"/>
      <c r="P1109" s="162"/>
      <c r="Q1109" s="162"/>
      <c r="R1109" s="162"/>
      <c r="S1109" s="162"/>
      <c r="T1109" s="163"/>
      <c r="AT1109" s="158" t="s">
        <v>145</v>
      </c>
      <c r="AU1109" s="158" t="s">
        <v>83</v>
      </c>
      <c r="AV1109" s="13" t="s">
        <v>83</v>
      </c>
      <c r="AW1109" s="13" t="s">
        <v>29</v>
      </c>
      <c r="AX1109" s="13" t="s">
        <v>73</v>
      </c>
      <c r="AY1109" s="158" t="s">
        <v>137</v>
      </c>
    </row>
    <row r="1110" spans="1:65" s="13" customFormat="1">
      <c r="B1110" s="156"/>
      <c r="D1110" s="157" t="s">
        <v>145</v>
      </c>
      <c r="E1110" s="158" t="s">
        <v>1</v>
      </c>
      <c r="F1110" s="159" t="s">
        <v>1131</v>
      </c>
      <c r="H1110" s="160">
        <v>2.875</v>
      </c>
      <c r="L1110" s="156"/>
      <c r="M1110" s="161"/>
      <c r="N1110" s="162"/>
      <c r="O1110" s="162"/>
      <c r="P1110" s="162"/>
      <c r="Q1110" s="162"/>
      <c r="R1110" s="162"/>
      <c r="S1110" s="162"/>
      <c r="T1110" s="163"/>
      <c r="AT1110" s="158" t="s">
        <v>145</v>
      </c>
      <c r="AU1110" s="158" t="s">
        <v>83</v>
      </c>
      <c r="AV1110" s="13" t="s">
        <v>83</v>
      </c>
      <c r="AW1110" s="13" t="s">
        <v>29</v>
      </c>
      <c r="AX1110" s="13" t="s">
        <v>73</v>
      </c>
      <c r="AY1110" s="158" t="s">
        <v>137</v>
      </c>
    </row>
    <row r="1111" spans="1:65" s="16" customFormat="1">
      <c r="B1111" s="191"/>
      <c r="D1111" s="157" t="s">
        <v>145</v>
      </c>
      <c r="E1111" s="192" t="s">
        <v>1</v>
      </c>
      <c r="F1111" s="193" t="s">
        <v>582</v>
      </c>
      <c r="H1111" s="194">
        <v>4.5999999999999996</v>
      </c>
      <c r="L1111" s="191"/>
      <c r="M1111" s="195"/>
      <c r="N1111" s="196"/>
      <c r="O1111" s="196"/>
      <c r="P1111" s="196"/>
      <c r="Q1111" s="196"/>
      <c r="R1111" s="196"/>
      <c r="S1111" s="196"/>
      <c r="T1111" s="197"/>
      <c r="AT1111" s="192" t="s">
        <v>145</v>
      </c>
      <c r="AU1111" s="192" t="s">
        <v>83</v>
      </c>
      <c r="AV1111" s="16" t="s">
        <v>152</v>
      </c>
      <c r="AW1111" s="16" t="s">
        <v>29</v>
      </c>
      <c r="AX1111" s="16" t="s">
        <v>73</v>
      </c>
      <c r="AY1111" s="192" t="s">
        <v>137</v>
      </c>
    </row>
    <row r="1112" spans="1:65" s="15" customFormat="1">
      <c r="B1112" s="171"/>
      <c r="D1112" s="157" t="s">
        <v>145</v>
      </c>
      <c r="E1112" s="172" t="s">
        <v>1</v>
      </c>
      <c r="F1112" s="173" t="s">
        <v>1132</v>
      </c>
      <c r="H1112" s="172" t="s">
        <v>1</v>
      </c>
      <c r="L1112" s="171"/>
      <c r="M1112" s="174"/>
      <c r="N1112" s="175"/>
      <c r="O1112" s="175"/>
      <c r="P1112" s="175"/>
      <c r="Q1112" s="175"/>
      <c r="R1112" s="175"/>
      <c r="S1112" s="175"/>
      <c r="T1112" s="176"/>
      <c r="AT1112" s="172" t="s">
        <v>145</v>
      </c>
      <c r="AU1112" s="172" t="s">
        <v>83</v>
      </c>
      <c r="AV1112" s="15" t="s">
        <v>81</v>
      </c>
      <c r="AW1112" s="15" t="s">
        <v>29</v>
      </c>
      <c r="AX1112" s="15" t="s">
        <v>73</v>
      </c>
      <c r="AY1112" s="172" t="s">
        <v>137</v>
      </c>
    </row>
    <row r="1113" spans="1:65" s="15" customFormat="1">
      <c r="B1113" s="171"/>
      <c r="D1113" s="157" t="s">
        <v>145</v>
      </c>
      <c r="E1113" s="172" t="s">
        <v>1</v>
      </c>
      <c r="F1113" s="173" t="s">
        <v>993</v>
      </c>
      <c r="H1113" s="172" t="s">
        <v>1</v>
      </c>
      <c r="L1113" s="171"/>
      <c r="M1113" s="174"/>
      <c r="N1113" s="175"/>
      <c r="O1113" s="175"/>
      <c r="P1113" s="175"/>
      <c r="Q1113" s="175"/>
      <c r="R1113" s="175"/>
      <c r="S1113" s="175"/>
      <c r="T1113" s="176"/>
      <c r="AT1113" s="172" t="s">
        <v>145</v>
      </c>
      <c r="AU1113" s="172" t="s">
        <v>83</v>
      </c>
      <c r="AV1113" s="15" t="s">
        <v>81</v>
      </c>
      <c r="AW1113" s="15" t="s">
        <v>29</v>
      </c>
      <c r="AX1113" s="15" t="s">
        <v>73</v>
      </c>
      <c r="AY1113" s="172" t="s">
        <v>137</v>
      </c>
    </row>
    <row r="1114" spans="1:65" s="13" customFormat="1">
      <c r="B1114" s="156"/>
      <c r="D1114" s="157" t="s">
        <v>145</v>
      </c>
      <c r="E1114" s="158" t="s">
        <v>1</v>
      </c>
      <c r="F1114" s="159" t="s">
        <v>1133</v>
      </c>
      <c r="H1114" s="160">
        <v>273.28800000000001</v>
      </c>
      <c r="L1114" s="156"/>
      <c r="M1114" s="161"/>
      <c r="N1114" s="162"/>
      <c r="O1114" s="162"/>
      <c r="P1114" s="162"/>
      <c r="Q1114" s="162"/>
      <c r="R1114" s="162"/>
      <c r="S1114" s="162"/>
      <c r="T1114" s="163"/>
      <c r="AT1114" s="158" t="s">
        <v>145</v>
      </c>
      <c r="AU1114" s="158" t="s">
        <v>83</v>
      </c>
      <c r="AV1114" s="13" t="s">
        <v>83</v>
      </c>
      <c r="AW1114" s="13" t="s">
        <v>29</v>
      </c>
      <c r="AX1114" s="13" t="s">
        <v>73</v>
      </c>
      <c r="AY1114" s="158" t="s">
        <v>137</v>
      </c>
    </row>
    <row r="1115" spans="1:65" s="13" customFormat="1">
      <c r="B1115" s="156"/>
      <c r="D1115" s="157" t="s">
        <v>145</v>
      </c>
      <c r="E1115" s="158" t="s">
        <v>1</v>
      </c>
      <c r="F1115" s="159" t="s">
        <v>1134</v>
      </c>
      <c r="H1115" s="160">
        <v>107.307</v>
      </c>
      <c r="L1115" s="156"/>
      <c r="M1115" s="161"/>
      <c r="N1115" s="162"/>
      <c r="O1115" s="162"/>
      <c r="P1115" s="162"/>
      <c r="Q1115" s="162"/>
      <c r="R1115" s="162"/>
      <c r="S1115" s="162"/>
      <c r="T1115" s="163"/>
      <c r="AT1115" s="158" t="s">
        <v>145</v>
      </c>
      <c r="AU1115" s="158" t="s">
        <v>83</v>
      </c>
      <c r="AV1115" s="13" t="s">
        <v>83</v>
      </c>
      <c r="AW1115" s="13" t="s">
        <v>29</v>
      </c>
      <c r="AX1115" s="13" t="s">
        <v>73</v>
      </c>
      <c r="AY1115" s="158" t="s">
        <v>137</v>
      </c>
    </row>
    <row r="1116" spans="1:65" s="13" customFormat="1">
      <c r="B1116" s="156"/>
      <c r="D1116" s="157" t="s">
        <v>145</v>
      </c>
      <c r="E1116" s="158" t="s">
        <v>1</v>
      </c>
      <c r="F1116" s="159" t="s">
        <v>1135</v>
      </c>
      <c r="H1116" s="160">
        <v>17.34</v>
      </c>
      <c r="L1116" s="156"/>
      <c r="M1116" s="161"/>
      <c r="N1116" s="162"/>
      <c r="O1116" s="162"/>
      <c r="P1116" s="162"/>
      <c r="Q1116" s="162"/>
      <c r="R1116" s="162"/>
      <c r="S1116" s="162"/>
      <c r="T1116" s="163"/>
      <c r="AT1116" s="158" t="s">
        <v>145</v>
      </c>
      <c r="AU1116" s="158" t="s">
        <v>83</v>
      </c>
      <c r="AV1116" s="13" t="s">
        <v>83</v>
      </c>
      <c r="AW1116" s="13" t="s">
        <v>29</v>
      </c>
      <c r="AX1116" s="13" t="s">
        <v>73</v>
      </c>
      <c r="AY1116" s="158" t="s">
        <v>137</v>
      </c>
    </row>
    <row r="1117" spans="1:65" s="13" customFormat="1">
      <c r="B1117" s="156"/>
      <c r="D1117" s="157" t="s">
        <v>145</v>
      </c>
      <c r="E1117" s="158" t="s">
        <v>1</v>
      </c>
      <c r="F1117" s="159" t="s">
        <v>1136</v>
      </c>
      <c r="H1117" s="160">
        <v>46.8</v>
      </c>
      <c r="L1117" s="156"/>
      <c r="M1117" s="161"/>
      <c r="N1117" s="162"/>
      <c r="O1117" s="162"/>
      <c r="P1117" s="162"/>
      <c r="Q1117" s="162"/>
      <c r="R1117" s="162"/>
      <c r="S1117" s="162"/>
      <c r="T1117" s="163"/>
      <c r="AT1117" s="158" t="s">
        <v>145</v>
      </c>
      <c r="AU1117" s="158" t="s">
        <v>83</v>
      </c>
      <c r="AV1117" s="13" t="s">
        <v>83</v>
      </c>
      <c r="AW1117" s="13" t="s">
        <v>29</v>
      </c>
      <c r="AX1117" s="13" t="s">
        <v>73</v>
      </c>
      <c r="AY1117" s="158" t="s">
        <v>137</v>
      </c>
    </row>
    <row r="1118" spans="1:65" s="13" customFormat="1">
      <c r="B1118" s="156"/>
      <c r="D1118" s="157" t="s">
        <v>145</v>
      </c>
      <c r="E1118" s="158" t="s">
        <v>1</v>
      </c>
      <c r="F1118" s="159" t="s">
        <v>1137</v>
      </c>
      <c r="H1118" s="160">
        <v>33.11</v>
      </c>
      <c r="L1118" s="156"/>
      <c r="M1118" s="161"/>
      <c r="N1118" s="162"/>
      <c r="O1118" s="162"/>
      <c r="P1118" s="162"/>
      <c r="Q1118" s="162"/>
      <c r="R1118" s="162"/>
      <c r="S1118" s="162"/>
      <c r="T1118" s="163"/>
      <c r="AT1118" s="158" t="s">
        <v>145</v>
      </c>
      <c r="AU1118" s="158" t="s">
        <v>83</v>
      </c>
      <c r="AV1118" s="13" t="s">
        <v>83</v>
      </c>
      <c r="AW1118" s="13" t="s">
        <v>29</v>
      </c>
      <c r="AX1118" s="13" t="s">
        <v>73</v>
      </c>
      <c r="AY1118" s="158" t="s">
        <v>137</v>
      </c>
    </row>
    <row r="1119" spans="1:65" s="13" customFormat="1">
      <c r="B1119" s="156"/>
      <c r="D1119" s="157" t="s">
        <v>145</v>
      </c>
      <c r="E1119" s="158" t="s">
        <v>1</v>
      </c>
      <c r="F1119" s="159" t="s">
        <v>1138</v>
      </c>
      <c r="H1119" s="160">
        <v>-38.319000000000003</v>
      </c>
      <c r="L1119" s="156"/>
      <c r="M1119" s="161"/>
      <c r="N1119" s="162"/>
      <c r="O1119" s="162"/>
      <c r="P1119" s="162"/>
      <c r="Q1119" s="162"/>
      <c r="R1119" s="162"/>
      <c r="S1119" s="162"/>
      <c r="T1119" s="163"/>
      <c r="AT1119" s="158" t="s">
        <v>145</v>
      </c>
      <c r="AU1119" s="158" t="s">
        <v>83</v>
      </c>
      <c r="AV1119" s="13" t="s">
        <v>83</v>
      </c>
      <c r="AW1119" s="13" t="s">
        <v>29</v>
      </c>
      <c r="AX1119" s="13" t="s">
        <v>73</v>
      </c>
      <c r="AY1119" s="158" t="s">
        <v>137</v>
      </c>
    </row>
    <row r="1120" spans="1:65" s="13" customFormat="1">
      <c r="B1120" s="156"/>
      <c r="D1120" s="157" t="s">
        <v>145</v>
      </c>
      <c r="E1120" s="158" t="s">
        <v>1</v>
      </c>
      <c r="F1120" s="159" t="s">
        <v>1139</v>
      </c>
      <c r="H1120" s="160">
        <v>-20.16</v>
      </c>
      <c r="L1120" s="156"/>
      <c r="M1120" s="161"/>
      <c r="N1120" s="162"/>
      <c r="O1120" s="162"/>
      <c r="P1120" s="162"/>
      <c r="Q1120" s="162"/>
      <c r="R1120" s="162"/>
      <c r="S1120" s="162"/>
      <c r="T1120" s="163"/>
      <c r="AT1120" s="158" t="s">
        <v>145</v>
      </c>
      <c r="AU1120" s="158" t="s">
        <v>83</v>
      </c>
      <c r="AV1120" s="13" t="s">
        <v>83</v>
      </c>
      <c r="AW1120" s="13" t="s">
        <v>29</v>
      </c>
      <c r="AX1120" s="13" t="s">
        <v>73</v>
      </c>
      <c r="AY1120" s="158" t="s">
        <v>137</v>
      </c>
    </row>
    <row r="1121" spans="2:51" s="13" customFormat="1">
      <c r="B1121" s="156"/>
      <c r="D1121" s="157" t="s">
        <v>145</v>
      </c>
      <c r="E1121" s="158" t="s">
        <v>1</v>
      </c>
      <c r="F1121" s="159" t="s">
        <v>1140</v>
      </c>
      <c r="H1121" s="160">
        <v>-9.66</v>
      </c>
      <c r="L1121" s="156"/>
      <c r="M1121" s="161"/>
      <c r="N1121" s="162"/>
      <c r="O1121" s="162"/>
      <c r="P1121" s="162"/>
      <c r="Q1121" s="162"/>
      <c r="R1121" s="162"/>
      <c r="S1121" s="162"/>
      <c r="T1121" s="163"/>
      <c r="AT1121" s="158" t="s">
        <v>145</v>
      </c>
      <c r="AU1121" s="158" t="s">
        <v>83</v>
      </c>
      <c r="AV1121" s="13" t="s">
        <v>83</v>
      </c>
      <c r="AW1121" s="13" t="s">
        <v>29</v>
      </c>
      <c r="AX1121" s="13" t="s">
        <v>73</v>
      </c>
      <c r="AY1121" s="158" t="s">
        <v>137</v>
      </c>
    </row>
    <row r="1122" spans="2:51" s="16" customFormat="1">
      <c r="B1122" s="191"/>
      <c r="D1122" s="157" t="s">
        <v>145</v>
      </c>
      <c r="E1122" s="192" t="s">
        <v>1</v>
      </c>
      <c r="F1122" s="193" t="s">
        <v>582</v>
      </c>
      <c r="H1122" s="194">
        <v>409.70600000000002</v>
      </c>
      <c r="L1122" s="191"/>
      <c r="M1122" s="195"/>
      <c r="N1122" s="196"/>
      <c r="O1122" s="196"/>
      <c r="P1122" s="196"/>
      <c r="Q1122" s="196"/>
      <c r="R1122" s="196"/>
      <c r="S1122" s="196"/>
      <c r="T1122" s="197"/>
      <c r="AT1122" s="192" t="s">
        <v>145</v>
      </c>
      <c r="AU1122" s="192" t="s">
        <v>83</v>
      </c>
      <c r="AV1122" s="16" t="s">
        <v>152</v>
      </c>
      <c r="AW1122" s="16" t="s">
        <v>29</v>
      </c>
      <c r="AX1122" s="16" t="s">
        <v>73</v>
      </c>
      <c r="AY1122" s="192" t="s">
        <v>137</v>
      </c>
    </row>
    <row r="1123" spans="2:51" s="15" customFormat="1">
      <c r="B1123" s="171"/>
      <c r="D1123" s="157" t="s">
        <v>145</v>
      </c>
      <c r="E1123" s="172" t="s">
        <v>1</v>
      </c>
      <c r="F1123" s="173" t="s">
        <v>1141</v>
      </c>
      <c r="H1123" s="172" t="s">
        <v>1</v>
      </c>
      <c r="L1123" s="171"/>
      <c r="M1123" s="174"/>
      <c r="N1123" s="175"/>
      <c r="O1123" s="175"/>
      <c r="P1123" s="175"/>
      <c r="Q1123" s="175"/>
      <c r="R1123" s="175"/>
      <c r="S1123" s="175"/>
      <c r="T1123" s="176"/>
      <c r="AT1123" s="172" t="s">
        <v>145</v>
      </c>
      <c r="AU1123" s="172" t="s">
        <v>83</v>
      </c>
      <c r="AV1123" s="15" t="s">
        <v>81</v>
      </c>
      <c r="AW1123" s="15" t="s">
        <v>29</v>
      </c>
      <c r="AX1123" s="15" t="s">
        <v>73</v>
      </c>
      <c r="AY1123" s="172" t="s">
        <v>137</v>
      </c>
    </row>
    <row r="1124" spans="2:51" s="13" customFormat="1">
      <c r="B1124" s="156"/>
      <c r="D1124" s="157" t="s">
        <v>145</v>
      </c>
      <c r="E1124" s="158" t="s">
        <v>1</v>
      </c>
      <c r="F1124" s="159" t="s">
        <v>1142</v>
      </c>
      <c r="H1124" s="160">
        <v>81.173000000000002</v>
      </c>
      <c r="L1124" s="156"/>
      <c r="M1124" s="161"/>
      <c r="N1124" s="162"/>
      <c r="O1124" s="162"/>
      <c r="P1124" s="162"/>
      <c r="Q1124" s="162"/>
      <c r="R1124" s="162"/>
      <c r="S1124" s="162"/>
      <c r="T1124" s="163"/>
      <c r="AT1124" s="158" t="s">
        <v>145</v>
      </c>
      <c r="AU1124" s="158" t="s">
        <v>83</v>
      </c>
      <c r="AV1124" s="13" t="s">
        <v>83</v>
      </c>
      <c r="AW1124" s="13" t="s">
        <v>29</v>
      </c>
      <c r="AX1124" s="13" t="s">
        <v>73</v>
      </c>
      <c r="AY1124" s="158" t="s">
        <v>137</v>
      </c>
    </row>
    <row r="1125" spans="2:51" s="13" customFormat="1">
      <c r="B1125" s="156"/>
      <c r="D1125" s="157" t="s">
        <v>145</v>
      </c>
      <c r="E1125" s="158" t="s">
        <v>1</v>
      </c>
      <c r="F1125" s="159" t="s">
        <v>1143</v>
      </c>
      <c r="H1125" s="160">
        <v>120.447</v>
      </c>
      <c r="L1125" s="156"/>
      <c r="M1125" s="161"/>
      <c r="N1125" s="162"/>
      <c r="O1125" s="162"/>
      <c r="P1125" s="162"/>
      <c r="Q1125" s="162"/>
      <c r="R1125" s="162"/>
      <c r="S1125" s="162"/>
      <c r="T1125" s="163"/>
      <c r="AT1125" s="158" t="s">
        <v>145</v>
      </c>
      <c r="AU1125" s="158" t="s">
        <v>83</v>
      </c>
      <c r="AV1125" s="13" t="s">
        <v>83</v>
      </c>
      <c r="AW1125" s="13" t="s">
        <v>29</v>
      </c>
      <c r="AX1125" s="13" t="s">
        <v>73</v>
      </c>
      <c r="AY1125" s="158" t="s">
        <v>137</v>
      </c>
    </row>
    <row r="1126" spans="2:51" s="13" customFormat="1">
      <c r="B1126" s="156"/>
      <c r="D1126" s="157" t="s">
        <v>145</v>
      </c>
      <c r="E1126" s="158" t="s">
        <v>1</v>
      </c>
      <c r="F1126" s="159" t="s">
        <v>1144</v>
      </c>
      <c r="H1126" s="160">
        <v>15.656000000000001</v>
      </c>
      <c r="L1126" s="156"/>
      <c r="M1126" s="161"/>
      <c r="N1126" s="162"/>
      <c r="O1126" s="162"/>
      <c r="P1126" s="162"/>
      <c r="Q1126" s="162"/>
      <c r="R1126" s="162"/>
      <c r="S1126" s="162"/>
      <c r="T1126" s="163"/>
      <c r="AT1126" s="158" t="s">
        <v>145</v>
      </c>
      <c r="AU1126" s="158" t="s">
        <v>83</v>
      </c>
      <c r="AV1126" s="13" t="s">
        <v>83</v>
      </c>
      <c r="AW1126" s="13" t="s">
        <v>29</v>
      </c>
      <c r="AX1126" s="13" t="s">
        <v>73</v>
      </c>
      <c r="AY1126" s="158" t="s">
        <v>137</v>
      </c>
    </row>
    <row r="1127" spans="2:51" s="13" customFormat="1">
      <c r="B1127" s="156"/>
      <c r="D1127" s="157" t="s">
        <v>145</v>
      </c>
      <c r="E1127" s="158" t="s">
        <v>1</v>
      </c>
      <c r="F1127" s="159" t="s">
        <v>1145</v>
      </c>
      <c r="H1127" s="160">
        <v>-2.88</v>
      </c>
      <c r="L1127" s="156"/>
      <c r="M1127" s="161"/>
      <c r="N1127" s="162"/>
      <c r="O1127" s="162"/>
      <c r="P1127" s="162"/>
      <c r="Q1127" s="162"/>
      <c r="R1127" s="162"/>
      <c r="S1127" s="162"/>
      <c r="T1127" s="163"/>
      <c r="AT1127" s="158" t="s">
        <v>145</v>
      </c>
      <c r="AU1127" s="158" t="s">
        <v>83</v>
      </c>
      <c r="AV1127" s="13" t="s">
        <v>83</v>
      </c>
      <c r="AW1127" s="13" t="s">
        <v>29</v>
      </c>
      <c r="AX1127" s="13" t="s">
        <v>73</v>
      </c>
      <c r="AY1127" s="158" t="s">
        <v>137</v>
      </c>
    </row>
    <row r="1128" spans="2:51" s="13" customFormat="1">
      <c r="B1128" s="156"/>
      <c r="D1128" s="157" t="s">
        <v>145</v>
      </c>
      <c r="E1128" s="158" t="s">
        <v>1</v>
      </c>
      <c r="F1128" s="159" t="s">
        <v>1146</v>
      </c>
      <c r="H1128" s="160">
        <v>-4.2839999999999998</v>
      </c>
      <c r="L1128" s="156"/>
      <c r="M1128" s="161"/>
      <c r="N1128" s="162"/>
      <c r="O1128" s="162"/>
      <c r="P1128" s="162"/>
      <c r="Q1128" s="162"/>
      <c r="R1128" s="162"/>
      <c r="S1128" s="162"/>
      <c r="T1128" s="163"/>
      <c r="AT1128" s="158" t="s">
        <v>145</v>
      </c>
      <c r="AU1128" s="158" t="s">
        <v>83</v>
      </c>
      <c r="AV1128" s="13" t="s">
        <v>83</v>
      </c>
      <c r="AW1128" s="13" t="s">
        <v>29</v>
      </c>
      <c r="AX1128" s="13" t="s">
        <v>73</v>
      </c>
      <c r="AY1128" s="158" t="s">
        <v>137</v>
      </c>
    </row>
    <row r="1129" spans="2:51" s="13" customFormat="1">
      <c r="B1129" s="156"/>
      <c r="D1129" s="157" t="s">
        <v>145</v>
      </c>
      <c r="E1129" s="158" t="s">
        <v>1</v>
      </c>
      <c r="F1129" s="159" t="s">
        <v>1147</v>
      </c>
      <c r="H1129" s="160">
        <v>-10.5</v>
      </c>
      <c r="L1129" s="156"/>
      <c r="M1129" s="161"/>
      <c r="N1129" s="162"/>
      <c r="O1129" s="162"/>
      <c r="P1129" s="162"/>
      <c r="Q1129" s="162"/>
      <c r="R1129" s="162"/>
      <c r="S1129" s="162"/>
      <c r="T1129" s="163"/>
      <c r="AT1129" s="158" t="s">
        <v>145</v>
      </c>
      <c r="AU1129" s="158" t="s">
        <v>83</v>
      </c>
      <c r="AV1129" s="13" t="s">
        <v>83</v>
      </c>
      <c r="AW1129" s="13" t="s">
        <v>29</v>
      </c>
      <c r="AX1129" s="13" t="s">
        <v>73</v>
      </c>
      <c r="AY1129" s="158" t="s">
        <v>137</v>
      </c>
    </row>
    <row r="1130" spans="2:51" s="16" customFormat="1">
      <c r="B1130" s="191"/>
      <c r="D1130" s="157" t="s">
        <v>145</v>
      </c>
      <c r="E1130" s="192" t="s">
        <v>1</v>
      </c>
      <c r="F1130" s="193" t="s">
        <v>582</v>
      </c>
      <c r="H1130" s="194">
        <v>199.61199999999999</v>
      </c>
      <c r="L1130" s="191"/>
      <c r="M1130" s="195"/>
      <c r="N1130" s="196"/>
      <c r="O1130" s="196"/>
      <c r="P1130" s="196"/>
      <c r="Q1130" s="196"/>
      <c r="R1130" s="196"/>
      <c r="S1130" s="196"/>
      <c r="T1130" s="197"/>
      <c r="AT1130" s="192" t="s">
        <v>145</v>
      </c>
      <c r="AU1130" s="192" t="s">
        <v>83</v>
      </c>
      <c r="AV1130" s="16" t="s">
        <v>152</v>
      </c>
      <c r="AW1130" s="16" t="s">
        <v>29</v>
      </c>
      <c r="AX1130" s="16" t="s">
        <v>73</v>
      </c>
      <c r="AY1130" s="192" t="s">
        <v>137</v>
      </c>
    </row>
    <row r="1131" spans="2:51" s="15" customFormat="1">
      <c r="B1131" s="171"/>
      <c r="D1131" s="157" t="s">
        <v>145</v>
      </c>
      <c r="E1131" s="172" t="s">
        <v>1</v>
      </c>
      <c r="F1131" s="173" t="s">
        <v>1148</v>
      </c>
      <c r="H1131" s="172" t="s">
        <v>1</v>
      </c>
      <c r="L1131" s="171"/>
      <c r="M1131" s="174"/>
      <c r="N1131" s="175"/>
      <c r="O1131" s="175"/>
      <c r="P1131" s="175"/>
      <c r="Q1131" s="175"/>
      <c r="R1131" s="175"/>
      <c r="S1131" s="175"/>
      <c r="T1131" s="176"/>
      <c r="AT1131" s="172" t="s">
        <v>145</v>
      </c>
      <c r="AU1131" s="172" t="s">
        <v>83</v>
      </c>
      <c r="AV1131" s="15" t="s">
        <v>81</v>
      </c>
      <c r="AW1131" s="15" t="s">
        <v>29</v>
      </c>
      <c r="AX1131" s="15" t="s">
        <v>73</v>
      </c>
      <c r="AY1131" s="172" t="s">
        <v>137</v>
      </c>
    </row>
    <row r="1132" spans="2:51" s="13" customFormat="1">
      <c r="B1132" s="156"/>
      <c r="D1132" s="157" t="s">
        <v>145</v>
      </c>
      <c r="E1132" s="158" t="s">
        <v>1</v>
      </c>
      <c r="F1132" s="159" t="s">
        <v>1149</v>
      </c>
      <c r="H1132" s="160">
        <v>7.6109999999999998</v>
      </c>
      <c r="L1132" s="156"/>
      <c r="M1132" s="161"/>
      <c r="N1132" s="162"/>
      <c r="O1132" s="162"/>
      <c r="P1132" s="162"/>
      <c r="Q1132" s="162"/>
      <c r="R1132" s="162"/>
      <c r="S1132" s="162"/>
      <c r="T1132" s="163"/>
      <c r="AT1132" s="158" t="s">
        <v>145</v>
      </c>
      <c r="AU1132" s="158" t="s">
        <v>83</v>
      </c>
      <c r="AV1132" s="13" t="s">
        <v>83</v>
      </c>
      <c r="AW1132" s="13" t="s">
        <v>29</v>
      </c>
      <c r="AX1132" s="13" t="s">
        <v>73</v>
      </c>
      <c r="AY1132" s="158" t="s">
        <v>137</v>
      </c>
    </row>
    <row r="1133" spans="2:51" s="13" customFormat="1">
      <c r="B1133" s="156"/>
      <c r="D1133" s="157" t="s">
        <v>145</v>
      </c>
      <c r="E1133" s="158" t="s">
        <v>1</v>
      </c>
      <c r="F1133" s="159" t="s">
        <v>1150</v>
      </c>
      <c r="H1133" s="160">
        <v>20.02</v>
      </c>
      <c r="L1133" s="156"/>
      <c r="M1133" s="161"/>
      <c r="N1133" s="162"/>
      <c r="O1133" s="162"/>
      <c r="P1133" s="162"/>
      <c r="Q1133" s="162"/>
      <c r="R1133" s="162"/>
      <c r="S1133" s="162"/>
      <c r="T1133" s="163"/>
      <c r="AT1133" s="158" t="s">
        <v>145</v>
      </c>
      <c r="AU1133" s="158" t="s">
        <v>83</v>
      </c>
      <c r="AV1133" s="13" t="s">
        <v>83</v>
      </c>
      <c r="AW1133" s="13" t="s">
        <v>29</v>
      </c>
      <c r="AX1133" s="13" t="s">
        <v>73</v>
      </c>
      <c r="AY1133" s="158" t="s">
        <v>137</v>
      </c>
    </row>
    <row r="1134" spans="2:51" s="13" customFormat="1">
      <c r="B1134" s="156"/>
      <c r="D1134" s="157" t="s">
        <v>145</v>
      </c>
      <c r="E1134" s="158" t="s">
        <v>1</v>
      </c>
      <c r="F1134" s="159" t="s">
        <v>1151</v>
      </c>
      <c r="H1134" s="160">
        <v>28.233000000000001</v>
      </c>
      <c r="L1134" s="156"/>
      <c r="M1134" s="161"/>
      <c r="N1134" s="162"/>
      <c r="O1134" s="162"/>
      <c r="P1134" s="162"/>
      <c r="Q1134" s="162"/>
      <c r="R1134" s="162"/>
      <c r="S1134" s="162"/>
      <c r="T1134" s="163"/>
      <c r="AT1134" s="158" t="s">
        <v>145</v>
      </c>
      <c r="AU1134" s="158" t="s">
        <v>83</v>
      </c>
      <c r="AV1134" s="13" t="s">
        <v>83</v>
      </c>
      <c r="AW1134" s="13" t="s">
        <v>29</v>
      </c>
      <c r="AX1134" s="13" t="s">
        <v>73</v>
      </c>
      <c r="AY1134" s="158" t="s">
        <v>137</v>
      </c>
    </row>
    <row r="1135" spans="2:51" s="13" customFormat="1">
      <c r="B1135" s="156"/>
      <c r="D1135" s="157" t="s">
        <v>145</v>
      </c>
      <c r="E1135" s="158" t="s">
        <v>1</v>
      </c>
      <c r="F1135" s="159" t="s">
        <v>1152</v>
      </c>
      <c r="H1135" s="160">
        <v>69.325000000000003</v>
      </c>
      <c r="L1135" s="156"/>
      <c r="M1135" s="161"/>
      <c r="N1135" s="162"/>
      <c r="O1135" s="162"/>
      <c r="P1135" s="162"/>
      <c r="Q1135" s="162"/>
      <c r="R1135" s="162"/>
      <c r="S1135" s="162"/>
      <c r="T1135" s="163"/>
      <c r="AT1135" s="158" t="s">
        <v>145</v>
      </c>
      <c r="AU1135" s="158" t="s">
        <v>83</v>
      </c>
      <c r="AV1135" s="13" t="s">
        <v>83</v>
      </c>
      <c r="AW1135" s="13" t="s">
        <v>29</v>
      </c>
      <c r="AX1135" s="13" t="s">
        <v>73</v>
      </c>
      <c r="AY1135" s="158" t="s">
        <v>137</v>
      </c>
    </row>
    <row r="1136" spans="2:51" s="13" customFormat="1">
      <c r="B1136" s="156"/>
      <c r="D1136" s="157" t="s">
        <v>145</v>
      </c>
      <c r="E1136" s="158" t="s">
        <v>1</v>
      </c>
      <c r="F1136" s="159" t="s">
        <v>882</v>
      </c>
      <c r="H1136" s="160">
        <v>-0.64</v>
      </c>
      <c r="L1136" s="156"/>
      <c r="M1136" s="161"/>
      <c r="N1136" s="162"/>
      <c r="O1136" s="162"/>
      <c r="P1136" s="162"/>
      <c r="Q1136" s="162"/>
      <c r="R1136" s="162"/>
      <c r="S1136" s="162"/>
      <c r="T1136" s="163"/>
      <c r="AT1136" s="158" t="s">
        <v>145</v>
      </c>
      <c r="AU1136" s="158" t="s">
        <v>83</v>
      </c>
      <c r="AV1136" s="13" t="s">
        <v>83</v>
      </c>
      <c r="AW1136" s="13" t="s">
        <v>29</v>
      </c>
      <c r="AX1136" s="13" t="s">
        <v>73</v>
      </c>
      <c r="AY1136" s="158" t="s">
        <v>137</v>
      </c>
    </row>
    <row r="1137" spans="1:65" s="16" customFormat="1">
      <c r="B1137" s="191"/>
      <c r="D1137" s="157" t="s">
        <v>145</v>
      </c>
      <c r="E1137" s="192" t="s">
        <v>1</v>
      </c>
      <c r="F1137" s="193" t="s">
        <v>582</v>
      </c>
      <c r="H1137" s="194">
        <v>124.54900000000001</v>
      </c>
      <c r="L1137" s="191"/>
      <c r="M1137" s="195"/>
      <c r="N1137" s="196"/>
      <c r="O1137" s="196"/>
      <c r="P1137" s="196"/>
      <c r="Q1137" s="196"/>
      <c r="R1137" s="196"/>
      <c r="S1137" s="196"/>
      <c r="T1137" s="197"/>
      <c r="AT1137" s="192" t="s">
        <v>145</v>
      </c>
      <c r="AU1137" s="192" t="s">
        <v>83</v>
      </c>
      <c r="AV1137" s="16" t="s">
        <v>152</v>
      </c>
      <c r="AW1137" s="16" t="s">
        <v>29</v>
      </c>
      <c r="AX1137" s="16" t="s">
        <v>73</v>
      </c>
      <c r="AY1137" s="192" t="s">
        <v>137</v>
      </c>
    </row>
    <row r="1138" spans="1:65" s="15" customFormat="1">
      <c r="B1138" s="171"/>
      <c r="D1138" s="157" t="s">
        <v>145</v>
      </c>
      <c r="E1138" s="172" t="s">
        <v>1</v>
      </c>
      <c r="F1138" s="173" t="s">
        <v>1153</v>
      </c>
      <c r="H1138" s="172" t="s">
        <v>1</v>
      </c>
      <c r="L1138" s="171"/>
      <c r="M1138" s="174"/>
      <c r="N1138" s="175"/>
      <c r="O1138" s="175"/>
      <c r="P1138" s="175"/>
      <c r="Q1138" s="175"/>
      <c r="R1138" s="175"/>
      <c r="S1138" s="175"/>
      <c r="T1138" s="176"/>
      <c r="AT1138" s="172" t="s">
        <v>145</v>
      </c>
      <c r="AU1138" s="172" t="s">
        <v>83</v>
      </c>
      <c r="AV1138" s="15" t="s">
        <v>81</v>
      </c>
      <c r="AW1138" s="15" t="s">
        <v>29</v>
      </c>
      <c r="AX1138" s="15" t="s">
        <v>73</v>
      </c>
      <c r="AY1138" s="172" t="s">
        <v>137</v>
      </c>
    </row>
    <row r="1139" spans="1:65" s="13" customFormat="1">
      <c r="B1139" s="156"/>
      <c r="D1139" s="157" t="s">
        <v>145</v>
      </c>
      <c r="E1139" s="158" t="s">
        <v>1</v>
      </c>
      <c r="F1139" s="159" t="s">
        <v>1154</v>
      </c>
      <c r="H1139" s="160">
        <v>15.875999999999999</v>
      </c>
      <c r="L1139" s="156"/>
      <c r="M1139" s="161"/>
      <c r="N1139" s="162"/>
      <c r="O1139" s="162"/>
      <c r="P1139" s="162"/>
      <c r="Q1139" s="162"/>
      <c r="R1139" s="162"/>
      <c r="S1139" s="162"/>
      <c r="T1139" s="163"/>
      <c r="AT1139" s="158" t="s">
        <v>145</v>
      </c>
      <c r="AU1139" s="158" t="s">
        <v>83</v>
      </c>
      <c r="AV1139" s="13" t="s">
        <v>83</v>
      </c>
      <c r="AW1139" s="13" t="s">
        <v>29</v>
      </c>
      <c r="AX1139" s="13" t="s">
        <v>73</v>
      </c>
      <c r="AY1139" s="158" t="s">
        <v>137</v>
      </c>
    </row>
    <row r="1140" spans="1:65" s="13" customFormat="1">
      <c r="B1140" s="156"/>
      <c r="D1140" s="157" t="s">
        <v>145</v>
      </c>
      <c r="E1140" s="158" t="s">
        <v>1</v>
      </c>
      <c r="F1140" s="159" t="s">
        <v>1155</v>
      </c>
      <c r="H1140" s="160">
        <v>42.63</v>
      </c>
      <c r="L1140" s="156"/>
      <c r="M1140" s="161"/>
      <c r="N1140" s="162"/>
      <c r="O1140" s="162"/>
      <c r="P1140" s="162"/>
      <c r="Q1140" s="162"/>
      <c r="R1140" s="162"/>
      <c r="S1140" s="162"/>
      <c r="T1140" s="163"/>
      <c r="AT1140" s="158" t="s">
        <v>145</v>
      </c>
      <c r="AU1140" s="158" t="s">
        <v>83</v>
      </c>
      <c r="AV1140" s="13" t="s">
        <v>83</v>
      </c>
      <c r="AW1140" s="13" t="s">
        <v>29</v>
      </c>
      <c r="AX1140" s="13" t="s">
        <v>73</v>
      </c>
      <c r="AY1140" s="158" t="s">
        <v>137</v>
      </c>
    </row>
    <row r="1141" spans="1:65" s="13" customFormat="1">
      <c r="B1141" s="156"/>
      <c r="D1141" s="157" t="s">
        <v>145</v>
      </c>
      <c r="E1141" s="158" t="s">
        <v>1</v>
      </c>
      <c r="F1141" s="159" t="s">
        <v>1156</v>
      </c>
      <c r="H1141" s="160">
        <v>-6.75</v>
      </c>
      <c r="L1141" s="156"/>
      <c r="M1141" s="161"/>
      <c r="N1141" s="162"/>
      <c r="O1141" s="162"/>
      <c r="P1141" s="162"/>
      <c r="Q1141" s="162"/>
      <c r="R1141" s="162"/>
      <c r="S1141" s="162"/>
      <c r="T1141" s="163"/>
      <c r="AT1141" s="158" t="s">
        <v>145</v>
      </c>
      <c r="AU1141" s="158" t="s">
        <v>83</v>
      </c>
      <c r="AV1141" s="13" t="s">
        <v>83</v>
      </c>
      <c r="AW1141" s="13" t="s">
        <v>29</v>
      </c>
      <c r="AX1141" s="13" t="s">
        <v>73</v>
      </c>
      <c r="AY1141" s="158" t="s">
        <v>137</v>
      </c>
    </row>
    <row r="1142" spans="1:65" s="16" customFormat="1">
      <c r="B1142" s="191"/>
      <c r="D1142" s="157" t="s">
        <v>145</v>
      </c>
      <c r="E1142" s="192" t="s">
        <v>1</v>
      </c>
      <c r="F1142" s="193" t="s">
        <v>582</v>
      </c>
      <c r="H1142" s="194">
        <v>51.756</v>
      </c>
      <c r="L1142" s="191"/>
      <c r="M1142" s="195"/>
      <c r="N1142" s="196"/>
      <c r="O1142" s="196"/>
      <c r="P1142" s="196"/>
      <c r="Q1142" s="196"/>
      <c r="R1142" s="196"/>
      <c r="S1142" s="196"/>
      <c r="T1142" s="197"/>
      <c r="AT1142" s="192" t="s">
        <v>145</v>
      </c>
      <c r="AU1142" s="192" t="s">
        <v>83</v>
      </c>
      <c r="AV1142" s="16" t="s">
        <v>152</v>
      </c>
      <c r="AW1142" s="16" t="s">
        <v>29</v>
      </c>
      <c r="AX1142" s="16" t="s">
        <v>73</v>
      </c>
      <c r="AY1142" s="192" t="s">
        <v>137</v>
      </c>
    </row>
    <row r="1143" spans="1:65" s="14" customFormat="1">
      <c r="B1143" s="164"/>
      <c r="D1143" s="157" t="s">
        <v>145</v>
      </c>
      <c r="E1143" s="165" t="s">
        <v>1</v>
      </c>
      <c r="F1143" s="166" t="s">
        <v>176</v>
      </c>
      <c r="H1143" s="167">
        <v>790.22299999999996</v>
      </c>
      <c r="L1143" s="164"/>
      <c r="M1143" s="168"/>
      <c r="N1143" s="169"/>
      <c r="O1143" s="169"/>
      <c r="P1143" s="169"/>
      <c r="Q1143" s="169"/>
      <c r="R1143" s="169"/>
      <c r="S1143" s="169"/>
      <c r="T1143" s="170"/>
      <c r="AT1143" s="165" t="s">
        <v>145</v>
      </c>
      <c r="AU1143" s="165" t="s">
        <v>83</v>
      </c>
      <c r="AV1143" s="14" t="s">
        <v>143</v>
      </c>
      <c r="AW1143" s="14" t="s">
        <v>29</v>
      </c>
      <c r="AX1143" s="14" t="s">
        <v>81</v>
      </c>
      <c r="AY1143" s="165" t="s">
        <v>137</v>
      </c>
    </row>
    <row r="1144" spans="1:65" s="2" customFormat="1" ht="16.5" customHeight="1">
      <c r="A1144" s="30"/>
      <c r="B1144" s="142"/>
      <c r="C1144" s="177" t="s">
        <v>1157</v>
      </c>
      <c r="D1144" s="177" t="s">
        <v>214</v>
      </c>
      <c r="E1144" s="178" t="s">
        <v>1158</v>
      </c>
      <c r="F1144" s="179" t="s">
        <v>1159</v>
      </c>
      <c r="G1144" s="180" t="s">
        <v>142</v>
      </c>
      <c r="H1144" s="181">
        <v>819.81299999999999</v>
      </c>
      <c r="I1144" s="182"/>
      <c r="J1144" s="182">
        <f>ROUND(I1144*H1144,2)</f>
        <v>0</v>
      </c>
      <c r="K1144" s="183"/>
      <c r="L1144" s="184"/>
      <c r="M1144" s="185" t="s">
        <v>1</v>
      </c>
      <c r="N1144" s="186" t="s">
        <v>38</v>
      </c>
      <c r="O1144" s="152">
        <v>0</v>
      </c>
      <c r="P1144" s="152">
        <f>O1144*H1144</f>
        <v>0</v>
      </c>
      <c r="Q1144" s="152">
        <v>3.0599999999999998E-3</v>
      </c>
      <c r="R1144" s="152">
        <f>Q1144*H1144</f>
        <v>2.5086277799999999</v>
      </c>
      <c r="S1144" s="152">
        <v>0</v>
      </c>
      <c r="T1144" s="153">
        <f>S1144*H1144</f>
        <v>0</v>
      </c>
      <c r="U1144" s="30"/>
      <c r="V1144" s="30"/>
      <c r="W1144" s="30"/>
      <c r="X1144" s="30"/>
      <c r="Y1144" s="30"/>
      <c r="Z1144" s="30"/>
      <c r="AA1144" s="30"/>
      <c r="AB1144" s="30"/>
      <c r="AC1144" s="30"/>
      <c r="AD1144" s="30"/>
      <c r="AE1144" s="30"/>
      <c r="AR1144" s="154" t="s">
        <v>177</v>
      </c>
      <c r="AT1144" s="154" t="s">
        <v>214</v>
      </c>
      <c r="AU1144" s="154" t="s">
        <v>83</v>
      </c>
      <c r="AY1144" s="18" t="s">
        <v>137</v>
      </c>
      <c r="BE1144" s="155">
        <f>IF(N1144="základní",J1144,0)</f>
        <v>0</v>
      </c>
      <c r="BF1144" s="155">
        <f>IF(N1144="snížená",J1144,0)</f>
        <v>0</v>
      </c>
      <c r="BG1144" s="155">
        <f>IF(N1144="zákl. přenesená",J1144,0)</f>
        <v>0</v>
      </c>
      <c r="BH1144" s="155">
        <f>IF(N1144="sníž. přenesená",J1144,0)</f>
        <v>0</v>
      </c>
      <c r="BI1144" s="155">
        <f>IF(N1144="nulová",J1144,0)</f>
        <v>0</v>
      </c>
      <c r="BJ1144" s="18" t="s">
        <v>81</v>
      </c>
      <c r="BK1144" s="155">
        <f>ROUND(I1144*H1144,2)</f>
        <v>0</v>
      </c>
      <c r="BL1144" s="18" t="s">
        <v>143</v>
      </c>
      <c r="BM1144" s="154" t="s">
        <v>1160</v>
      </c>
    </row>
    <row r="1145" spans="1:65" s="15" customFormat="1">
      <c r="B1145" s="171"/>
      <c r="D1145" s="157" t="s">
        <v>145</v>
      </c>
      <c r="E1145" s="172" t="s">
        <v>1</v>
      </c>
      <c r="F1145" s="173" t="s">
        <v>1129</v>
      </c>
      <c r="H1145" s="172" t="s">
        <v>1</v>
      </c>
      <c r="L1145" s="171"/>
      <c r="M1145" s="174"/>
      <c r="N1145" s="175"/>
      <c r="O1145" s="175"/>
      <c r="P1145" s="175"/>
      <c r="Q1145" s="175"/>
      <c r="R1145" s="175"/>
      <c r="S1145" s="175"/>
      <c r="T1145" s="176"/>
      <c r="AT1145" s="172" t="s">
        <v>145</v>
      </c>
      <c r="AU1145" s="172" t="s">
        <v>83</v>
      </c>
      <c r="AV1145" s="15" t="s">
        <v>81</v>
      </c>
      <c r="AW1145" s="15" t="s">
        <v>29</v>
      </c>
      <c r="AX1145" s="15" t="s">
        <v>73</v>
      </c>
      <c r="AY1145" s="172" t="s">
        <v>137</v>
      </c>
    </row>
    <row r="1146" spans="1:65" s="13" customFormat="1">
      <c r="B1146" s="156"/>
      <c r="D1146" s="157" t="s">
        <v>145</v>
      </c>
      <c r="E1146" s="158" t="s">
        <v>1</v>
      </c>
      <c r="F1146" s="159" t="s">
        <v>1130</v>
      </c>
      <c r="H1146" s="160">
        <v>1.7250000000000001</v>
      </c>
      <c r="L1146" s="156"/>
      <c r="M1146" s="161"/>
      <c r="N1146" s="162"/>
      <c r="O1146" s="162"/>
      <c r="P1146" s="162"/>
      <c r="Q1146" s="162"/>
      <c r="R1146" s="162"/>
      <c r="S1146" s="162"/>
      <c r="T1146" s="163"/>
      <c r="AT1146" s="158" t="s">
        <v>145</v>
      </c>
      <c r="AU1146" s="158" t="s">
        <v>83</v>
      </c>
      <c r="AV1146" s="13" t="s">
        <v>83</v>
      </c>
      <c r="AW1146" s="13" t="s">
        <v>29</v>
      </c>
      <c r="AX1146" s="13" t="s">
        <v>73</v>
      </c>
      <c r="AY1146" s="158" t="s">
        <v>137</v>
      </c>
    </row>
    <row r="1147" spans="1:65" s="13" customFormat="1">
      <c r="B1147" s="156"/>
      <c r="D1147" s="157" t="s">
        <v>145</v>
      </c>
      <c r="E1147" s="158" t="s">
        <v>1</v>
      </c>
      <c r="F1147" s="159" t="s">
        <v>1131</v>
      </c>
      <c r="H1147" s="160">
        <v>2.875</v>
      </c>
      <c r="L1147" s="156"/>
      <c r="M1147" s="161"/>
      <c r="N1147" s="162"/>
      <c r="O1147" s="162"/>
      <c r="P1147" s="162"/>
      <c r="Q1147" s="162"/>
      <c r="R1147" s="162"/>
      <c r="S1147" s="162"/>
      <c r="T1147" s="163"/>
      <c r="AT1147" s="158" t="s">
        <v>145</v>
      </c>
      <c r="AU1147" s="158" t="s">
        <v>83</v>
      </c>
      <c r="AV1147" s="13" t="s">
        <v>83</v>
      </c>
      <c r="AW1147" s="13" t="s">
        <v>29</v>
      </c>
      <c r="AX1147" s="13" t="s">
        <v>73</v>
      </c>
      <c r="AY1147" s="158" t="s">
        <v>137</v>
      </c>
    </row>
    <row r="1148" spans="1:65" s="16" customFormat="1">
      <c r="B1148" s="191"/>
      <c r="D1148" s="157" t="s">
        <v>145</v>
      </c>
      <c r="E1148" s="192" t="s">
        <v>1</v>
      </c>
      <c r="F1148" s="193" t="s">
        <v>582</v>
      </c>
      <c r="H1148" s="194">
        <v>4.5999999999999996</v>
      </c>
      <c r="L1148" s="191"/>
      <c r="M1148" s="195"/>
      <c r="N1148" s="196"/>
      <c r="O1148" s="196"/>
      <c r="P1148" s="196"/>
      <c r="Q1148" s="196"/>
      <c r="R1148" s="196"/>
      <c r="S1148" s="196"/>
      <c r="T1148" s="197"/>
      <c r="AT1148" s="192" t="s">
        <v>145</v>
      </c>
      <c r="AU1148" s="192" t="s">
        <v>83</v>
      </c>
      <c r="AV1148" s="16" t="s">
        <v>152</v>
      </c>
      <c r="AW1148" s="16" t="s">
        <v>29</v>
      </c>
      <c r="AX1148" s="16" t="s">
        <v>73</v>
      </c>
      <c r="AY1148" s="192" t="s">
        <v>137</v>
      </c>
    </row>
    <row r="1149" spans="1:65" s="15" customFormat="1">
      <c r="B1149" s="171"/>
      <c r="D1149" s="157" t="s">
        <v>145</v>
      </c>
      <c r="E1149" s="172" t="s">
        <v>1</v>
      </c>
      <c r="F1149" s="173" t="s">
        <v>1132</v>
      </c>
      <c r="H1149" s="172" t="s">
        <v>1</v>
      </c>
      <c r="L1149" s="171"/>
      <c r="M1149" s="174"/>
      <c r="N1149" s="175"/>
      <c r="O1149" s="175"/>
      <c r="P1149" s="175"/>
      <c r="Q1149" s="175"/>
      <c r="R1149" s="175"/>
      <c r="S1149" s="175"/>
      <c r="T1149" s="176"/>
      <c r="AT1149" s="172" t="s">
        <v>145</v>
      </c>
      <c r="AU1149" s="172" t="s">
        <v>83</v>
      </c>
      <c r="AV1149" s="15" t="s">
        <v>81</v>
      </c>
      <c r="AW1149" s="15" t="s">
        <v>29</v>
      </c>
      <c r="AX1149" s="15" t="s">
        <v>73</v>
      </c>
      <c r="AY1149" s="172" t="s">
        <v>137</v>
      </c>
    </row>
    <row r="1150" spans="1:65" s="15" customFormat="1">
      <c r="B1150" s="171"/>
      <c r="D1150" s="157" t="s">
        <v>145</v>
      </c>
      <c r="E1150" s="172" t="s">
        <v>1</v>
      </c>
      <c r="F1150" s="173" t="s">
        <v>993</v>
      </c>
      <c r="H1150" s="172" t="s">
        <v>1</v>
      </c>
      <c r="L1150" s="171"/>
      <c r="M1150" s="174"/>
      <c r="N1150" s="175"/>
      <c r="O1150" s="175"/>
      <c r="P1150" s="175"/>
      <c r="Q1150" s="175"/>
      <c r="R1150" s="175"/>
      <c r="S1150" s="175"/>
      <c r="T1150" s="176"/>
      <c r="AT1150" s="172" t="s">
        <v>145</v>
      </c>
      <c r="AU1150" s="172" t="s">
        <v>83</v>
      </c>
      <c r="AV1150" s="15" t="s">
        <v>81</v>
      </c>
      <c r="AW1150" s="15" t="s">
        <v>29</v>
      </c>
      <c r="AX1150" s="15" t="s">
        <v>73</v>
      </c>
      <c r="AY1150" s="172" t="s">
        <v>137</v>
      </c>
    </row>
    <row r="1151" spans="1:65" s="13" customFormat="1">
      <c r="B1151" s="156"/>
      <c r="D1151" s="157" t="s">
        <v>145</v>
      </c>
      <c r="E1151" s="158" t="s">
        <v>1</v>
      </c>
      <c r="F1151" s="159" t="s">
        <v>1133</v>
      </c>
      <c r="H1151" s="160">
        <v>273.28800000000001</v>
      </c>
      <c r="L1151" s="156"/>
      <c r="M1151" s="161"/>
      <c r="N1151" s="162"/>
      <c r="O1151" s="162"/>
      <c r="P1151" s="162"/>
      <c r="Q1151" s="162"/>
      <c r="R1151" s="162"/>
      <c r="S1151" s="162"/>
      <c r="T1151" s="163"/>
      <c r="AT1151" s="158" t="s">
        <v>145</v>
      </c>
      <c r="AU1151" s="158" t="s">
        <v>83</v>
      </c>
      <c r="AV1151" s="13" t="s">
        <v>83</v>
      </c>
      <c r="AW1151" s="13" t="s">
        <v>29</v>
      </c>
      <c r="AX1151" s="13" t="s">
        <v>73</v>
      </c>
      <c r="AY1151" s="158" t="s">
        <v>137</v>
      </c>
    </row>
    <row r="1152" spans="1:65" s="13" customFormat="1">
      <c r="B1152" s="156"/>
      <c r="D1152" s="157" t="s">
        <v>145</v>
      </c>
      <c r="E1152" s="158" t="s">
        <v>1</v>
      </c>
      <c r="F1152" s="159" t="s">
        <v>1134</v>
      </c>
      <c r="H1152" s="160">
        <v>107.307</v>
      </c>
      <c r="L1152" s="156"/>
      <c r="M1152" s="161"/>
      <c r="N1152" s="162"/>
      <c r="O1152" s="162"/>
      <c r="P1152" s="162"/>
      <c r="Q1152" s="162"/>
      <c r="R1152" s="162"/>
      <c r="S1152" s="162"/>
      <c r="T1152" s="163"/>
      <c r="AT1152" s="158" t="s">
        <v>145</v>
      </c>
      <c r="AU1152" s="158" t="s">
        <v>83</v>
      </c>
      <c r="AV1152" s="13" t="s">
        <v>83</v>
      </c>
      <c r="AW1152" s="13" t="s">
        <v>29</v>
      </c>
      <c r="AX1152" s="13" t="s">
        <v>73</v>
      </c>
      <c r="AY1152" s="158" t="s">
        <v>137</v>
      </c>
    </row>
    <row r="1153" spans="2:51" s="13" customFormat="1">
      <c r="B1153" s="156"/>
      <c r="D1153" s="157" t="s">
        <v>145</v>
      </c>
      <c r="E1153" s="158" t="s">
        <v>1</v>
      </c>
      <c r="F1153" s="159" t="s">
        <v>1135</v>
      </c>
      <c r="H1153" s="160">
        <v>17.34</v>
      </c>
      <c r="L1153" s="156"/>
      <c r="M1153" s="161"/>
      <c r="N1153" s="162"/>
      <c r="O1153" s="162"/>
      <c r="P1153" s="162"/>
      <c r="Q1153" s="162"/>
      <c r="R1153" s="162"/>
      <c r="S1153" s="162"/>
      <c r="T1153" s="163"/>
      <c r="AT1153" s="158" t="s">
        <v>145</v>
      </c>
      <c r="AU1153" s="158" t="s">
        <v>83</v>
      </c>
      <c r="AV1153" s="13" t="s">
        <v>83</v>
      </c>
      <c r="AW1153" s="13" t="s">
        <v>29</v>
      </c>
      <c r="AX1153" s="13" t="s">
        <v>73</v>
      </c>
      <c r="AY1153" s="158" t="s">
        <v>137</v>
      </c>
    </row>
    <row r="1154" spans="2:51" s="13" customFormat="1">
      <c r="B1154" s="156"/>
      <c r="D1154" s="157" t="s">
        <v>145</v>
      </c>
      <c r="E1154" s="158" t="s">
        <v>1</v>
      </c>
      <c r="F1154" s="159" t="s">
        <v>1136</v>
      </c>
      <c r="H1154" s="160">
        <v>46.8</v>
      </c>
      <c r="L1154" s="156"/>
      <c r="M1154" s="161"/>
      <c r="N1154" s="162"/>
      <c r="O1154" s="162"/>
      <c r="P1154" s="162"/>
      <c r="Q1154" s="162"/>
      <c r="R1154" s="162"/>
      <c r="S1154" s="162"/>
      <c r="T1154" s="163"/>
      <c r="AT1154" s="158" t="s">
        <v>145</v>
      </c>
      <c r="AU1154" s="158" t="s">
        <v>83</v>
      </c>
      <c r="AV1154" s="13" t="s">
        <v>83</v>
      </c>
      <c r="AW1154" s="13" t="s">
        <v>29</v>
      </c>
      <c r="AX1154" s="13" t="s">
        <v>73</v>
      </c>
      <c r="AY1154" s="158" t="s">
        <v>137</v>
      </c>
    </row>
    <row r="1155" spans="2:51" s="13" customFormat="1">
      <c r="B1155" s="156"/>
      <c r="D1155" s="157" t="s">
        <v>145</v>
      </c>
      <c r="E1155" s="158" t="s">
        <v>1</v>
      </c>
      <c r="F1155" s="159" t="s">
        <v>1137</v>
      </c>
      <c r="H1155" s="160">
        <v>33.11</v>
      </c>
      <c r="L1155" s="156"/>
      <c r="M1155" s="161"/>
      <c r="N1155" s="162"/>
      <c r="O1155" s="162"/>
      <c r="P1155" s="162"/>
      <c r="Q1155" s="162"/>
      <c r="R1155" s="162"/>
      <c r="S1155" s="162"/>
      <c r="T1155" s="163"/>
      <c r="AT1155" s="158" t="s">
        <v>145</v>
      </c>
      <c r="AU1155" s="158" t="s">
        <v>83</v>
      </c>
      <c r="AV1155" s="13" t="s">
        <v>83</v>
      </c>
      <c r="AW1155" s="13" t="s">
        <v>29</v>
      </c>
      <c r="AX1155" s="13" t="s">
        <v>73</v>
      </c>
      <c r="AY1155" s="158" t="s">
        <v>137</v>
      </c>
    </row>
    <row r="1156" spans="2:51" s="13" customFormat="1">
      <c r="B1156" s="156"/>
      <c r="D1156" s="157" t="s">
        <v>145</v>
      </c>
      <c r="E1156" s="158" t="s">
        <v>1</v>
      </c>
      <c r="F1156" s="159" t="s">
        <v>1138</v>
      </c>
      <c r="H1156" s="160">
        <v>-38.319000000000003</v>
      </c>
      <c r="L1156" s="156"/>
      <c r="M1156" s="161"/>
      <c r="N1156" s="162"/>
      <c r="O1156" s="162"/>
      <c r="P1156" s="162"/>
      <c r="Q1156" s="162"/>
      <c r="R1156" s="162"/>
      <c r="S1156" s="162"/>
      <c r="T1156" s="163"/>
      <c r="AT1156" s="158" t="s">
        <v>145</v>
      </c>
      <c r="AU1156" s="158" t="s">
        <v>83</v>
      </c>
      <c r="AV1156" s="13" t="s">
        <v>83</v>
      </c>
      <c r="AW1156" s="13" t="s">
        <v>29</v>
      </c>
      <c r="AX1156" s="13" t="s">
        <v>73</v>
      </c>
      <c r="AY1156" s="158" t="s">
        <v>137</v>
      </c>
    </row>
    <row r="1157" spans="2:51" s="13" customFormat="1">
      <c r="B1157" s="156"/>
      <c r="D1157" s="157" t="s">
        <v>145</v>
      </c>
      <c r="E1157" s="158" t="s">
        <v>1</v>
      </c>
      <c r="F1157" s="159" t="s">
        <v>1139</v>
      </c>
      <c r="H1157" s="160">
        <v>-20.16</v>
      </c>
      <c r="L1157" s="156"/>
      <c r="M1157" s="161"/>
      <c r="N1157" s="162"/>
      <c r="O1157" s="162"/>
      <c r="P1157" s="162"/>
      <c r="Q1157" s="162"/>
      <c r="R1157" s="162"/>
      <c r="S1157" s="162"/>
      <c r="T1157" s="163"/>
      <c r="AT1157" s="158" t="s">
        <v>145</v>
      </c>
      <c r="AU1157" s="158" t="s">
        <v>83</v>
      </c>
      <c r="AV1157" s="13" t="s">
        <v>83</v>
      </c>
      <c r="AW1157" s="13" t="s">
        <v>29</v>
      </c>
      <c r="AX1157" s="13" t="s">
        <v>73</v>
      </c>
      <c r="AY1157" s="158" t="s">
        <v>137</v>
      </c>
    </row>
    <row r="1158" spans="2:51" s="13" customFormat="1">
      <c r="B1158" s="156"/>
      <c r="D1158" s="157" t="s">
        <v>145</v>
      </c>
      <c r="E1158" s="158" t="s">
        <v>1</v>
      </c>
      <c r="F1158" s="159" t="s">
        <v>1140</v>
      </c>
      <c r="H1158" s="160">
        <v>-9.66</v>
      </c>
      <c r="L1158" s="156"/>
      <c r="M1158" s="161"/>
      <c r="N1158" s="162"/>
      <c r="O1158" s="162"/>
      <c r="P1158" s="162"/>
      <c r="Q1158" s="162"/>
      <c r="R1158" s="162"/>
      <c r="S1158" s="162"/>
      <c r="T1158" s="163"/>
      <c r="AT1158" s="158" t="s">
        <v>145</v>
      </c>
      <c r="AU1158" s="158" t="s">
        <v>83</v>
      </c>
      <c r="AV1158" s="13" t="s">
        <v>83</v>
      </c>
      <c r="AW1158" s="13" t="s">
        <v>29</v>
      </c>
      <c r="AX1158" s="13" t="s">
        <v>73</v>
      </c>
      <c r="AY1158" s="158" t="s">
        <v>137</v>
      </c>
    </row>
    <row r="1159" spans="2:51" s="16" customFormat="1">
      <c r="B1159" s="191"/>
      <c r="D1159" s="157" t="s">
        <v>145</v>
      </c>
      <c r="E1159" s="192" t="s">
        <v>1</v>
      </c>
      <c r="F1159" s="193" t="s">
        <v>582</v>
      </c>
      <c r="H1159" s="194">
        <v>409.70600000000002</v>
      </c>
      <c r="L1159" s="191"/>
      <c r="M1159" s="195"/>
      <c r="N1159" s="196"/>
      <c r="O1159" s="196"/>
      <c r="P1159" s="196"/>
      <c r="Q1159" s="196"/>
      <c r="R1159" s="196"/>
      <c r="S1159" s="196"/>
      <c r="T1159" s="197"/>
      <c r="AT1159" s="192" t="s">
        <v>145</v>
      </c>
      <c r="AU1159" s="192" t="s">
        <v>83</v>
      </c>
      <c r="AV1159" s="16" t="s">
        <v>152</v>
      </c>
      <c r="AW1159" s="16" t="s">
        <v>29</v>
      </c>
      <c r="AX1159" s="16" t="s">
        <v>73</v>
      </c>
      <c r="AY1159" s="192" t="s">
        <v>137</v>
      </c>
    </row>
    <row r="1160" spans="2:51" s="15" customFormat="1">
      <c r="B1160" s="171"/>
      <c r="D1160" s="157" t="s">
        <v>145</v>
      </c>
      <c r="E1160" s="172" t="s">
        <v>1</v>
      </c>
      <c r="F1160" s="173" t="s">
        <v>1141</v>
      </c>
      <c r="H1160" s="172" t="s">
        <v>1</v>
      </c>
      <c r="L1160" s="171"/>
      <c r="M1160" s="174"/>
      <c r="N1160" s="175"/>
      <c r="O1160" s="175"/>
      <c r="P1160" s="175"/>
      <c r="Q1160" s="175"/>
      <c r="R1160" s="175"/>
      <c r="S1160" s="175"/>
      <c r="T1160" s="176"/>
      <c r="AT1160" s="172" t="s">
        <v>145</v>
      </c>
      <c r="AU1160" s="172" t="s">
        <v>83</v>
      </c>
      <c r="AV1160" s="15" t="s">
        <v>81</v>
      </c>
      <c r="AW1160" s="15" t="s">
        <v>29</v>
      </c>
      <c r="AX1160" s="15" t="s">
        <v>73</v>
      </c>
      <c r="AY1160" s="172" t="s">
        <v>137</v>
      </c>
    </row>
    <row r="1161" spans="2:51" s="13" customFormat="1">
      <c r="B1161" s="156"/>
      <c r="D1161" s="157" t="s">
        <v>145</v>
      </c>
      <c r="E1161" s="158" t="s">
        <v>1</v>
      </c>
      <c r="F1161" s="159" t="s">
        <v>1142</v>
      </c>
      <c r="H1161" s="160">
        <v>81.173000000000002</v>
      </c>
      <c r="L1161" s="156"/>
      <c r="M1161" s="161"/>
      <c r="N1161" s="162"/>
      <c r="O1161" s="162"/>
      <c r="P1161" s="162"/>
      <c r="Q1161" s="162"/>
      <c r="R1161" s="162"/>
      <c r="S1161" s="162"/>
      <c r="T1161" s="163"/>
      <c r="AT1161" s="158" t="s">
        <v>145</v>
      </c>
      <c r="AU1161" s="158" t="s">
        <v>83</v>
      </c>
      <c r="AV1161" s="13" t="s">
        <v>83</v>
      </c>
      <c r="AW1161" s="13" t="s">
        <v>29</v>
      </c>
      <c r="AX1161" s="13" t="s">
        <v>73</v>
      </c>
      <c r="AY1161" s="158" t="s">
        <v>137</v>
      </c>
    </row>
    <row r="1162" spans="2:51" s="13" customFormat="1">
      <c r="B1162" s="156"/>
      <c r="D1162" s="157" t="s">
        <v>145</v>
      </c>
      <c r="E1162" s="158" t="s">
        <v>1</v>
      </c>
      <c r="F1162" s="159" t="s">
        <v>1143</v>
      </c>
      <c r="H1162" s="160">
        <v>120.447</v>
      </c>
      <c r="L1162" s="156"/>
      <c r="M1162" s="161"/>
      <c r="N1162" s="162"/>
      <c r="O1162" s="162"/>
      <c r="P1162" s="162"/>
      <c r="Q1162" s="162"/>
      <c r="R1162" s="162"/>
      <c r="S1162" s="162"/>
      <c r="T1162" s="163"/>
      <c r="AT1162" s="158" t="s">
        <v>145</v>
      </c>
      <c r="AU1162" s="158" t="s">
        <v>83</v>
      </c>
      <c r="AV1162" s="13" t="s">
        <v>83</v>
      </c>
      <c r="AW1162" s="13" t="s">
        <v>29</v>
      </c>
      <c r="AX1162" s="13" t="s">
        <v>73</v>
      </c>
      <c r="AY1162" s="158" t="s">
        <v>137</v>
      </c>
    </row>
    <row r="1163" spans="2:51" s="13" customFormat="1">
      <c r="B1163" s="156"/>
      <c r="D1163" s="157" t="s">
        <v>145</v>
      </c>
      <c r="E1163" s="158" t="s">
        <v>1</v>
      </c>
      <c r="F1163" s="159" t="s">
        <v>1144</v>
      </c>
      <c r="H1163" s="160">
        <v>15.656000000000001</v>
      </c>
      <c r="L1163" s="156"/>
      <c r="M1163" s="161"/>
      <c r="N1163" s="162"/>
      <c r="O1163" s="162"/>
      <c r="P1163" s="162"/>
      <c r="Q1163" s="162"/>
      <c r="R1163" s="162"/>
      <c r="S1163" s="162"/>
      <c r="T1163" s="163"/>
      <c r="AT1163" s="158" t="s">
        <v>145</v>
      </c>
      <c r="AU1163" s="158" t="s">
        <v>83</v>
      </c>
      <c r="AV1163" s="13" t="s">
        <v>83</v>
      </c>
      <c r="AW1163" s="13" t="s">
        <v>29</v>
      </c>
      <c r="AX1163" s="13" t="s">
        <v>73</v>
      </c>
      <c r="AY1163" s="158" t="s">
        <v>137</v>
      </c>
    </row>
    <row r="1164" spans="2:51" s="13" customFormat="1">
      <c r="B1164" s="156"/>
      <c r="D1164" s="157" t="s">
        <v>145</v>
      </c>
      <c r="E1164" s="158" t="s">
        <v>1</v>
      </c>
      <c r="F1164" s="159" t="s">
        <v>1145</v>
      </c>
      <c r="H1164" s="160">
        <v>-2.88</v>
      </c>
      <c r="L1164" s="156"/>
      <c r="M1164" s="161"/>
      <c r="N1164" s="162"/>
      <c r="O1164" s="162"/>
      <c r="P1164" s="162"/>
      <c r="Q1164" s="162"/>
      <c r="R1164" s="162"/>
      <c r="S1164" s="162"/>
      <c r="T1164" s="163"/>
      <c r="AT1164" s="158" t="s">
        <v>145</v>
      </c>
      <c r="AU1164" s="158" t="s">
        <v>83</v>
      </c>
      <c r="AV1164" s="13" t="s">
        <v>83</v>
      </c>
      <c r="AW1164" s="13" t="s">
        <v>29</v>
      </c>
      <c r="AX1164" s="13" t="s">
        <v>73</v>
      </c>
      <c r="AY1164" s="158" t="s">
        <v>137</v>
      </c>
    </row>
    <row r="1165" spans="2:51" s="13" customFormat="1">
      <c r="B1165" s="156"/>
      <c r="D1165" s="157" t="s">
        <v>145</v>
      </c>
      <c r="E1165" s="158" t="s">
        <v>1</v>
      </c>
      <c r="F1165" s="159" t="s">
        <v>1146</v>
      </c>
      <c r="H1165" s="160">
        <v>-4.2839999999999998</v>
      </c>
      <c r="L1165" s="156"/>
      <c r="M1165" s="161"/>
      <c r="N1165" s="162"/>
      <c r="O1165" s="162"/>
      <c r="P1165" s="162"/>
      <c r="Q1165" s="162"/>
      <c r="R1165" s="162"/>
      <c r="S1165" s="162"/>
      <c r="T1165" s="163"/>
      <c r="AT1165" s="158" t="s">
        <v>145</v>
      </c>
      <c r="AU1165" s="158" t="s">
        <v>83</v>
      </c>
      <c r="AV1165" s="13" t="s">
        <v>83</v>
      </c>
      <c r="AW1165" s="13" t="s">
        <v>29</v>
      </c>
      <c r="AX1165" s="13" t="s">
        <v>73</v>
      </c>
      <c r="AY1165" s="158" t="s">
        <v>137</v>
      </c>
    </row>
    <row r="1166" spans="2:51" s="13" customFormat="1">
      <c r="B1166" s="156"/>
      <c r="D1166" s="157" t="s">
        <v>145</v>
      </c>
      <c r="E1166" s="158" t="s">
        <v>1</v>
      </c>
      <c r="F1166" s="159" t="s">
        <v>1147</v>
      </c>
      <c r="H1166" s="160">
        <v>-10.5</v>
      </c>
      <c r="L1166" s="156"/>
      <c r="M1166" s="161"/>
      <c r="N1166" s="162"/>
      <c r="O1166" s="162"/>
      <c r="P1166" s="162"/>
      <c r="Q1166" s="162"/>
      <c r="R1166" s="162"/>
      <c r="S1166" s="162"/>
      <c r="T1166" s="163"/>
      <c r="AT1166" s="158" t="s">
        <v>145</v>
      </c>
      <c r="AU1166" s="158" t="s">
        <v>83</v>
      </c>
      <c r="AV1166" s="13" t="s">
        <v>83</v>
      </c>
      <c r="AW1166" s="13" t="s">
        <v>29</v>
      </c>
      <c r="AX1166" s="13" t="s">
        <v>73</v>
      </c>
      <c r="AY1166" s="158" t="s">
        <v>137</v>
      </c>
    </row>
    <row r="1167" spans="2:51" s="16" customFormat="1">
      <c r="B1167" s="191"/>
      <c r="D1167" s="157" t="s">
        <v>145</v>
      </c>
      <c r="E1167" s="192" t="s">
        <v>1</v>
      </c>
      <c r="F1167" s="193" t="s">
        <v>582</v>
      </c>
      <c r="H1167" s="194">
        <v>199.61199999999999</v>
      </c>
      <c r="L1167" s="191"/>
      <c r="M1167" s="195"/>
      <c r="N1167" s="196"/>
      <c r="O1167" s="196"/>
      <c r="P1167" s="196"/>
      <c r="Q1167" s="196"/>
      <c r="R1167" s="196"/>
      <c r="S1167" s="196"/>
      <c r="T1167" s="197"/>
      <c r="AT1167" s="192" t="s">
        <v>145</v>
      </c>
      <c r="AU1167" s="192" t="s">
        <v>83</v>
      </c>
      <c r="AV1167" s="16" t="s">
        <v>152</v>
      </c>
      <c r="AW1167" s="16" t="s">
        <v>29</v>
      </c>
      <c r="AX1167" s="16" t="s">
        <v>73</v>
      </c>
      <c r="AY1167" s="192" t="s">
        <v>137</v>
      </c>
    </row>
    <row r="1168" spans="2:51" s="15" customFormat="1">
      <c r="B1168" s="171"/>
      <c r="D1168" s="157" t="s">
        <v>145</v>
      </c>
      <c r="E1168" s="172" t="s">
        <v>1</v>
      </c>
      <c r="F1168" s="173" t="s">
        <v>1148</v>
      </c>
      <c r="H1168" s="172" t="s">
        <v>1</v>
      </c>
      <c r="L1168" s="171"/>
      <c r="M1168" s="174"/>
      <c r="N1168" s="175"/>
      <c r="O1168" s="175"/>
      <c r="P1168" s="175"/>
      <c r="Q1168" s="175"/>
      <c r="R1168" s="175"/>
      <c r="S1168" s="175"/>
      <c r="T1168" s="176"/>
      <c r="AT1168" s="172" t="s">
        <v>145</v>
      </c>
      <c r="AU1168" s="172" t="s">
        <v>83</v>
      </c>
      <c r="AV1168" s="15" t="s">
        <v>81</v>
      </c>
      <c r="AW1168" s="15" t="s">
        <v>29</v>
      </c>
      <c r="AX1168" s="15" t="s">
        <v>73</v>
      </c>
      <c r="AY1168" s="172" t="s">
        <v>137</v>
      </c>
    </row>
    <row r="1169" spans="2:51" s="13" customFormat="1">
      <c r="B1169" s="156"/>
      <c r="D1169" s="157" t="s">
        <v>145</v>
      </c>
      <c r="E1169" s="158" t="s">
        <v>1</v>
      </c>
      <c r="F1169" s="159" t="s">
        <v>1149</v>
      </c>
      <c r="H1169" s="160">
        <v>7.6109999999999998</v>
      </c>
      <c r="L1169" s="156"/>
      <c r="M1169" s="161"/>
      <c r="N1169" s="162"/>
      <c r="O1169" s="162"/>
      <c r="P1169" s="162"/>
      <c r="Q1169" s="162"/>
      <c r="R1169" s="162"/>
      <c r="S1169" s="162"/>
      <c r="T1169" s="163"/>
      <c r="AT1169" s="158" t="s">
        <v>145</v>
      </c>
      <c r="AU1169" s="158" t="s">
        <v>83</v>
      </c>
      <c r="AV1169" s="13" t="s">
        <v>83</v>
      </c>
      <c r="AW1169" s="13" t="s">
        <v>29</v>
      </c>
      <c r="AX1169" s="13" t="s">
        <v>73</v>
      </c>
      <c r="AY1169" s="158" t="s">
        <v>137</v>
      </c>
    </row>
    <row r="1170" spans="2:51" s="13" customFormat="1">
      <c r="B1170" s="156"/>
      <c r="D1170" s="157" t="s">
        <v>145</v>
      </c>
      <c r="E1170" s="158" t="s">
        <v>1</v>
      </c>
      <c r="F1170" s="159" t="s">
        <v>1150</v>
      </c>
      <c r="H1170" s="160">
        <v>20.02</v>
      </c>
      <c r="L1170" s="156"/>
      <c r="M1170" s="161"/>
      <c r="N1170" s="162"/>
      <c r="O1170" s="162"/>
      <c r="P1170" s="162"/>
      <c r="Q1170" s="162"/>
      <c r="R1170" s="162"/>
      <c r="S1170" s="162"/>
      <c r="T1170" s="163"/>
      <c r="AT1170" s="158" t="s">
        <v>145</v>
      </c>
      <c r="AU1170" s="158" t="s">
        <v>83</v>
      </c>
      <c r="AV1170" s="13" t="s">
        <v>83</v>
      </c>
      <c r="AW1170" s="13" t="s">
        <v>29</v>
      </c>
      <c r="AX1170" s="13" t="s">
        <v>73</v>
      </c>
      <c r="AY1170" s="158" t="s">
        <v>137</v>
      </c>
    </row>
    <row r="1171" spans="2:51" s="13" customFormat="1">
      <c r="B1171" s="156"/>
      <c r="D1171" s="157" t="s">
        <v>145</v>
      </c>
      <c r="E1171" s="158" t="s">
        <v>1</v>
      </c>
      <c r="F1171" s="159" t="s">
        <v>1151</v>
      </c>
      <c r="H1171" s="160">
        <v>28.233000000000001</v>
      </c>
      <c r="L1171" s="156"/>
      <c r="M1171" s="161"/>
      <c r="N1171" s="162"/>
      <c r="O1171" s="162"/>
      <c r="P1171" s="162"/>
      <c r="Q1171" s="162"/>
      <c r="R1171" s="162"/>
      <c r="S1171" s="162"/>
      <c r="T1171" s="163"/>
      <c r="AT1171" s="158" t="s">
        <v>145</v>
      </c>
      <c r="AU1171" s="158" t="s">
        <v>83</v>
      </c>
      <c r="AV1171" s="13" t="s">
        <v>83</v>
      </c>
      <c r="AW1171" s="13" t="s">
        <v>29</v>
      </c>
      <c r="AX1171" s="13" t="s">
        <v>73</v>
      </c>
      <c r="AY1171" s="158" t="s">
        <v>137</v>
      </c>
    </row>
    <row r="1172" spans="2:51" s="13" customFormat="1">
      <c r="B1172" s="156"/>
      <c r="D1172" s="157" t="s">
        <v>145</v>
      </c>
      <c r="E1172" s="158" t="s">
        <v>1</v>
      </c>
      <c r="F1172" s="159" t="s">
        <v>1152</v>
      </c>
      <c r="H1172" s="160">
        <v>69.325000000000003</v>
      </c>
      <c r="L1172" s="156"/>
      <c r="M1172" s="161"/>
      <c r="N1172" s="162"/>
      <c r="O1172" s="162"/>
      <c r="P1172" s="162"/>
      <c r="Q1172" s="162"/>
      <c r="R1172" s="162"/>
      <c r="S1172" s="162"/>
      <c r="T1172" s="163"/>
      <c r="AT1172" s="158" t="s">
        <v>145</v>
      </c>
      <c r="AU1172" s="158" t="s">
        <v>83</v>
      </c>
      <c r="AV1172" s="13" t="s">
        <v>83</v>
      </c>
      <c r="AW1172" s="13" t="s">
        <v>29</v>
      </c>
      <c r="AX1172" s="13" t="s">
        <v>73</v>
      </c>
      <c r="AY1172" s="158" t="s">
        <v>137</v>
      </c>
    </row>
    <row r="1173" spans="2:51" s="13" customFormat="1">
      <c r="B1173" s="156"/>
      <c r="D1173" s="157" t="s">
        <v>145</v>
      </c>
      <c r="E1173" s="158" t="s">
        <v>1</v>
      </c>
      <c r="F1173" s="159" t="s">
        <v>882</v>
      </c>
      <c r="H1173" s="160">
        <v>-0.64</v>
      </c>
      <c r="L1173" s="156"/>
      <c r="M1173" s="161"/>
      <c r="N1173" s="162"/>
      <c r="O1173" s="162"/>
      <c r="P1173" s="162"/>
      <c r="Q1173" s="162"/>
      <c r="R1173" s="162"/>
      <c r="S1173" s="162"/>
      <c r="T1173" s="163"/>
      <c r="AT1173" s="158" t="s">
        <v>145</v>
      </c>
      <c r="AU1173" s="158" t="s">
        <v>83</v>
      </c>
      <c r="AV1173" s="13" t="s">
        <v>83</v>
      </c>
      <c r="AW1173" s="13" t="s">
        <v>29</v>
      </c>
      <c r="AX1173" s="13" t="s">
        <v>73</v>
      </c>
      <c r="AY1173" s="158" t="s">
        <v>137</v>
      </c>
    </row>
    <row r="1174" spans="2:51" s="16" customFormat="1">
      <c r="B1174" s="191"/>
      <c r="D1174" s="157" t="s">
        <v>145</v>
      </c>
      <c r="E1174" s="192" t="s">
        <v>1</v>
      </c>
      <c r="F1174" s="193" t="s">
        <v>582</v>
      </c>
      <c r="H1174" s="194">
        <v>124.54900000000001</v>
      </c>
      <c r="L1174" s="191"/>
      <c r="M1174" s="195"/>
      <c r="N1174" s="196"/>
      <c r="O1174" s="196"/>
      <c r="P1174" s="196"/>
      <c r="Q1174" s="196"/>
      <c r="R1174" s="196"/>
      <c r="S1174" s="196"/>
      <c r="T1174" s="197"/>
      <c r="AT1174" s="192" t="s">
        <v>145</v>
      </c>
      <c r="AU1174" s="192" t="s">
        <v>83</v>
      </c>
      <c r="AV1174" s="16" t="s">
        <v>152</v>
      </c>
      <c r="AW1174" s="16" t="s">
        <v>29</v>
      </c>
      <c r="AX1174" s="16" t="s">
        <v>73</v>
      </c>
      <c r="AY1174" s="192" t="s">
        <v>137</v>
      </c>
    </row>
    <row r="1175" spans="2:51" s="15" customFormat="1">
      <c r="B1175" s="171"/>
      <c r="D1175" s="157" t="s">
        <v>145</v>
      </c>
      <c r="E1175" s="172" t="s">
        <v>1</v>
      </c>
      <c r="F1175" s="173" t="s">
        <v>1153</v>
      </c>
      <c r="H1175" s="172" t="s">
        <v>1</v>
      </c>
      <c r="L1175" s="171"/>
      <c r="M1175" s="174"/>
      <c r="N1175" s="175"/>
      <c r="O1175" s="175"/>
      <c r="P1175" s="175"/>
      <c r="Q1175" s="175"/>
      <c r="R1175" s="175"/>
      <c r="S1175" s="175"/>
      <c r="T1175" s="176"/>
      <c r="AT1175" s="172" t="s">
        <v>145</v>
      </c>
      <c r="AU1175" s="172" t="s">
        <v>83</v>
      </c>
      <c r="AV1175" s="15" t="s">
        <v>81</v>
      </c>
      <c r="AW1175" s="15" t="s">
        <v>29</v>
      </c>
      <c r="AX1175" s="15" t="s">
        <v>73</v>
      </c>
      <c r="AY1175" s="172" t="s">
        <v>137</v>
      </c>
    </row>
    <row r="1176" spans="2:51" s="13" customFormat="1">
      <c r="B1176" s="156"/>
      <c r="D1176" s="157" t="s">
        <v>145</v>
      </c>
      <c r="E1176" s="158" t="s">
        <v>1</v>
      </c>
      <c r="F1176" s="159" t="s">
        <v>1154</v>
      </c>
      <c r="H1176" s="160">
        <v>15.875999999999999</v>
      </c>
      <c r="L1176" s="156"/>
      <c r="M1176" s="161"/>
      <c r="N1176" s="162"/>
      <c r="O1176" s="162"/>
      <c r="P1176" s="162"/>
      <c r="Q1176" s="162"/>
      <c r="R1176" s="162"/>
      <c r="S1176" s="162"/>
      <c r="T1176" s="163"/>
      <c r="AT1176" s="158" t="s">
        <v>145</v>
      </c>
      <c r="AU1176" s="158" t="s">
        <v>83</v>
      </c>
      <c r="AV1176" s="13" t="s">
        <v>83</v>
      </c>
      <c r="AW1176" s="13" t="s">
        <v>29</v>
      </c>
      <c r="AX1176" s="13" t="s">
        <v>73</v>
      </c>
      <c r="AY1176" s="158" t="s">
        <v>137</v>
      </c>
    </row>
    <row r="1177" spans="2:51" s="13" customFormat="1">
      <c r="B1177" s="156"/>
      <c r="D1177" s="157" t="s">
        <v>145</v>
      </c>
      <c r="E1177" s="158" t="s">
        <v>1</v>
      </c>
      <c r="F1177" s="159" t="s">
        <v>1155</v>
      </c>
      <c r="H1177" s="160">
        <v>42.63</v>
      </c>
      <c r="L1177" s="156"/>
      <c r="M1177" s="161"/>
      <c r="N1177" s="162"/>
      <c r="O1177" s="162"/>
      <c r="P1177" s="162"/>
      <c r="Q1177" s="162"/>
      <c r="R1177" s="162"/>
      <c r="S1177" s="162"/>
      <c r="T1177" s="163"/>
      <c r="AT1177" s="158" t="s">
        <v>145</v>
      </c>
      <c r="AU1177" s="158" t="s">
        <v>83</v>
      </c>
      <c r="AV1177" s="13" t="s">
        <v>83</v>
      </c>
      <c r="AW1177" s="13" t="s">
        <v>29</v>
      </c>
      <c r="AX1177" s="13" t="s">
        <v>73</v>
      </c>
      <c r="AY1177" s="158" t="s">
        <v>137</v>
      </c>
    </row>
    <row r="1178" spans="2:51" s="13" customFormat="1">
      <c r="B1178" s="156"/>
      <c r="D1178" s="157" t="s">
        <v>145</v>
      </c>
      <c r="E1178" s="158" t="s">
        <v>1</v>
      </c>
      <c r="F1178" s="159" t="s">
        <v>1156</v>
      </c>
      <c r="H1178" s="160">
        <v>-6.75</v>
      </c>
      <c r="L1178" s="156"/>
      <c r="M1178" s="161"/>
      <c r="N1178" s="162"/>
      <c r="O1178" s="162"/>
      <c r="P1178" s="162"/>
      <c r="Q1178" s="162"/>
      <c r="R1178" s="162"/>
      <c r="S1178" s="162"/>
      <c r="T1178" s="163"/>
      <c r="AT1178" s="158" t="s">
        <v>145</v>
      </c>
      <c r="AU1178" s="158" t="s">
        <v>83</v>
      </c>
      <c r="AV1178" s="13" t="s">
        <v>83</v>
      </c>
      <c r="AW1178" s="13" t="s">
        <v>29</v>
      </c>
      <c r="AX1178" s="13" t="s">
        <v>73</v>
      </c>
      <c r="AY1178" s="158" t="s">
        <v>137</v>
      </c>
    </row>
    <row r="1179" spans="2:51" s="16" customFormat="1">
      <c r="B1179" s="191"/>
      <c r="D1179" s="157" t="s">
        <v>145</v>
      </c>
      <c r="E1179" s="192" t="s">
        <v>1</v>
      </c>
      <c r="F1179" s="193" t="s">
        <v>582</v>
      </c>
      <c r="H1179" s="194">
        <v>51.756</v>
      </c>
      <c r="L1179" s="191"/>
      <c r="M1179" s="195"/>
      <c r="N1179" s="196"/>
      <c r="O1179" s="196"/>
      <c r="P1179" s="196"/>
      <c r="Q1179" s="196"/>
      <c r="R1179" s="196"/>
      <c r="S1179" s="196"/>
      <c r="T1179" s="197"/>
      <c r="AT1179" s="192" t="s">
        <v>145</v>
      </c>
      <c r="AU1179" s="192" t="s">
        <v>83</v>
      </c>
      <c r="AV1179" s="16" t="s">
        <v>152</v>
      </c>
      <c r="AW1179" s="16" t="s">
        <v>29</v>
      </c>
      <c r="AX1179" s="16" t="s">
        <v>73</v>
      </c>
      <c r="AY1179" s="192" t="s">
        <v>137</v>
      </c>
    </row>
    <row r="1180" spans="2:51" s="15" customFormat="1">
      <c r="B1180" s="171"/>
      <c r="D1180" s="157" t="s">
        <v>145</v>
      </c>
      <c r="E1180" s="172" t="s">
        <v>1</v>
      </c>
      <c r="F1180" s="173" t="s">
        <v>1161</v>
      </c>
      <c r="H1180" s="172" t="s">
        <v>1</v>
      </c>
      <c r="L1180" s="171"/>
      <c r="M1180" s="174"/>
      <c r="N1180" s="175"/>
      <c r="O1180" s="175"/>
      <c r="P1180" s="175"/>
      <c r="Q1180" s="175"/>
      <c r="R1180" s="175"/>
      <c r="S1180" s="175"/>
      <c r="T1180" s="176"/>
      <c r="AT1180" s="172" t="s">
        <v>145</v>
      </c>
      <c r="AU1180" s="172" t="s">
        <v>83</v>
      </c>
      <c r="AV1180" s="15" t="s">
        <v>81</v>
      </c>
      <c r="AW1180" s="15" t="s">
        <v>29</v>
      </c>
      <c r="AX1180" s="15" t="s">
        <v>73</v>
      </c>
      <c r="AY1180" s="172" t="s">
        <v>137</v>
      </c>
    </row>
    <row r="1181" spans="2:51" s="13" customFormat="1">
      <c r="B1181" s="156"/>
      <c r="D1181" s="157" t="s">
        <v>145</v>
      </c>
      <c r="E1181" s="158" t="s">
        <v>1</v>
      </c>
      <c r="F1181" s="159" t="s">
        <v>1004</v>
      </c>
      <c r="H1181" s="160">
        <v>13.515000000000001</v>
      </c>
      <c r="L1181" s="156"/>
      <c r="M1181" s="161"/>
      <c r="N1181" s="162"/>
      <c r="O1181" s="162"/>
      <c r="P1181" s="162"/>
      <c r="Q1181" s="162"/>
      <c r="R1181" s="162"/>
      <c r="S1181" s="162"/>
      <c r="T1181" s="163"/>
      <c r="AT1181" s="158" t="s">
        <v>145</v>
      </c>
      <c r="AU1181" s="158" t="s">
        <v>83</v>
      </c>
      <c r="AV1181" s="13" t="s">
        <v>83</v>
      </c>
      <c r="AW1181" s="13" t="s">
        <v>29</v>
      </c>
      <c r="AX1181" s="13" t="s">
        <v>73</v>
      </c>
      <c r="AY1181" s="158" t="s">
        <v>137</v>
      </c>
    </row>
    <row r="1182" spans="2:51" s="16" customFormat="1">
      <c r="B1182" s="191"/>
      <c r="D1182" s="157" t="s">
        <v>145</v>
      </c>
      <c r="E1182" s="192" t="s">
        <v>1</v>
      </c>
      <c r="F1182" s="193" t="s">
        <v>582</v>
      </c>
      <c r="H1182" s="194">
        <v>13.515000000000001</v>
      </c>
      <c r="L1182" s="191"/>
      <c r="M1182" s="195"/>
      <c r="N1182" s="196"/>
      <c r="O1182" s="196"/>
      <c r="P1182" s="196"/>
      <c r="Q1182" s="196"/>
      <c r="R1182" s="196"/>
      <c r="S1182" s="196"/>
      <c r="T1182" s="197"/>
      <c r="AT1182" s="192" t="s">
        <v>145</v>
      </c>
      <c r="AU1182" s="192" t="s">
        <v>83</v>
      </c>
      <c r="AV1182" s="16" t="s">
        <v>152</v>
      </c>
      <c r="AW1182" s="16" t="s">
        <v>29</v>
      </c>
      <c r="AX1182" s="16" t="s">
        <v>73</v>
      </c>
      <c r="AY1182" s="192" t="s">
        <v>137</v>
      </c>
    </row>
    <row r="1183" spans="2:51" s="14" customFormat="1">
      <c r="B1183" s="164"/>
      <c r="D1183" s="157" t="s">
        <v>145</v>
      </c>
      <c r="E1183" s="165" t="s">
        <v>1</v>
      </c>
      <c r="F1183" s="166" t="s">
        <v>176</v>
      </c>
      <c r="H1183" s="167">
        <v>803.73800000000006</v>
      </c>
      <c r="L1183" s="164"/>
      <c r="M1183" s="168"/>
      <c r="N1183" s="169"/>
      <c r="O1183" s="169"/>
      <c r="P1183" s="169"/>
      <c r="Q1183" s="169"/>
      <c r="R1183" s="169"/>
      <c r="S1183" s="169"/>
      <c r="T1183" s="170"/>
      <c r="AT1183" s="165" t="s">
        <v>145</v>
      </c>
      <c r="AU1183" s="165" t="s">
        <v>83</v>
      </c>
      <c r="AV1183" s="14" t="s">
        <v>143</v>
      </c>
      <c r="AW1183" s="14" t="s">
        <v>29</v>
      </c>
      <c r="AX1183" s="14" t="s">
        <v>81</v>
      </c>
      <c r="AY1183" s="165" t="s">
        <v>137</v>
      </c>
    </row>
    <row r="1184" spans="2:51" s="13" customFormat="1">
      <c r="B1184" s="156"/>
      <c r="D1184" s="157" t="s">
        <v>145</v>
      </c>
      <c r="F1184" s="159" t="s">
        <v>1162</v>
      </c>
      <c r="H1184" s="160">
        <v>819.81299999999999</v>
      </c>
      <c r="L1184" s="156"/>
      <c r="M1184" s="161"/>
      <c r="N1184" s="162"/>
      <c r="O1184" s="162"/>
      <c r="P1184" s="162"/>
      <c r="Q1184" s="162"/>
      <c r="R1184" s="162"/>
      <c r="S1184" s="162"/>
      <c r="T1184" s="163"/>
      <c r="AT1184" s="158" t="s">
        <v>145</v>
      </c>
      <c r="AU1184" s="158" t="s">
        <v>83</v>
      </c>
      <c r="AV1184" s="13" t="s">
        <v>83</v>
      </c>
      <c r="AW1184" s="13" t="s">
        <v>3</v>
      </c>
      <c r="AX1184" s="13" t="s">
        <v>81</v>
      </c>
      <c r="AY1184" s="158" t="s">
        <v>137</v>
      </c>
    </row>
    <row r="1185" spans="1:65" s="2" customFormat="1" ht="37.799999999999997" customHeight="1">
      <c r="A1185" s="30"/>
      <c r="B1185" s="142"/>
      <c r="C1185" s="143" t="s">
        <v>1163</v>
      </c>
      <c r="D1185" s="143" t="s">
        <v>139</v>
      </c>
      <c r="E1185" s="144" t="s">
        <v>1164</v>
      </c>
      <c r="F1185" s="145" t="s">
        <v>1165</v>
      </c>
      <c r="G1185" s="146" t="s">
        <v>142</v>
      </c>
      <c r="H1185" s="147">
        <v>25.440999999999999</v>
      </c>
      <c r="I1185" s="148"/>
      <c r="J1185" s="148">
        <f>ROUND(I1185*H1185,2)</f>
        <v>0</v>
      </c>
      <c r="K1185" s="149"/>
      <c r="L1185" s="31"/>
      <c r="M1185" s="150" t="s">
        <v>1</v>
      </c>
      <c r="N1185" s="151" t="s">
        <v>38</v>
      </c>
      <c r="O1185" s="152">
        <v>1.1000000000000001</v>
      </c>
      <c r="P1185" s="152">
        <f>O1185*H1185</f>
        <v>27.985100000000003</v>
      </c>
      <c r="Q1185" s="152">
        <v>8.6199999999999992E-3</v>
      </c>
      <c r="R1185" s="152">
        <f>Q1185*H1185</f>
        <v>0.21930141999999997</v>
      </c>
      <c r="S1185" s="152">
        <v>0</v>
      </c>
      <c r="T1185" s="153">
        <f>S1185*H1185</f>
        <v>0</v>
      </c>
      <c r="U1185" s="30"/>
      <c r="V1185" s="30"/>
      <c r="W1185" s="30"/>
      <c r="X1185" s="30"/>
      <c r="Y1185" s="30"/>
      <c r="Z1185" s="30"/>
      <c r="AA1185" s="30"/>
      <c r="AB1185" s="30"/>
      <c r="AC1185" s="30"/>
      <c r="AD1185" s="30"/>
      <c r="AE1185" s="30"/>
      <c r="AR1185" s="154" t="s">
        <v>143</v>
      </c>
      <c r="AT1185" s="154" t="s">
        <v>139</v>
      </c>
      <c r="AU1185" s="154" t="s">
        <v>83</v>
      </c>
      <c r="AY1185" s="18" t="s">
        <v>137</v>
      </c>
      <c r="BE1185" s="155">
        <f>IF(N1185="základní",J1185,0)</f>
        <v>0</v>
      </c>
      <c r="BF1185" s="155">
        <f>IF(N1185="snížená",J1185,0)</f>
        <v>0</v>
      </c>
      <c r="BG1185" s="155">
        <f>IF(N1185="zákl. přenesená",J1185,0)</f>
        <v>0</v>
      </c>
      <c r="BH1185" s="155">
        <f>IF(N1185="sníž. přenesená",J1185,0)</f>
        <v>0</v>
      </c>
      <c r="BI1185" s="155">
        <f>IF(N1185="nulová",J1185,0)</f>
        <v>0</v>
      </c>
      <c r="BJ1185" s="18" t="s">
        <v>81</v>
      </c>
      <c r="BK1185" s="155">
        <f>ROUND(I1185*H1185,2)</f>
        <v>0</v>
      </c>
      <c r="BL1185" s="18" t="s">
        <v>143</v>
      </c>
      <c r="BM1185" s="154" t="s">
        <v>1166</v>
      </c>
    </row>
    <row r="1186" spans="1:65" s="15" customFormat="1">
      <c r="B1186" s="171"/>
      <c r="D1186" s="157" t="s">
        <v>145</v>
      </c>
      <c r="E1186" s="172" t="s">
        <v>1</v>
      </c>
      <c r="F1186" s="173" t="s">
        <v>993</v>
      </c>
      <c r="H1186" s="172" t="s">
        <v>1</v>
      </c>
      <c r="L1186" s="171"/>
      <c r="M1186" s="174"/>
      <c r="N1186" s="175"/>
      <c r="O1186" s="175"/>
      <c r="P1186" s="175"/>
      <c r="Q1186" s="175"/>
      <c r="R1186" s="175"/>
      <c r="S1186" s="175"/>
      <c r="T1186" s="176"/>
      <c r="AT1186" s="172" t="s">
        <v>145</v>
      </c>
      <c r="AU1186" s="172" t="s">
        <v>83</v>
      </c>
      <c r="AV1186" s="15" t="s">
        <v>81</v>
      </c>
      <c r="AW1186" s="15" t="s">
        <v>29</v>
      </c>
      <c r="AX1186" s="15" t="s">
        <v>73</v>
      </c>
      <c r="AY1186" s="172" t="s">
        <v>137</v>
      </c>
    </row>
    <row r="1187" spans="1:65" s="13" customFormat="1">
      <c r="B1187" s="156"/>
      <c r="D1187" s="157" t="s">
        <v>145</v>
      </c>
      <c r="E1187" s="158" t="s">
        <v>1</v>
      </c>
      <c r="F1187" s="159" t="s">
        <v>1167</v>
      </c>
      <c r="H1187" s="160">
        <v>40.545000000000002</v>
      </c>
      <c r="L1187" s="156"/>
      <c r="M1187" s="161"/>
      <c r="N1187" s="162"/>
      <c r="O1187" s="162"/>
      <c r="P1187" s="162"/>
      <c r="Q1187" s="162"/>
      <c r="R1187" s="162"/>
      <c r="S1187" s="162"/>
      <c r="T1187" s="163"/>
      <c r="AT1187" s="158" t="s">
        <v>145</v>
      </c>
      <c r="AU1187" s="158" t="s">
        <v>83</v>
      </c>
      <c r="AV1187" s="13" t="s">
        <v>83</v>
      </c>
      <c r="AW1187" s="13" t="s">
        <v>29</v>
      </c>
      <c r="AX1187" s="13" t="s">
        <v>73</v>
      </c>
      <c r="AY1187" s="158" t="s">
        <v>137</v>
      </c>
    </row>
    <row r="1188" spans="1:65" s="13" customFormat="1">
      <c r="B1188" s="156"/>
      <c r="D1188" s="157" t="s">
        <v>145</v>
      </c>
      <c r="E1188" s="158" t="s">
        <v>1</v>
      </c>
      <c r="F1188" s="159" t="s">
        <v>861</v>
      </c>
      <c r="H1188" s="160">
        <v>-15.103999999999999</v>
      </c>
      <c r="L1188" s="156"/>
      <c r="M1188" s="161"/>
      <c r="N1188" s="162"/>
      <c r="O1188" s="162"/>
      <c r="P1188" s="162"/>
      <c r="Q1188" s="162"/>
      <c r="R1188" s="162"/>
      <c r="S1188" s="162"/>
      <c r="T1188" s="163"/>
      <c r="AT1188" s="158" t="s">
        <v>145</v>
      </c>
      <c r="AU1188" s="158" t="s">
        <v>83</v>
      </c>
      <c r="AV1188" s="13" t="s">
        <v>83</v>
      </c>
      <c r="AW1188" s="13" t="s">
        <v>29</v>
      </c>
      <c r="AX1188" s="13" t="s">
        <v>73</v>
      </c>
      <c r="AY1188" s="158" t="s">
        <v>137</v>
      </c>
    </row>
    <row r="1189" spans="1:65" s="14" customFormat="1">
      <c r="B1189" s="164"/>
      <c r="D1189" s="157" t="s">
        <v>145</v>
      </c>
      <c r="E1189" s="165" t="s">
        <v>1</v>
      </c>
      <c r="F1189" s="166" t="s">
        <v>176</v>
      </c>
      <c r="H1189" s="167">
        <v>25.440999999999999</v>
      </c>
      <c r="L1189" s="164"/>
      <c r="M1189" s="168"/>
      <c r="N1189" s="169"/>
      <c r="O1189" s="169"/>
      <c r="P1189" s="169"/>
      <c r="Q1189" s="169"/>
      <c r="R1189" s="169"/>
      <c r="S1189" s="169"/>
      <c r="T1189" s="170"/>
      <c r="AT1189" s="165" t="s">
        <v>145</v>
      </c>
      <c r="AU1189" s="165" t="s">
        <v>83</v>
      </c>
      <c r="AV1189" s="14" t="s">
        <v>143</v>
      </c>
      <c r="AW1189" s="14" t="s">
        <v>29</v>
      </c>
      <c r="AX1189" s="14" t="s">
        <v>81</v>
      </c>
      <c r="AY1189" s="165" t="s">
        <v>137</v>
      </c>
    </row>
    <row r="1190" spans="1:65" s="2" customFormat="1" ht="16.5" customHeight="1">
      <c r="A1190" s="30"/>
      <c r="B1190" s="142"/>
      <c r="C1190" s="177" t="s">
        <v>1168</v>
      </c>
      <c r="D1190" s="177" t="s">
        <v>214</v>
      </c>
      <c r="E1190" s="178" t="s">
        <v>1169</v>
      </c>
      <c r="F1190" s="179" t="s">
        <v>1170</v>
      </c>
      <c r="G1190" s="180" t="s">
        <v>142</v>
      </c>
      <c r="H1190" s="181">
        <v>25.95</v>
      </c>
      <c r="I1190" s="182"/>
      <c r="J1190" s="182">
        <f>ROUND(I1190*H1190,2)</f>
        <v>0</v>
      </c>
      <c r="K1190" s="183"/>
      <c r="L1190" s="184"/>
      <c r="M1190" s="185" t="s">
        <v>1</v>
      </c>
      <c r="N1190" s="186" t="s">
        <v>38</v>
      </c>
      <c r="O1190" s="152">
        <v>0</v>
      </c>
      <c r="P1190" s="152">
        <f>O1190*H1190</f>
        <v>0</v>
      </c>
      <c r="Q1190" s="152">
        <v>3.9100000000000003E-3</v>
      </c>
      <c r="R1190" s="152">
        <f>Q1190*H1190</f>
        <v>0.1014645</v>
      </c>
      <c r="S1190" s="152">
        <v>0</v>
      </c>
      <c r="T1190" s="153">
        <f>S1190*H1190</f>
        <v>0</v>
      </c>
      <c r="U1190" s="30"/>
      <c r="V1190" s="30"/>
      <c r="W1190" s="30"/>
      <c r="X1190" s="30"/>
      <c r="Y1190" s="30"/>
      <c r="Z1190" s="30"/>
      <c r="AA1190" s="30"/>
      <c r="AB1190" s="30"/>
      <c r="AC1190" s="30"/>
      <c r="AD1190" s="30"/>
      <c r="AE1190" s="30"/>
      <c r="AR1190" s="154" t="s">
        <v>177</v>
      </c>
      <c r="AT1190" s="154" t="s">
        <v>214</v>
      </c>
      <c r="AU1190" s="154" t="s">
        <v>83</v>
      </c>
      <c r="AY1190" s="18" t="s">
        <v>137</v>
      </c>
      <c r="BE1190" s="155">
        <f>IF(N1190="základní",J1190,0)</f>
        <v>0</v>
      </c>
      <c r="BF1190" s="155">
        <f>IF(N1190="snížená",J1190,0)</f>
        <v>0</v>
      </c>
      <c r="BG1190" s="155">
        <f>IF(N1190="zákl. přenesená",J1190,0)</f>
        <v>0</v>
      </c>
      <c r="BH1190" s="155">
        <f>IF(N1190="sníž. přenesená",J1190,0)</f>
        <v>0</v>
      </c>
      <c r="BI1190" s="155">
        <f>IF(N1190="nulová",J1190,0)</f>
        <v>0</v>
      </c>
      <c r="BJ1190" s="18" t="s">
        <v>81</v>
      </c>
      <c r="BK1190" s="155">
        <f>ROUND(I1190*H1190,2)</f>
        <v>0</v>
      </c>
      <c r="BL1190" s="18" t="s">
        <v>143</v>
      </c>
      <c r="BM1190" s="154" t="s">
        <v>1171</v>
      </c>
    </row>
    <row r="1191" spans="1:65" s="13" customFormat="1">
      <c r="B1191" s="156"/>
      <c r="D1191" s="157" t="s">
        <v>145</v>
      </c>
      <c r="F1191" s="159" t="s">
        <v>1172</v>
      </c>
      <c r="H1191" s="160">
        <v>25.95</v>
      </c>
      <c r="L1191" s="156"/>
      <c r="M1191" s="161"/>
      <c r="N1191" s="162"/>
      <c r="O1191" s="162"/>
      <c r="P1191" s="162"/>
      <c r="Q1191" s="162"/>
      <c r="R1191" s="162"/>
      <c r="S1191" s="162"/>
      <c r="T1191" s="163"/>
      <c r="AT1191" s="158" t="s">
        <v>145</v>
      </c>
      <c r="AU1191" s="158" t="s">
        <v>83</v>
      </c>
      <c r="AV1191" s="13" t="s">
        <v>83</v>
      </c>
      <c r="AW1191" s="13" t="s">
        <v>3</v>
      </c>
      <c r="AX1191" s="13" t="s">
        <v>81</v>
      </c>
      <c r="AY1191" s="158" t="s">
        <v>137</v>
      </c>
    </row>
    <row r="1192" spans="1:65" s="2" customFormat="1" ht="24.15" customHeight="1">
      <c r="A1192" s="30"/>
      <c r="B1192" s="142"/>
      <c r="C1192" s="143" t="s">
        <v>1173</v>
      </c>
      <c r="D1192" s="143" t="s">
        <v>139</v>
      </c>
      <c r="E1192" s="144" t="s">
        <v>1174</v>
      </c>
      <c r="F1192" s="145" t="s">
        <v>1175</v>
      </c>
      <c r="G1192" s="146" t="s">
        <v>190</v>
      </c>
      <c r="H1192" s="147">
        <v>137.86099999999999</v>
      </c>
      <c r="I1192" s="148"/>
      <c r="J1192" s="148">
        <f>ROUND(I1192*H1192,2)</f>
        <v>0</v>
      </c>
      <c r="K1192" s="149"/>
      <c r="L1192" s="31"/>
      <c r="M1192" s="150" t="s">
        <v>1</v>
      </c>
      <c r="N1192" s="151" t="s">
        <v>38</v>
      </c>
      <c r="O1192" s="152">
        <v>0.23</v>
      </c>
      <c r="P1192" s="152">
        <f>O1192*H1192</f>
        <v>31.708030000000001</v>
      </c>
      <c r="Q1192" s="152">
        <v>3.0000000000000001E-5</v>
      </c>
      <c r="R1192" s="152">
        <f>Q1192*H1192</f>
        <v>4.1358300000000001E-3</v>
      </c>
      <c r="S1192" s="152">
        <v>0</v>
      </c>
      <c r="T1192" s="153">
        <f>S1192*H1192</f>
        <v>0</v>
      </c>
      <c r="U1192" s="30"/>
      <c r="V1192" s="30"/>
      <c r="W1192" s="30"/>
      <c r="X1192" s="30"/>
      <c r="Y1192" s="30"/>
      <c r="Z1192" s="30"/>
      <c r="AA1192" s="30"/>
      <c r="AB1192" s="30"/>
      <c r="AC1192" s="30"/>
      <c r="AD1192" s="30"/>
      <c r="AE1192" s="30"/>
      <c r="AR1192" s="154" t="s">
        <v>143</v>
      </c>
      <c r="AT1192" s="154" t="s">
        <v>139</v>
      </c>
      <c r="AU1192" s="154" t="s">
        <v>83</v>
      </c>
      <c r="AY1192" s="18" t="s">
        <v>137</v>
      </c>
      <c r="BE1192" s="155">
        <f>IF(N1192="základní",J1192,0)</f>
        <v>0</v>
      </c>
      <c r="BF1192" s="155">
        <f>IF(N1192="snížená",J1192,0)</f>
        <v>0</v>
      </c>
      <c r="BG1192" s="155">
        <f>IF(N1192="zákl. přenesená",J1192,0)</f>
        <v>0</v>
      </c>
      <c r="BH1192" s="155">
        <f>IF(N1192="sníž. přenesená",J1192,0)</f>
        <v>0</v>
      </c>
      <c r="BI1192" s="155">
        <f>IF(N1192="nulová",J1192,0)</f>
        <v>0</v>
      </c>
      <c r="BJ1192" s="18" t="s">
        <v>81</v>
      </c>
      <c r="BK1192" s="155">
        <f>ROUND(I1192*H1192,2)</f>
        <v>0</v>
      </c>
      <c r="BL1192" s="18" t="s">
        <v>143</v>
      </c>
      <c r="BM1192" s="154" t="s">
        <v>1176</v>
      </c>
    </row>
    <row r="1193" spans="1:65" s="15" customFormat="1">
      <c r="B1193" s="171"/>
      <c r="D1193" s="157" t="s">
        <v>145</v>
      </c>
      <c r="E1193" s="172" t="s">
        <v>1</v>
      </c>
      <c r="F1193" s="173" t="s">
        <v>1177</v>
      </c>
      <c r="H1193" s="172" t="s">
        <v>1</v>
      </c>
      <c r="L1193" s="171"/>
      <c r="M1193" s="174"/>
      <c r="N1193" s="175"/>
      <c r="O1193" s="175"/>
      <c r="P1193" s="175"/>
      <c r="Q1193" s="175"/>
      <c r="R1193" s="175"/>
      <c r="S1193" s="175"/>
      <c r="T1193" s="176"/>
      <c r="AT1193" s="172" t="s">
        <v>145</v>
      </c>
      <c r="AU1193" s="172" t="s">
        <v>83</v>
      </c>
      <c r="AV1193" s="15" t="s">
        <v>81</v>
      </c>
      <c r="AW1193" s="15" t="s">
        <v>29</v>
      </c>
      <c r="AX1193" s="15" t="s">
        <v>73</v>
      </c>
      <c r="AY1193" s="172" t="s">
        <v>137</v>
      </c>
    </row>
    <row r="1194" spans="1:65" s="15" customFormat="1">
      <c r="B1194" s="171"/>
      <c r="D1194" s="157" t="s">
        <v>145</v>
      </c>
      <c r="E1194" s="172" t="s">
        <v>1</v>
      </c>
      <c r="F1194" s="173" t="s">
        <v>993</v>
      </c>
      <c r="H1194" s="172" t="s">
        <v>1</v>
      </c>
      <c r="L1194" s="171"/>
      <c r="M1194" s="174"/>
      <c r="N1194" s="175"/>
      <c r="O1194" s="175"/>
      <c r="P1194" s="175"/>
      <c r="Q1194" s="175"/>
      <c r="R1194" s="175"/>
      <c r="S1194" s="175"/>
      <c r="T1194" s="176"/>
      <c r="AT1194" s="172" t="s">
        <v>145</v>
      </c>
      <c r="AU1194" s="172" t="s">
        <v>83</v>
      </c>
      <c r="AV1194" s="15" t="s">
        <v>81</v>
      </c>
      <c r="AW1194" s="15" t="s">
        <v>29</v>
      </c>
      <c r="AX1194" s="15" t="s">
        <v>73</v>
      </c>
      <c r="AY1194" s="172" t="s">
        <v>137</v>
      </c>
    </row>
    <row r="1195" spans="1:65" s="13" customFormat="1">
      <c r="B1195" s="156"/>
      <c r="D1195" s="157" t="s">
        <v>145</v>
      </c>
      <c r="E1195" s="158" t="s">
        <v>1</v>
      </c>
      <c r="F1195" s="159" t="s">
        <v>1178</v>
      </c>
      <c r="H1195" s="160">
        <v>63.917999999999999</v>
      </c>
      <c r="L1195" s="156"/>
      <c r="M1195" s="161"/>
      <c r="N1195" s="162"/>
      <c r="O1195" s="162"/>
      <c r="P1195" s="162"/>
      <c r="Q1195" s="162"/>
      <c r="R1195" s="162"/>
      <c r="S1195" s="162"/>
      <c r="T1195" s="163"/>
      <c r="AT1195" s="158" t="s">
        <v>145</v>
      </c>
      <c r="AU1195" s="158" t="s">
        <v>83</v>
      </c>
      <c r="AV1195" s="13" t="s">
        <v>83</v>
      </c>
      <c r="AW1195" s="13" t="s">
        <v>29</v>
      </c>
      <c r="AX1195" s="13" t="s">
        <v>73</v>
      </c>
      <c r="AY1195" s="158" t="s">
        <v>137</v>
      </c>
    </row>
    <row r="1196" spans="1:65" s="15" customFormat="1">
      <c r="B1196" s="171"/>
      <c r="D1196" s="157" t="s">
        <v>145</v>
      </c>
      <c r="E1196" s="172" t="s">
        <v>1</v>
      </c>
      <c r="F1196" s="173" t="s">
        <v>1141</v>
      </c>
      <c r="H1196" s="172" t="s">
        <v>1</v>
      </c>
      <c r="L1196" s="171"/>
      <c r="M1196" s="174"/>
      <c r="N1196" s="175"/>
      <c r="O1196" s="175"/>
      <c r="P1196" s="175"/>
      <c r="Q1196" s="175"/>
      <c r="R1196" s="175"/>
      <c r="S1196" s="175"/>
      <c r="T1196" s="176"/>
      <c r="AT1196" s="172" t="s">
        <v>145</v>
      </c>
      <c r="AU1196" s="172" t="s">
        <v>83</v>
      </c>
      <c r="AV1196" s="15" t="s">
        <v>81</v>
      </c>
      <c r="AW1196" s="15" t="s">
        <v>29</v>
      </c>
      <c r="AX1196" s="15" t="s">
        <v>73</v>
      </c>
      <c r="AY1196" s="172" t="s">
        <v>137</v>
      </c>
    </row>
    <row r="1197" spans="1:65" s="13" customFormat="1">
      <c r="B1197" s="156"/>
      <c r="D1197" s="157" t="s">
        <v>145</v>
      </c>
      <c r="E1197" s="158" t="s">
        <v>1</v>
      </c>
      <c r="F1197" s="159" t="s">
        <v>1179</v>
      </c>
      <c r="H1197" s="160">
        <v>35.122999999999998</v>
      </c>
      <c r="L1197" s="156"/>
      <c r="M1197" s="161"/>
      <c r="N1197" s="162"/>
      <c r="O1197" s="162"/>
      <c r="P1197" s="162"/>
      <c r="Q1197" s="162"/>
      <c r="R1197" s="162"/>
      <c r="S1197" s="162"/>
      <c r="T1197" s="163"/>
      <c r="AT1197" s="158" t="s">
        <v>145</v>
      </c>
      <c r="AU1197" s="158" t="s">
        <v>83</v>
      </c>
      <c r="AV1197" s="13" t="s">
        <v>83</v>
      </c>
      <c r="AW1197" s="13" t="s">
        <v>29</v>
      </c>
      <c r="AX1197" s="13" t="s">
        <v>73</v>
      </c>
      <c r="AY1197" s="158" t="s">
        <v>137</v>
      </c>
    </row>
    <row r="1198" spans="1:65" s="15" customFormat="1">
      <c r="B1198" s="171"/>
      <c r="D1198" s="157" t="s">
        <v>145</v>
      </c>
      <c r="E1198" s="172" t="s">
        <v>1</v>
      </c>
      <c r="F1198" s="173" t="s">
        <v>1148</v>
      </c>
      <c r="H1198" s="172" t="s">
        <v>1</v>
      </c>
      <c r="L1198" s="171"/>
      <c r="M1198" s="174"/>
      <c r="N1198" s="175"/>
      <c r="O1198" s="175"/>
      <c r="P1198" s="175"/>
      <c r="Q1198" s="175"/>
      <c r="R1198" s="175"/>
      <c r="S1198" s="175"/>
      <c r="T1198" s="176"/>
      <c r="AT1198" s="172" t="s">
        <v>145</v>
      </c>
      <c r="AU1198" s="172" t="s">
        <v>83</v>
      </c>
      <c r="AV1198" s="15" t="s">
        <v>81</v>
      </c>
      <c r="AW1198" s="15" t="s">
        <v>29</v>
      </c>
      <c r="AX1198" s="15" t="s">
        <v>73</v>
      </c>
      <c r="AY1198" s="172" t="s">
        <v>137</v>
      </c>
    </row>
    <row r="1199" spans="1:65" s="13" customFormat="1">
      <c r="B1199" s="156"/>
      <c r="D1199" s="157" t="s">
        <v>145</v>
      </c>
      <c r="E1199" s="158" t="s">
        <v>1</v>
      </c>
      <c r="F1199" s="159" t="s">
        <v>1180</v>
      </c>
      <c r="H1199" s="160">
        <v>28.62</v>
      </c>
      <c r="L1199" s="156"/>
      <c r="M1199" s="161"/>
      <c r="N1199" s="162"/>
      <c r="O1199" s="162"/>
      <c r="P1199" s="162"/>
      <c r="Q1199" s="162"/>
      <c r="R1199" s="162"/>
      <c r="S1199" s="162"/>
      <c r="T1199" s="163"/>
      <c r="AT1199" s="158" t="s">
        <v>145</v>
      </c>
      <c r="AU1199" s="158" t="s">
        <v>83</v>
      </c>
      <c r="AV1199" s="13" t="s">
        <v>83</v>
      </c>
      <c r="AW1199" s="13" t="s">
        <v>29</v>
      </c>
      <c r="AX1199" s="13" t="s">
        <v>73</v>
      </c>
      <c r="AY1199" s="158" t="s">
        <v>137</v>
      </c>
    </row>
    <row r="1200" spans="1:65" s="15" customFormat="1">
      <c r="B1200" s="171"/>
      <c r="D1200" s="157" t="s">
        <v>145</v>
      </c>
      <c r="E1200" s="172" t="s">
        <v>1</v>
      </c>
      <c r="F1200" s="173" t="s">
        <v>1153</v>
      </c>
      <c r="H1200" s="172" t="s">
        <v>1</v>
      </c>
      <c r="L1200" s="171"/>
      <c r="M1200" s="174"/>
      <c r="N1200" s="175"/>
      <c r="O1200" s="175"/>
      <c r="P1200" s="175"/>
      <c r="Q1200" s="175"/>
      <c r="R1200" s="175"/>
      <c r="S1200" s="175"/>
      <c r="T1200" s="176"/>
      <c r="AT1200" s="172" t="s">
        <v>145</v>
      </c>
      <c r="AU1200" s="172" t="s">
        <v>83</v>
      </c>
      <c r="AV1200" s="15" t="s">
        <v>81</v>
      </c>
      <c r="AW1200" s="15" t="s">
        <v>29</v>
      </c>
      <c r="AX1200" s="15" t="s">
        <v>73</v>
      </c>
      <c r="AY1200" s="172" t="s">
        <v>137</v>
      </c>
    </row>
    <row r="1201" spans="1:65" s="13" customFormat="1">
      <c r="B1201" s="156"/>
      <c r="D1201" s="157" t="s">
        <v>145</v>
      </c>
      <c r="E1201" s="158" t="s">
        <v>1</v>
      </c>
      <c r="F1201" s="159" t="s">
        <v>1181</v>
      </c>
      <c r="H1201" s="160">
        <v>6.4</v>
      </c>
      <c r="L1201" s="156"/>
      <c r="M1201" s="161"/>
      <c r="N1201" s="162"/>
      <c r="O1201" s="162"/>
      <c r="P1201" s="162"/>
      <c r="Q1201" s="162"/>
      <c r="R1201" s="162"/>
      <c r="S1201" s="162"/>
      <c r="T1201" s="163"/>
      <c r="AT1201" s="158" t="s">
        <v>145</v>
      </c>
      <c r="AU1201" s="158" t="s">
        <v>83</v>
      </c>
      <c r="AV1201" s="13" t="s">
        <v>83</v>
      </c>
      <c r="AW1201" s="13" t="s">
        <v>29</v>
      </c>
      <c r="AX1201" s="13" t="s">
        <v>73</v>
      </c>
      <c r="AY1201" s="158" t="s">
        <v>137</v>
      </c>
    </row>
    <row r="1202" spans="1:65" s="16" customFormat="1">
      <c r="B1202" s="191"/>
      <c r="D1202" s="157" t="s">
        <v>145</v>
      </c>
      <c r="E1202" s="192" t="s">
        <v>1</v>
      </c>
      <c r="F1202" s="193" t="s">
        <v>582</v>
      </c>
      <c r="H1202" s="194">
        <v>134.06100000000001</v>
      </c>
      <c r="L1202" s="191"/>
      <c r="M1202" s="195"/>
      <c r="N1202" s="196"/>
      <c r="O1202" s="196"/>
      <c r="P1202" s="196"/>
      <c r="Q1202" s="196"/>
      <c r="R1202" s="196"/>
      <c r="S1202" s="196"/>
      <c r="T1202" s="197"/>
      <c r="AT1202" s="192" t="s">
        <v>145</v>
      </c>
      <c r="AU1202" s="192" t="s">
        <v>83</v>
      </c>
      <c r="AV1202" s="16" t="s">
        <v>152</v>
      </c>
      <c r="AW1202" s="16" t="s">
        <v>29</v>
      </c>
      <c r="AX1202" s="16" t="s">
        <v>73</v>
      </c>
      <c r="AY1202" s="192" t="s">
        <v>137</v>
      </c>
    </row>
    <row r="1203" spans="1:65" s="15" customFormat="1">
      <c r="B1203" s="171"/>
      <c r="D1203" s="157" t="s">
        <v>145</v>
      </c>
      <c r="E1203" s="172" t="s">
        <v>1</v>
      </c>
      <c r="F1203" s="173" t="s">
        <v>1182</v>
      </c>
      <c r="H1203" s="172" t="s">
        <v>1</v>
      </c>
      <c r="L1203" s="171"/>
      <c r="M1203" s="174"/>
      <c r="N1203" s="175"/>
      <c r="O1203" s="175"/>
      <c r="P1203" s="175"/>
      <c r="Q1203" s="175"/>
      <c r="R1203" s="175"/>
      <c r="S1203" s="175"/>
      <c r="T1203" s="176"/>
      <c r="AT1203" s="172" t="s">
        <v>145</v>
      </c>
      <c r="AU1203" s="172" t="s">
        <v>83</v>
      </c>
      <c r="AV1203" s="15" t="s">
        <v>81</v>
      </c>
      <c r="AW1203" s="15" t="s">
        <v>29</v>
      </c>
      <c r="AX1203" s="15" t="s">
        <v>73</v>
      </c>
      <c r="AY1203" s="172" t="s">
        <v>137</v>
      </c>
    </row>
    <row r="1204" spans="1:65" s="15" customFormat="1">
      <c r="B1204" s="171"/>
      <c r="D1204" s="157" t="s">
        <v>145</v>
      </c>
      <c r="E1204" s="172" t="s">
        <v>1</v>
      </c>
      <c r="F1204" s="173" t="s">
        <v>993</v>
      </c>
      <c r="H1204" s="172" t="s">
        <v>1</v>
      </c>
      <c r="L1204" s="171"/>
      <c r="M1204" s="174"/>
      <c r="N1204" s="175"/>
      <c r="O1204" s="175"/>
      <c r="P1204" s="175"/>
      <c r="Q1204" s="175"/>
      <c r="R1204" s="175"/>
      <c r="S1204" s="175"/>
      <c r="T1204" s="176"/>
      <c r="AT1204" s="172" t="s">
        <v>145</v>
      </c>
      <c r="AU1204" s="172" t="s">
        <v>83</v>
      </c>
      <c r="AV1204" s="15" t="s">
        <v>81</v>
      </c>
      <c r="AW1204" s="15" t="s">
        <v>29</v>
      </c>
      <c r="AX1204" s="15" t="s">
        <v>73</v>
      </c>
      <c r="AY1204" s="172" t="s">
        <v>137</v>
      </c>
    </row>
    <row r="1205" spans="1:65" s="13" customFormat="1">
      <c r="B1205" s="156"/>
      <c r="D1205" s="157" t="s">
        <v>145</v>
      </c>
      <c r="E1205" s="158" t="s">
        <v>1</v>
      </c>
      <c r="F1205" s="159" t="s">
        <v>1183</v>
      </c>
      <c r="H1205" s="160">
        <v>3.8</v>
      </c>
      <c r="L1205" s="156"/>
      <c r="M1205" s="161"/>
      <c r="N1205" s="162"/>
      <c r="O1205" s="162"/>
      <c r="P1205" s="162"/>
      <c r="Q1205" s="162"/>
      <c r="R1205" s="162"/>
      <c r="S1205" s="162"/>
      <c r="T1205" s="163"/>
      <c r="AT1205" s="158" t="s">
        <v>145</v>
      </c>
      <c r="AU1205" s="158" t="s">
        <v>83</v>
      </c>
      <c r="AV1205" s="13" t="s">
        <v>83</v>
      </c>
      <c r="AW1205" s="13" t="s">
        <v>29</v>
      </c>
      <c r="AX1205" s="13" t="s">
        <v>73</v>
      </c>
      <c r="AY1205" s="158" t="s">
        <v>137</v>
      </c>
    </row>
    <row r="1206" spans="1:65" s="16" customFormat="1">
      <c r="B1206" s="191"/>
      <c r="D1206" s="157" t="s">
        <v>145</v>
      </c>
      <c r="E1206" s="192" t="s">
        <v>1</v>
      </c>
      <c r="F1206" s="193" t="s">
        <v>582</v>
      </c>
      <c r="H1206" s="194">
        <v>3.8</v>
      </c>
      <c r="L1206" s="191"/>
      <c r="M1206" s="195"/>
      <c r="N1206" s="196"/>
      <c r="O1206" s="196"/>
      <c r="P1206" s="196"/>
      <c r="Q1206" s="196"/>
      <c r="R1206" s="196"/>
      <c r="S1206" s="196"/>
      <c r="T1206" s="197"/>
      <c r="AT1206" s="192" t="s">
        <v>145</v>
      </c>
      <c r="AU1206" s="192" t="s">
        <v>83</v>
      </c>
      <c r="AV1206" s="16" t="s">
        <v>152</v>
      </c>
      <c r="AW1206" s="16" t="s">
        <v>29</v>
      </c>
      <c r="AX1206" s="16" t="s">
        <v>73</v>
      </c>
      <c r="AY1206" s="192" t="s">
        <v>137</v>
      </c>
    </row>
    <row r="1207" spans="1:65" s="14" customFormat="1">
      <c r="B1207" s="164"/>
      <c r="D1207" s="157" t="s">
        <v>145</v>
      </c>
      <c r="E1207" s="165" t="s">
        <v>1</v>
      </c>
      <c r="F1207" s="166" t="s">
        <v>176</v>
      </c>
      <c r="H1207" s="167">
        <v>137.86099999999999</v>
      </c>
      <c r="L1207" s="164"/>
      <c r="M1207" s="168"/>
      <c r="N1207" s="169"/>
      <c r="O1207" s="169"/>
      <c r="P1207" s="169"/>
      <c r="Q1207" s="169"/>
      <c r="R1207" s="169"/>
      <c r="S1207" s="169"/>
      <c r="T1207" s="170"/>
      <c r="AT1207" s="165" t="s">
        <v>145</v>
      </c>
      <c r="AU1207" s="165" t="s">
        <v>83</v>
      </c>
      <c r="AV1207" s="14" t="s">
        <v>143</v>
      </c>
      <c r="AW1207" s="14" t="s">
        <v>29</v>
      </c>
      <c r="AX1207" s="14" t="s">
        <v>81</v>
      </c>
      <c r="AY1207" s="165" t="s">
        <v>137</v>
      </c>
    </row>
    <row r="1208" spans="1:65" s="2" customFormat="1" ht="24.15" customHeight="1">
      <c r="A1208" s="30"/>
      <c r="B1208" s="142"/>
      <c r="C1208" s="177" t="s">
        <v>1184</v>
      </c>
      <c r="D1208" s="177" t="s">
        <v>214</v>
      </c>
      <c r="E1208" s="178" t="s">
        <v>1185</v>
      </c>
      <c r="F1208" s="179" t="s">
        <v>1186</v>
      </c>
      <c r="G1208" s="180" t="s">
        <v>190</v>
      </c>
      <c r="H1208" s="181">
        <v>140.76400000000001</v>
      </c>
      <c r="I1208" s="182"/>
      <c r="J1208" s="182">
        <f>ROUND(I1208*H1208,2)</f>
        <v>0</v>
      </c>
      <c r="K1208" s="183"/>
      <c r="L1208" s="184"/>
      <c r="M1208" s="185" t="s">
        <v>1</v>
      </c>
      <c r="N1208" s="186" t="s">
        <v>38</v>
      </c>
      <c r="O1208" s="152">
        <v>0</v>
      </c>
      <c r="P1208" s="152">
        <f>O1208*H1208</f>
        <v>0</v>
      </c>
      <c r="Q1208" s="152">
        <v>6.8000000000000005E-4</v>
      </c>
      <c r="R1208" s="152">
        <f>Q1208*H1208</f>
        <v>9.5719520000000016E-2</v>
      </c>
      <c r="S1208" s="152">
        <v>0</v>
      </c>
      <c r="T1208" s="153">
        <f>S1208*H1208</f>
        <v>0</v>
      </c>
      <c r="U1208" s="30"/>
      <c r="V1208" s="30"/>
      <c r="W1208" s="30"/>
      <c r="X1208" s="30"/>
      <c r="Y1208" s="30"/>
      <c r="Z1208" s="30"/>
      <c r="AA1208" s="30"/>
      <c r="AB1208" s="30"/>
      <c r="AC1208" s="30"/>
      <c r="AD1208" s="30"/>
      <c r="AE1208" s="30"/>
      <c r="AR1208" s="154" t="s">
        <v>177</v>
      </c>
      <c r="AT1208" s="154" t="s">
        <v>214</v>
      </c>
      <c r="AU1208" s="154" t="s">
        <v>83</v>
      </c>
      <c r="AY1208" s="18" t="s">
        <v>137</v>
      </c>
      <c r="BE1208" s="155">
        <f>IF(N1208="základní",J1208,0)</f>
        <v>0</v>
      </c>
      <c r="BF1208" s="155">
        <f>IF(N1208="snížená",J1208,0)</f>
        <v>0</v>
      </c>
      <c r="BG1208" s="155">
        <f>IF(N1208="zákl. přenesená",J1208,0)</f>
        <v>0</v>
      </c>
      <c r="BH1208" s="155">
        <f>IF(N1208="sníž. přenesená",J1208,0)</f>
        <v>0</v>
      </c>
      <c r="BI1208" s="155">
        <f>IF(N1208="nulová",J1208,0)</f>
        <v>0</v>
      </c>
      <c r="BJ1208" s="18" t="s">
        <v>81</v>
      </c>
      <c r="BK1208" s="155">
        <f>ROUND(I1208*H1208,2)</f>
        <v>0</v>
      </c>
      <c r="BL1208" s="18" t="s">
        <v>143</v>
      </c>
      <c r="BM1208" s="154" t="s">
        <v>1187</v>
      </c>
    </row>
    <row r="1209" spans="1:65" s="13" customFormat="1">
      <c r="B1209" s="156"/>
      <c r="D1209" s="157" t="s">
        <v>145</v>
      </c>
      <c r="F1209" s="159" t="s">
        <v>1188</v>
      </c>
      <c r="H1209" s="160">
        <v>140.76400000000001</v>
      </c>
      <c r="L1209" s="156"/>
      <c r="M1209" s="161"/>
      <c r="N1209" s="162"/>
      <c r="O1209" s="162"/>
      <c r="P1209" s="162"/>
      <c r="Q1209" s="162"/>
      <c r="R1209" s="162"/>
      <c r="S1209" s="162"/>
      <c r="T1209" s="163"/>
      <c r="AT1209" s="158" t="s">
        <v>145</v>
      </c>
      <c r="AU1209" s="158" t="s">
        <v>83</v>
      </c>
      <c r="AV1209" s="13" t="s">
        <v>83</v>
      </c>
      <c r="AW1209" s="13" t="s">
        <v>3</v>
      </c>
      <c r="AX1209" s="13" t="s">
        <v>81</v>
      </c>
      <c r="AY1209" s="158" t="s">
        <v>137</v>
      </c>
    </row>
    <row r="1210" spans="1:65" s="2" customFormat="1" ht="24.15" customHeight="1">
      <c r="A1210" s="30"/>
      <c r="B1210" s="142"/>
      <c r="C1210" s="177" t="s">
        <v>1189</v>
      </c>
      <c r="D1210" s="177" t="s">
        <v>214</v>
      </c>
      <c r="E1210" s="178" t="s">
        <v>1190</v>
      </c>
      <c r="F1210" s="179" t="s">
        <v>1191</v>
      </c>
      <c r="G1210" s="180" t="s">
        <v>190</v>
      </c>
      <c r="H1210" s="181">
        <v>3.99</v>
      </c>
      <c r="I1210" s="182"/>
      <c r="J1210" s="182">
        <f>ROUND(I1210*H1210,2)</f>
        <v>0</v>
      </c>
      <c r="K1210" s="183"/>
      <c r="L1210" s="184"/>
      <c r="M1210" s="185" t="s">
        <v>1</v>
      </c>
      <c r="N1210" s="186" t="s">
        <v>38</v>
      </c>
      <c r="O1210" s="152">
        <v>0</v>
      </c>
      <c r="P1210" s="152">
        <f>O1210*H1210</f>
        <v>0</v>
      </c>
      <c r="Q1210" s="152">
        <v>2.2000000000000001E-4</v>
      </c>
      <c r="R1210" s="152">
        <f>Q1210*H1210</f>
        <v>8.7780000000000009E-4</v>
      </c>
      <c r="S1210" s="152">
        <v>0</v>
      </c>
      <c r="T1210" s="153">
        <f>S1210*H1210</f>
        <v>0</v>
      </c>
      <c r="U1210" s="30"/>
      <c r="V1210" s="30"/>
      <c r="W1210" s="30"/>
      <c r="X1210" s="30"/>
      <c r="Y1210" s="30"/>
      <c r="Z1210" s="30"/>
      <c r="AA1210" s="30"/>
      <c r="AB1210" s="30"/>
      <c r="AC1210" s="30"/>
      <c r="AD1210" s="30"/>
      <c r="AE1210" s="30"/>
      <c r="AR1210" s="154" t="s">
        <v>177</v>
      </c>
      <c r="AT1210" s="154" t="s">
        <v>214</v>
      </c>
      <c r="AU1210" s="154" t="s">
        <v>83</v>
      </c>
      <c r="AY1210" s="18" t="s">
        <v>137</v>
      </c>
      <c r="BE1210" s="155">
        <f>IF(N1210="základní",J1210,0)</f>
        <v>0</v>
      </c>
      <c r="BF1210" s="155">
        <f>IF(N1210="snížená",J1210,0)</f>
        <v>0</v>
      </c>
      <c r="BG1210" s="155">
        <f>IF(N1210="zákl. přenesená",J1210,0)</f>
        <v>0</v>
      </c>
      <c r="BH1210" s="155">
        <f>IF(N1210="sníž. přenesená",J1210,0)</f>
        <v>0</v>
      </c>
      <c r="BI1210" s="155">
        <f>IF(N1210="nulová",J1210,0)</f>
        <v>0</v>
      </c>
      <c r="BJ1210" s="18" t="s">
        <v>81</v>
      </c>
      <c r="BK1210" s="155">
        <f>ROUND(I1210*H1210,2)</f>
        <v>0</v>
      </c>
      <c r="BL1210" s="18" t="s">
        <v>143</v>
      </c>
      <c r="BM1210" s="154" t="s">
        <v>1192</v>
      </c>
    </row>
    <row r="1211" spans="1:65" s="13" customFormat="1">
      <c r="B1211" s="156"/>
      <c r="D1211" s="157" t="s">
        <v>145</v>
      </c>
      <c r="F1211" s="159" t="s">
        <v>1193</v>
      </c>
      <c r="H1211" s="160">
        <v>3.99</v>
      </c>
      <c r="L1211" s="156"/>
      <c r="M1211" s="161"/>
      <c r="N1211" s="162"/>
      <c r="O1211" s="162"/>
      <c r="P1211" s="162"/>
      <c r="Q1211" s="162"/>
      <c r="R1211" s="162"/>
      <c r="S1211" s="162"/>
      <c r="T1211" s="163"/>
      <c r="AT1211" s="158" t="s">
        <v>145</v>
      </c>
      <c r="AU1211" s="158" t="s">
        <v>83</v>
      </c>
      <c r="AV1211" s="13" t="s">
        <v>83</v>
      </c>
      <c r="AW1211" s="13" t="s">
        <v>3</v>
      </c>
      <c r="AX1211" s="13" t="s">
        <v>81</v>
      </c>
      <c r="AY1211" s="158" t="s">
        <v>137</v>
      </c>
    </row>
    <row r="1212" spans="1:65" s="2" customFormat="1" ht="16.5" customHeight="1">
      <c r="A1212" s="30"/>
      <c r="B1212" s="142"/>
      <c r="C1212" s="143" t="s">
        <v>1194</v>
      </c>
      <c r="D1212" s="143" t="s">
        <v>139</v>
      </c>
      <c r="E1212" s="144" t="s">
        <v>1195</v>
      </c>
      <c r="F1212" s="145" t="s">
        <v>1196</v>
      </c>
      <c r="G1212" s="146" t="s">
        <v>190</v>
      </c>
      <c r="H1212" s="147">
        <v>322.55</v>
      </c>
      <c r="I1212" s="148"/>
      <c r="J1212" s="148">
        <f>ROUND(I1212*H1212,2)</f>
        <v>0</v>
      </c>
      <c r="K1212" s="149"/>
      <c r="L1212" s="31"/>
      <c r="M1212" s="150" t="s">
        <v>1</v>
      </c>
      <c r="N1212" s="151" t="s">
        <v>38</v>
      </c>
      <c r="O1212" s="152">
        <v>0.14000000000000001</v>
      </c>
      <c r="P1212" s="152">
        <f>O1212*H1212</f>
        <v>45.157000000000004</v>
      </c>
      <c r="Q1212" s="152">
        <v>0</v>
      </c>
      <c r="R1212" s="152">
        <f>Q1212*H1212</f>
        <v>0</v>
      </c>
      <c r="S1212" s="152">
        <v>0</v>
      </c>
      <c r="T1212" s="153">
        <f>S1212*H1212</f>
        <v>0</v>
      </c>
      <c r="U1212" s="30"/>
      <c r="V1212" s="30"/>
      <c r="W1212" s="30"/>
      <c r="X1212" s="30"/>
      <c r="Y1212" s="30"/>
      <c r="Z1212" s="30"/>
      <c r="AA1212" s="30"/>
      <c r="AB1212" s="30"/>
      <c r="AC1212" s="30"/>
      <c r="AD1212" s="30"/>
      <c r="AE1212" s="30"/>
      <c r="AR1212" s="154" t="s">
        <v>143</v>
      </c>
      <c r="AT1212" s="154" t="s">
        <v>139</v>
      </c>
      <c r="AU1212" s="154" t="s">
        <v>83</v>
      </c>
      <c r="AY1212" s="18" t="s">
        <v>137</v>
      </c>
      <c r="BE1212" s="155">
        <f>IF(N1212="základní",J1212,0)</f>
        <v>0</v>
      </c>
      <c r="BF1212" s="155">
        <f>IF(N1212="snížená",J1212,0)</f>
        <v>0</v>
      </c>
      <c r="BG1212" s="155">
        <f>IF(N1212="zákl. přenesená",J1212,0)</f>
        <v>0</v>
      </c>
      <c r="BH1212" s="155">
        <f>IF(N1212="sníž. přenesená",J1212,0)</f>
        <v>0</v>
      </c>
      <c r="BI1212" s="155">
        <f>IF(N1212="nulová",J1212,0)</f>
        <v>0</v>
      </c>
      <c r="BJ1212" s="18" t="s">
        <v>81</v>
      </c>
      <c r="BK1212" s="155">
        <f>ROUND(I1212*H1212,2)</f>
        <v>0</v>
      </c>
      <c r="BL1212" s="18" t="s">
        <v>143</v>
      </c>
      <c r="BM1212" s="154" t="s">
        <v>1197</v>
      </c>
    </row>
    <row r="1213" spans="1:65" s="15" customFormat="1">
      <c r="B1213" s="171"/>
      <c r="D1213" s="157" t="s">
        <v>145</v>
      </c>
      <c r="E1213" s="172" t="s">
        <v>1</v>
      </c>
      <c r="F1213" s="173" t="s">
        <v>1198</v>
      </c>
      <c r="H1213" s="172" t="s">
        <v>1</v>
      </c>
      <c r="L1213" s="171"/>
      <c r="M1213" s="174"/>
      <c r="N1213" s="175"/>
      <c r="O1213" s="175"/>
      <c r="P1213" s="175"/>
      <c r="Q1213" s="175"/>
      <c r="R1213" s="175"/>
      <c r="S1213" s="175"/>
      <c r="T1213" s="176"/>
      <c r="AT1213" s="172" t="s">
        <v>145</v>
      </c>
      <c r="AU1213" s="172" t="s">
        <v>83</v>
      </c>
      <c r="AV1213" s="15" t="s">
        <v>81</v>
      </c>
      <c r="AW1213" s="15" t="s">
        <v>29</v>
      </c>
      <c r="AX1213" s="15" t="s">
        <v>73</v>
      </c>
      <c r="AY1213" s="172" t="s">
        <v>137</v>
      </c>
    </row>
    <row r="1214" spans="1:65" s="13" customFormat="1">
      <c r="B1214" s="156"/>
      <c r="D1214" s="157" t="s">
        <v>145</v>
      </c>
      <c r="E1214" s="158" t="s">
        <v>1</v>
      </c>
      <c r="F1214" s="159" t="s">
        <v>1199</v>
      </c>
      <c r="H1214" s="160">
        <v>28.3</v>
      </c>
      <c r="L1214" s="156"/>
      <c r="M1214" s="161"/>
      <c r="N1214" s="162"/>
      <c r="O1214" s="162"/>
      <c r="P1214" s="162"/>
      <c r="Q1214" s="162"/>
      <c r="R1214" s="162"/>
      <c r="S1214" s="162"/>
      <c r="T1214" s="163"/>
      <c r="AT1214" s="158" t="s">
        <v>145</v>
      </c>
      <c r="AU1214" s="158" t="s">
        <v>83</v>
      </c>
      <c r="AV1214" s="13" t="s">
        <v>83</v>
      </c>
      <c r="AW1214" s="13" t="s">
        <v>29</v>
      </c>
      <c r="AX1214" s="13" t="s">
        <v>73</v>
      </c>
      <c r="AY1214" s="158" t="s">
        <v>137</v>
      </c>
    </row>
    <row r="1215" spans="1:65" s="13" customFormat="1">
      <c r="B1215" s="156"/>
      <c r="D1215" s="157" t="s">
        <v>145</v>
      </c>
      <c r="E1215" s="158" t="s">
        <v>1</v>
      </c>
      <c r="F1215" s="159" t="s">
        <v>1200</v>
      </c>
      <c r="H1215" s="160">
        <v>3.2</v>
      </c>
      <c r="L1215" s="156"/>
      <c r="M1215" s="161"/>
      <c r="N1215" s="162"/>
      <c r="O1215" s="162"/>
      <c r="P1215" s="162"/>
      <c r="Q1215" s="162"/>
      <c r="R1215" s="162"/>
      <c r="S1215" s="162"/>
      <c r="T1215" s="163"/>
      <c r="AT1215" s="158" t="s">
        <v>145</v>
      </c>
      <c r="AU1215" s="158" t="s">
        <v>83</v>
      </c>
      <c r="AV1215" s="13" t="s">
        <v>83</v>
      </c>
      <c r="AW1215" s="13" t="s">
        <v>29</v>
      </c>
      <c r="AX1215" s="13" t="s">
        <v>73</v>
      </c>
      <c r="AY1215" s="158" t="s">
        <v>137</v>
      </c>
    </row>
    <row r="1216" spans="1:65" s="13" customFormat="1">
      <c r="B1216" s="156"/>
      <c r="D1216" s="157" t="s">
        <v>145</v>
      </c>
      <c r="E1216" s="158" t="s">
        <v>1</v>
      </c>
      <c r="F1216" s="159" t="s">
        <v>1201</v>
      </c>
      <c r="H1216" s="160">
        <v>0.8</v>
      </c>
      <c r="L1216" s="156"/>
      <c r="M1216" s="161"/>
      <c r="N1216" s="162"/>
      <c r="O1216" s="162"/>
      <c r="P1216" s="162"/>
      <c r="Q1216" s="162"/>
      <c r="R1216" s="162"/>
      <c r="S1216" s="162"/>
      <c r="T1216" s="163"/>
      <c r="AT1216" s="158" t="s">
        <v>145</v>
      </c>
      <c r="AU1216" s="158" t="s">
        <v>83</v>
      </c>
      <c r="AV1216" s="13" t="s">
        <v>83</v>
      </c>
      <c r="AW1216" s="13" t="s">
        <v>29</v>
      </c>
      <c r="AX1216" s="13" t="s">
        <v>73</v>
      </c>
      <c r="AY1216" s="158" t="s">
        <v>137</v>
      </c>
    </row>
    <row r="1217" spans="2:51" s="16" customFormat="1">
      <c r="B1217" s="191"/>
      <c r="D1217" s="157" t="s">
        <v>145</v>
      </c>
      <c r="E1217" s="192" t="s">
        <v>1</v>
      </c>
      <c r="F1217" s="193" t="s">
        <v>582</v>
      </c>
      <c r="H1217" s="194">
        <v>32.299999999999997</v>
      </c>
      <c r="L1217" s="191"/>
      <c r="M1217" s="195"/>
      <c r="N1217" s="196"/>
      <c r="O1217" s="196"/>
      <c r="P1217" s="196"/>
      <c r="Q1217" s="196"/>
      <c r="R1217" s="196"/>
      <c r="S1217" s="196"/>
      <c r="T1217" s="197"/>
      <c r="AT1217" s="192" t="s">
        <v>145</v>
      </c>
      <c r="AU1217" s="192" t="s">
        <v>83</v>
      </c>
      <c r="AV1217" s="16" t="s">
        <v>152</v>
      </c>
      <c r="AW1217" s="16" t="s">
        <v>29</v>
      </c>
      <c r="AX1217" s="16" t="s">
        <v>73</v>
      </c>
      <c r="AY1217" s="192" t="s">
        <v>137</v>
      </c>
    </row>
    <row r="1218" spans="2:51" s="15" customFormat="1">
      <c r="B1218" s="171"/>
      <c r="D1218" s="157" t="s">
        <v>145</v>
      </c>
      <c r="E1218" s="172" t="s">
        <v>1</v>
      </c>
      <c r="F1218" s="173" t="s">
        <v>1202</v>
      </c>
      <c r="H1218" s="172" t="s">
        <v>1</v>
      </c>
      <c r="L1218" s="171"/>
      <c r="M1218" s="174"/>
      <c r="N1218" s="175"/>
      <c r="O1218" s="175"/>
      <c r="P1218" s="175"/>
      <c r="Q1218" s="175"/>
      <c r="R1218" s="175"/>
      <c r="S1218" s="175"/>
      <c r="T1218" s="176"/>
      <c r="AT1218" s="172" t="s">
        <v>145</v>
      </c>
      <c r="AU1218" s="172" t="s">
        <v>83</v>
      </c>
      <c r="AV1218" s="15" t="s">
        <v>81</v>
      </c>
      <c r="AW1218" s="15" t="s">
        <v>29</v>
      </c>
      <c r="AX1218" s="15" t="s">
        <v>73</v>
      </c>
      <c r="AY1218" s="172" t="s">
        <v>137</v>
      </c>
    </row>
    <row r="1219" spans="2:51" s="13" customFormat="1">
      <c r="B1219" s="156"/>
      <c r="D1219" s="157" t="s">
        <v>145</v>
      </c>
      <c r="E1219" s="158" t="s">
        <v>1</v>
      </c>
      <c r="F1219" s="159" t="s">
        <v>1203</v>
      </c>
      <c r="H1219" s="160">
        <v>11.02</v>
      </c>
      <c r="L1219" s="156"/>
      <c r="M1219" s="161"/>
      <c r="N1219" s="162"/>
      <c r="O1219" s="162"/>
      <c r="P1219" s="162"/>
      <c r="Q1219" s="162"/>
      <c r="R1219" s="162"/>
      <c r="S1219" s="162"/>
      <c r="T1219" s="163"/>
      <c r="AT1219" s="158" t="s">
        <v>145</v>
      </c>
      <c r="AU1219" s="158" t="s">
        <v>83</v>
      </c>
      <c r="AV1219" s="13" t="s">
        <v>83</v>
      </c>
      <c r="AW1219" s="13" t="s">
        <v>29</v>
      </c>
      <c r="AX1219" s="13" t="s">
        <v>73</v>
      </c>
      <c r="AY1219" s="158" t="s">
        <v>137</v>
      </c>
    </row>
    <row r="1220" spans="2:51" s="13" customFormat="1">
      <c r="B1220" s="156"/>
      <c r="D1220" s="157" t="s">
        <v>145</v>
      </c>
      <c r="E1220" s="158" t="s">
        <v>1</v>
      </c>
      <c r="F1220" s="159" t="s">
        <v>1204</v>
      </c>
      <c r="H1220" s="160">
        <v>9.5</v>
      </c>
      <c r="L1220" s="156"/>
      <c r="M1220" s="161"/>
      <c r="N1220" s="162"/>
      <c r="O1220" s="162"/>
      <c r="P1220" s="162"/>
      <c r="Q1220" s="162"/>
      <c r="R1220" s="162"/>
      <c r="S1220" s="162"/>
      <c r="T1220" s="163"/>
      <c r="AT1220" s="158" t="s">
        <v>145</v>
      </c>
      <c r="AU1220" s="158" t="s">
        <v>83</v>
      </c>
      <c r="AV1220" s="13" t="s">
        <v>83</v>
      </c>
      <c r="AW1220" s="13" t="s">
        <v>29</v>
      </c>
      <c r="AX1220" s="13" t="s">
        <v>73</v>
      </c>
      <c r="AY1220" s="158" t="s">
        <v>137</v>
      </c>
    </row>
    <row r="1221" spans="2:51" s="13" customFormat="1">
      <c r="B1221" s="156"/>
      <c r="D1221" s="157" t="s">
        <v>145</v>
      </c>
      <c r="E1221" s="158" t="s">
        <v>1</v>
      </c>
      <c r="F1221" s="159" t="s">
        <v>1205</v>
      </c>
      <c r="H1221" s="160">
        <v>47.6</v>
      </c>
      <c r="L1221" s="156"/>
      <c r="M1221" s="161"/>
      <c r="N1221" s="162"/>
      <c r="O1221" s="162"/>
      <c r="P1221" s="162"/>
      <c r="Q1221" s="162"/>
      <c r="R1221" s="162"/>
      <c r="S1221" s="162"/>
      <c r="T1221" s="163"/>
      <c r="AT1221" s="158" t="s">
        <v>145</v>
      </c>
      <c r="AU1221" s="158" t="s">
        <v>83</v>
      </c>
      <c r="AV1221" s="13" t="s">
        <v>83</v>
      </c>
      <c r="AW1221" s="13" t="s">
        <v>29</v>
      </c>
      <c r="AX1221" s="13" t="s">
        <v>73</v>
      </c>
      <c r="AY1221" s="158" t="s">
        <v>137</v>
      </c>
    </row>
    <row r="1222" spans="2:51" s="13" customFormat="1">
      <c r="B1222" s="156"/>
      <c r="D1222" s="157" t="s">
        <v>145</v>
      </c>
      <c r="E1222" s="158" t="s">
        <v>1</v>
      </c>
      <c r="F1222" s="159" t="s">
        <v>1206</v>
      </c>
      <c r="H1222" s="160">
        <v>6.8</v>
      </c>
      <c r="L1222" s="156"/>
      <c r="M1222" s="161"/>
      <c r="N1222" s="162"/>
      <c r="O1222" s="162"/>
      <c r="P1222" s="162"/>
      <c r="Q1222" s="162"/>
      <c r="R1222" s="162"/>
      <c r="S1222" s="162"/>
      <c r="T1222" s="163"/>
      <c r="AT1222" s="158" t="s">
        <v>145</v>
      </c>
      <c r="AU1222" s="158" t="s">
        <v>83</v>
      </c>
      <c r="AV1222" s="13" t="s">
        <v>83</v>
      </c>
      <c r="AW1222" s="13" t="s">
        <v>29</v>
      </c>
      <c r="AX1222" s="13" t="s">
        <v>73</v>
      </c>
      <c r="AY1222" s="158" t="s">
        <v>137</v>
      </c>
    </row>
    <row r="1223" spans="2:51" s="13" customFormat="1">
      <c r="B1223" s="156"/>
      <c r="D1223" s="157" t="s">
        <v>145</v>
      </c>
      <c r="E1223" s="158" t="s">
        <v>1</v>
      </c>
      <c r="F1223" s="159" t="s">
        <v>1207</v>
      </c>
      <c r="H1223" s="160">
        <v>6.74</v>
      </c>
      <c r="L1223" s="156"/>
      <c r="M1223" s="161"/>
      <c r="N1223" s="162"/>
      <c r="O1223" s="162"/>
      <c r="P1223" s="162"/>
      <c r="Q1223" s="162"/>
      <c r="R1223" s="162"/>
      <c r="S1223" s="162"/>
      <c r="T1223" s="163"/>
      <c r="AT1223" s="158" t="s">
        <v>145</v>
      </c>
      <c r="AU1223" s="158" t="s">
        <v>83</v>
      </c>
      <c r="AV1223" s="13" t="s">
        <v>83</v>
      </c>
      <c r="AW1223" s="13" t="s">
        <v>29</v>
      </c>
      <c r="AX1223" s="13" t="s">
        <v>73</v>
      </c>
      <c r="AY1223" s="158" t="s">
        <v>137</v>
      </c>
    </row>
    <row r="1224" spans="2:51" s="13" customFormat="1">
      <c r="B1224" s="156"/>
      <c r="D1224" s="157" t="s">
        <v>145</v>
      </c>
      <c r="E1224" s="158" t="s">
        <v>1</v>
      </c>
      <c r="F1224" s="159" t="s">
        <v>1208</v>
      </c>
      <c r="H1224" s="160">
        <v>9.5</v>
      </c>
      <c r="L1224" s="156"/>
      <c r="M1224" s="161"/>
      <c r="N1224" s="162"/>
      <c r="O1224" s="162"/>
      <c r="P1224" s="162"/>
      <c r="Q1224" s="162"/>
      <c r="R1224" s="162"/>
      <c r="S1224" s="162"/>
      <c r="T1224" s="163"/>
      <c r="AT1224" s="158" t="s">
        <v>145</v>
      </c>
      <c r="AU1224" s="158" t="s">
        <v>83</v>
      </c>
      <c r="AV1224" s="13" t="s">
        <v>83</v>
      </c>
      <c r="AW1224" s="13" t="s">
        <v>29</v>
      </c>
      <c r="AX1224" s="13" t="s">
        <v>73</v>
      </c>
      <c r="AY1224" s="158" t="s">
        <v>137</v>
      </c>
    </row>
    <row r="1225" spans="2:51" s="13" customFormat="1">
      <c r="B1225" s="156"/>
      <c r="D1225" s="157" t="s">
        <v>145</v>
      </c>
      <c r="E1225" s="158" t="s">
        <v>1</v>
      </c>
      <c r="F1225" s="159" t="s">
        <v>1209</v>
      </c>
      <c r="H1225" s="160">
        <v>2.4</v>
      </c>
      <c r="L1225" s="156"/>
      <c r="M1225" s="161"/>
      <c r="N1225" s="162"/>
      <c r="O1225" s="162"/>
      <c r="P1225" s="162"/>
      <c r="Q1225" s="162"/>
      <c r="R1225" s="162"/>
      <c r="S1225" s="162"/>
      <c r="T1225" s="163"/>
      <c r="AT1225" s="158" t="s">
        <v>145</v>
      </c>
      <c r="AU1225" s="158" t="s">
        <v>83</v>
      </c>
      <c r="AV1225" s="13" t="s">
        <v>83</v>
      </c>
      <c r="AW1225" s="13" t="s">
        <v>29</v>
      </c>
      <c r="AX1225" s="13" t="s">
        <v>73</v>
      </c>
      <c r="AY1225" s="158" t="s">
        <v>137</v>
      </c>
    </row>
    <row r="1226" spans="2:51" s="13" customFormat="1">
      <c r="B1226" s="156"/>
      <c r="D1226" s="157" t="s">
        <v>145</v>
      </c>
      <c r="E1226" s="158" t="s">
        <v>1</v>
      </c>
      <c r="F1226" s="159" t="s">
        <v>1210</v>
      </c>
      <c r="H1226" s="160">
        <v>12.6</v>
      </c>
      <c r="L1226" s="156"/>
      <c r="M1226" s="161"/>
      <c r="N1226" s="162"/>
      <c r="O1226" s="162"/>
      <c r="P1226" s="162"/>
      <c r="Q1226" s="162"/>
      <c r="R1226" s="162"/>
      <c r="S1226" s="162"/>
      <c r="T1226" s="163"/>
      <c r="AT1226" s="158" t="s">
        <v>145</v>
      </c>
      <c r="AU1226" s="158" t="s">
        <v>83</v>
      </c>
      <c r="AV1226" s="13" t="s">
        <v>83</v>
      </c>
      <c r="AW1226" s="13" t="s">
        <v>29</v>
      </c>
      <c r="AX1226" s="13" t="s">
        <v>73</v>
      </c>
      <c r="AY1226" s="158" t="s">
        <v>137</v>
      </c>
    </row>
    <row r="1227" spans="2:51" s="16" customFormat="1">
      <c r="B1227" s="191"/>
      <c r="D1227" s="157" t="s">
        <v>145</v>
      </c>
      <c r="E1227" s="192" t="s">
        <v>1</v>
      </c>
      <c r="F1227" s="193" t="s">
        <v>582</v>
      </c>
      <c r="H1227" s="194">
        <v>106.16</v>
      </c>
      <c r="L1227" s="191"/>
      <c r="M1227" s="195"/>
      <c r="N1227" s="196"/>
      <c r="O1227" s="196"/>
      <c r="P1227" s="196"/>
      <c r="Q1227" s="196"/>
      <c r="R1227" s="196"/>
      <c r="S1227" s="196"/>
      <c r="T1227" s="197"/>
      <c r="AT1227" s="192" t="s">
        <v>145</v>
      </c>
      <c r="AU1227" s="192" t="s">
        <v>83</v>
      </c>
      <c r="AV1227" s="16" t="s">
        <v>152</v>
      </c>
      <c r="AW1227" s="16" t="s">
        <v>29</v>
      </c>
      <c r="AX1227" s="16" t="s">
        <v>73</v>
      </c>
      <c r="AY1227" s="192" t="s">
        <v>137</v>
      </c>
    </row>
    <row r="1228" spans="2:51" s="15" customFormat="1">
      <c r="B1228" s="171"/>
      <c r="D1228" s="157" t="s">
        <v>145</v>
      </c>
      <c r="E1228" s="172" t="s">
        <v>1</v>
      </c>
      <c r="F1228" s="173" t="s">
        <v>1211</v>
      </c>
      <c r="H1228" s="172" t="s">
        <v>1</v>
      </c>
      <c r="L1228" s="171"/>
      <c r="M1228" s="174"/>
      <c r="N1228" s="175"/>
      <c r="O1228" s="175"/>
      <c r="P1228" s="175"/>
      <c r="Q1228" s="175"/>
      <c r="R1228" s="175"/>
      <c r="S1228" s="175"/>
      <c r="T1228" s="176"/>
      <c r="AT1228" s="172" t="s">
        <v>145</v>
      </c>
      <c r="AU1228" s="172" t="s">
        <v>83</v>
      </c>
      <c r="AV1228" s="15" t="s">
        <v>81</v>
      </c>
      <c r="AW1228" s="15" t="s">
        <v>29</v>
      </c>
      <c r="AX1228" s="15" t="s">
        <v>73</v>
      </c>
      <c r="AY1228" s="172" t="s">
        <v>137</v>
      </c>
    </row>
    <row r="1229" spans="2:51" s="13" customFormat="1">
      <c r="B1229" s="156"/>
      <c r="D1229" s="157" t="s">
        <v>145</v>
      </c>
      <c r="E1229" s="158" t="s">
        <v>1</v>
      </c>
      <c r="F1229" s="159" t="s">
        <v>1212</v>
      </c>
      <c r="H1229" s="160">
        <v>42.75</v>
      </c>
      <c r="L1229" s="156"/>
      <c r="M1229" s="161"/>
      <c r="N1229" s="162"/>
      <c r="O1229" s="162"/>
      <c r="P1229" s="162"/>
      <c r="Q1229" s="162"/>
      <c r="R1229" s="162"/>
      <c r="S1229" s="162"/>
      <c r="T1229" s="163"/>
      <c r="AT1229" s="158" t="s">
        <v>145</v>
      </c>
      <c r="AU1229" s="158" t="s">
        <v>83</v>
      </c>
      <c r="AV1229" s="13" t="s">
        <v>83</v>
      </c>
      <c r="AW1229" s="13" t="s">
        <v>29</v>
      </c>
      <c r="AX1229" s="13" t="s">
        <v>73</v>
      </c>
      <c r="AY1229" s="158" t="s">
        <v>137</v>
      </c>
    </row>
    <row r="1230" spans="2:51" s="13" customFormat="1">
      <c r="B1230" s="156"/>
      <c r="D1230" s="157" t="s">
        <v>145</v>
      </c>
      <c r="E1230" s="158" t="s">
        <v>1</v>
      </c>
      <c r="F1230" s="159" t="s">
        <v>1213</v>
      </c>
      <c r="H1230" s="160">
        <v>8.4</v>
      </c>
      <c r="L1230" s="156"/>
      <c r="M1230" s="161"/>
      <c r="N1230" s="162"/>
      <c r="O1230" s="162"/>
      <c r="P1230" s="162"/>
      <c r="Q1230" s="162"/>
      <c r="R1230" s="162"/>
      <c r="S1230" s="162"/>
      <c r="T1230" s="163"/>
      <c r="AT1230" s="158" t="s">
        <v>145</v>
      </c>
      <c r="AU1230" s="158" t="s">
        <v>83</v>
      </c>
      <c r="AV1230" s="13" t="s">
        <v>83</v>
      </c>
      <c r="AW1230" s="13" t="s">
        <v>29</v>
      </c>
      <c r="AX1230" s="13" t="s">
        <v>73</v>
      </c>
      <c r="AY1230" s="158" t="s">
        <v>137</v>
      </c>
    </row>
    <row r="1231" spans="2:51" s="13" customFormat="1">
      <c r="B1231" s="156"/>
      <c r="D1231" s="157" t="s">
        <v>145</v>
      </c>
      <c r="E1231" s="158" t="s">
        <v>1</v>
      </c>
      <c r="F1231" s="159" t="s">
        <v>1201</v>
      </c>
      <c r="H1231" s="160">
        <v>0.8</v>
      </c>
      <c r="L1231" s="156"/>
      <c r="M1231" s="161"/>
      <c r="N1231" s="162"/>
      <c r="O1231" s="162"/>
      <c r="P1231" s="162"/>
      <c r="Q1231" s="162"/>
      <c r="R1231" s="162"/>
      <c r="S1231" s="162"/>
      <c r="T1231" s="163"/>
      <c r="AT1231" s="158" t="s">
        <v>145</v>
      </c>
      <c r="AU1231" s="158" t="s">
        <v>83</v>
      </c>
      <c r="AV1231" s="13" t="s">
        <v>83</v>
      </c>
      <c r="AW1231" s="13" t="s">
        <v>29</v>
      </c>
      <c r="AX1231" s="13" t="s">
        <v>73</v>
      </c>
      <c r="AY1231" s="158" t="s">
        <v>137</v>
      </c>
    </row>
    <row r="1232" spans="2:51" s="13" customFormat="1">
      <c r="B1232" s="156"/>
      <c r="D1232" s="157" t="s">
        <v>145</v>
      </c>
      <c r="E1232" s="158" t="s">
        <v>1</v>
      </c>
      <c r="F1232" s="159" t="s">
        <v>1214</v>
      </c>
      <c r="H1232" s="160">
        <v>3</v>
      </c>
      <c r="L1232" s="156"/>
      <c r="M1232" s="161"/>
      <c r="N1232" s="162"/>
      <c r="O1232" s="162"/>
      <c r="P1232" s="162"/>
      <c r="Q1232" s="162"/>
      <c r="R1232" s="162"/>
      <c r="S1232" s="162"/>
      <c r="T1232" s="163"/>
      <c r="AT1232" s="158" t="s">
        <v>145</v>
      </c>
      <c r="AU1232" s="158" t="s">
        <v>83</v>
      </c>
      <c r="AV1232" s="13" t="s">
        <v>83</v>
      </c>
      <c r="AW1232" s="13" t="s">
        <v>29</v>
      </c>
      <c r="AX1232" s="13" t="s">
        <v>73</v>
      </c>
      <c r="AY1232" s="158" t="s">
        <v>137</v>
      </c>
    </row>
    <row r="1233" spans="1:65" s="16" customFormat="1">
      <c r="B1233" s="191"/>
      <c r="D1233" s="157" t="s">
        <v>145</v>
      </c>
      <c r="E1233" s="192" t="s">
        <v>1</v>
      </c>
      <c r="F1233" s="193" t="s">
        <v>582</v>
      </c>
      <c r="H1233" s="194">
        <v>54.949999999999996</v>
      </c>
      <c r="L1233" s="191"/>
      <c r="M1233" s="195"/>
      <c r="N1233" s="196"/>
      <c r="O1233" s="196"/>
      <c r="P1233" s="196"/>
      <c r="Q1233" s="196"/>
      <c r="R1233" s="196"/>
      <c r="S1233" s="196"/>
      <c r="T1233" s="197"/>
      <c r="AT1233" s="192" t="s">
        <v>145</v>
      </c>
      <c r="AU1233" s="192" t="s">
        <v>83</v>
      </c>
      <c r="AV1233" s="16" t="s">
        <v>152</v>
      </c>
      <c r="AW1233" s="16" t="s">
        <v>29</v>
      </c>
      <c r="AX1233" s="16" t="s">
        <v>73</v>
      </c>
      <c r="AY1233" s="192" t="s">
        <v>137</v>
      </c>
    </row>
    <row r="1234" spans="1:65" s="15" customFormat="1">
      <c r="B1234" s="171"/>
      <c r="D1234" s="157" t="s">
        <v>145</v>
      </c>
      <c r="E1234" s="172" t="s">
        <v>1</v>
      </c>
      <c r="F1234" s="173" t="s">
        <v>1215</v>
      </c>
      <c r="H1234" s="172" t="s">
        <v>1</v>
      </c>
      <c r="L1234" s="171"/>
      <c r="M1234" s="174"/>
      <c r="N1234" s="175"/>
      <c r="O1234" s="175"/>
      <c r="P1234" s="175"/>
      <c r="Q1234" s="175"/>
      <c r="R1234" s="175"/>
      <c r="S1234" s="175"/>
      <c r="T1234" s="176"/>
      <c r="AT1234" s="172" t="s">
        <v>145</v>
      </c>
      <c r="AU1234" s="172" t="s">
        <v>83</v>
      </c>
      <c r="AV1234" s="15" t="s">
        <v>81</v>
      </c>
      <c r="AW1234" s="15" t="s">
        <v>29</v>
      </c>
      <c r="AX1234" s="15" t="s">
        <v>73</v>
      </c>
      <c r="AY1234" s="172" t="s">
        <v>137</v>
      </c>
    </row>
    <row r="1235" spans="1:65" s="13" customFormat="1" ht="30.6">
      <c r="B1235" s="156"/>
      <c r="D1235" s="157" t="s">
        <v>145</v>
      </c>
      <c r="E1235" s="158" t="s">
        <v>1</v>
      </c>
      <c r="F1235" s="159" t="s">
        <v>1216</v>
      </c>
      <c r="H1235" s="160">
        <v>79.02</v>
      </c>
      <c r="L1235" s="156"/>
      <c r="M1235" s="161"/>
      <c r="N1235" s="162"/>
      <c r="O1235" s="162"/>
      <c r="P1235" s="162"/>
      <c r="Q1235" s="162"/>
      <c r="R1235" s="162"/>
      <c r="S1235" s="162"/>
      <c r="T1235" s="163"/>
      <c r="AT1235" s="158" t="s">
        <v>145</v>
      </c>
      <c r="AU1235" s="158" t="s">
        <v>83</v>
      </c>
      <c r="AV1235" s="13" t="s">
        <v>83</v>
      </c>
      <c r="AW1235" s="13" t="s">
        <v>29</v>
      </c>
      <c r="AX1235" s="13" t="s">
        <v>73</v>
      </c>
      <c r="AY1235" s="158" t="s">
        <v>137</v>
      </c>
    </row>
    <row r="1236" spans="1:65" s="13" customFormat="1">
      <c r="B1236" s="156"/>
      <c r="D1236" s="157" t="s">
        <v>145</v>
      </c>
      <c r="E1236" s="158" t="s">
        <v>1</v>
      </c>
      <c r="F1236" s="159" t="s">
        <v>1217</v>
      </c>
      <c r="H1236" s="160">
        <v>34.11</v>
      </c>
      <c r="L1236" s="156"/>
      <c r="M1236" s="161"/>
      <c r="N1236" s="162"/>
      <c r="O1236" s="162"/>
      <c r="P1236" s="162"/>
      <c r="Q1236" s="162"/>
      <c r="R1236" s="162"/>
      <c r="S1236" s="162"/>
      <c r="T1236" s="163"/>
      <c r="AT1236" s="158" t="s">
        <v>145</v>
      </c>
      <c r="AU1236" s="158" t="s">
        <v>83</v>
      </c>
      <c r="AV1236" s="13" t="s">
        <v>83</v>
      </c>
      <c r="AW1236" s="13" t="s">
        <v>29</v>
      </c>
      <c r="AX1236" s="13" t="s">
        <v>73</v>
      </c>
      <c r="AY1236" s="158" t="s">
        <v>137</v>
      </c>
    </row>
    <row r="1237" spans="1:65" s="13" customFormat="1">
      <c r="B1237" s="156"/>
      <c r="D1237" s="157" t="s">
        <v>145</v>
      </c>
      <c r="E1237" s="158" t="s">
        <v>1</v>
      </c>
      <c r="F1237" s="159" t="s">
        <v>1218</v>
      </c>
      <c r="H1237" s="160">
        <v>6.41</v>
      </c>
      <c r="L1237" s="156"/>
      <c r="M1237" s="161"/>
      <c r="N1237" s="162"/>
      <c r="O1237" s="162"/>
      <c r="P1237" s="162"/>
      <c r="Q1237" s="162"/>
      <c r="R1237" s="162"/>
      <c r="S1237" s="162"/>
      <c r="T1237" s="163"/>
      <c r="AT1237" s="158" t="s">
        <v>145</v>
      </c>
      <c r="AU1237" s="158" t="s">
        <v>83</v>
      </c>
      <c r="AV1237" s="13" t="s">
        <v>83</v>
      </c>
      <c r="AW1237" s="13" t="s">
        <v>29</v>
      </c>
      <c r="AX1237" s="13" t="s">
        <v>73</v>
      </c>
      <c r="AY1237" s="158" t="s">
        <v>137</v>
      </c>
    </row>
    <row r="1238" spans="1:65" s="13" customFormat="1">
      <c r="B1238" s="156"/>
      <c r="D1238" s="157" t="s">
        <v>145</v>
      </c>
      <c r="E1238" s="158" t="s">
        <v>1</v>
      </c>
      <c r="F1238" s="159" t="s">
        <v>1219</v>
      </c>
      <c r="H1238" s="160">
        <v>9.6</v>
      </c>
      <c r="L1238" s="156"/>
      <c r="M1238" s="161"/>
      <c r="N1238" s="162"/>
      <c r="O1238" s="162"/>
      <c r="P1238" s="162"/>
      <c r="Q1238" s="162"/>
      <c r="R1238" s="162"/>
      <c r="S1238" s="162"/>
      <c r="T1238" s="163"/>
      <c r="AT1238" s="158" t="s">
        <v>145</v>
      </c>
      <c r="AU1238" s="158" t="s">
        <v>83</v>
      </c>
      <c r="AV1238" s="13" t="s">
        <v>83</v>
      </c>
      <c r="AW1238" s="13" t="s">
        <v>29</v>
      </c>
      <c r="AX1238" s="13" t="s">
        <v>73</v>
      </c>
      <c r="AY1238" s="158" t="s">
        <v>137</v>
      </c>
    </row>
    <row r="1239" spans="1:65" s="16" customFormat="1">
      <c r="B1239" s="191"/>
      <c r="D1239" s="157" t="s">
        <v>145</v>
      </c>
      <c r="E1239" s="192" t="s">
        <v>1</v>
      </c>
      <c r="F1239" s="193" t="s">
        <v>582</v>
      </c>
      <c r="H1239" s="194">
        <v>129.13999999999999</v>
      </c>
      <c r="L1239" s="191"/>
      <c r="M1239" s="195"/>
      <c r="N1239" s="196"/>
      <c r="O1239" s="196"/>
      <c r="P1239" s="196"/>
      <c r="Q1239" s="196"/>
      <c r="R1239" s="196"/>
      <c r="S1239" s="196"/>
      <c r="T1239" s="197"/>
      <c r="AT1239" s="192" t="s">
        <v>145</v>
      </c>
      <c r="AU1239" s="192" t="s">
        <v>83</v>
      </c>
      <c r="AV1239" s="16" t="s">
        <v>152</v>
      </c>
      <c r="AW1239" s="16" t="s">
        <v>29</v>
      </c>
      <c r="AX1239" s="16" t="s">
        <v>73</v>
      </c>
      <c r="AY1239" s="192" t="s">
        <v>137</v>
      </c>
    </row>
    <row r="1240" spans="1:65" s="14" customFormat="1">
      <c r="B1240" s="164"/>
      <c r="D1240" s="157" t="s">
        <v>145</v>
      </c>
      <c r="E1240" s="165" t="s">
        <v>1</v>
      </c>
      <c r="F1240" s="166" t="s">
        <v>176</v>
      </c>
      <c r="H1240" s="167">
        <v>322.55000000000007</v>
      </c>
      <c r="L1240" s="164"/>
      <c r="M1240" s="168"/>
      <c r="N1240" s="169"/>
      <c r="O1240" s="169"/>
      <c r="P1240" s="169"/>
      <c r="Q1240" s="169"/>
      <c r="R1240" s="169"/>
      <c r="S1240" s="169"/>
      <c r="T1240" s="170"/>
      <c r="AT1240" s="165" t="s">
        <v>145</v>
      </c>
      <c r="AU1240" s="165" t="s">
        <v>83</v>
      </c>
      <c r="AV1240" s="14" t="s">
        <v>143</v>
      </c>
      <c r="AW1240" s="14" t="s">
        <v>29</v>
      </c>
      <c r="AX1240" s="14" t="s">
        <v>81</v>
      </c>
      <c r="AY1240" s="165" t="s">
        <v>137</v>
      </c>
    </row>
    <row r="1241" spans="1:65" s="2" customFormat="1" ht="24.15" customHeight="1">
      <c r="A1241" s="30"/>
      <c r="B1241" s="142"/>
      <c r="C1241" s="177" t="s">
        <v>1220</v>
      </c>
      <c r="D1241" s="177" t="s">
        <v>214</v>
      </c>
      <c r="E1241" s="178" t="s">
        <v>1221</v>
      </c>
      <c r="F1241" s="179" t="s">
        <v>1222</v>
      </c>
      <c r="G1241" s="180" t="s">
        <v>190</v>
      </c>
      <c r="H1241" s="181">
        <v>135.59700000000001</v>
      </c>
      <c r="I1241" s="182"/>
      <c r="J1241" s="182">
        <f>ROUND(I1241*H1241,2)</f>
        <v>0</v>
      </c>
      <c r="K1241" s="183"/>
      <c r="L1241" s="184"/>
      <c r="M1241" s="185" t="s">
        <v>1</v>
      </c>
      <c r="N1241" s="186" t="s">
        <v>38</v>
      </c>
      <c r="O1241" s="152">
        <v>0</v>
      </c>
      <c r="P1241" s="152">
        <f>O1241*H1241</f>
        <v>0</v>
      </c>
      <c r="Q1241" s="152">
        <v>1E-4</v>
      </c>
      <c r="R1241" s="152">
        <f>Q1241*H1241</f>
        <v>1.3559700000000001E-2</v>
      </c>
      <c r="S1241" s="152">
        <v>0</v>
      </c>
      <c r="T1241" s="153">
        <f>S1241*H1241</f>
        <v>0</v>
      </c>
      <c r="U1241" s="30"/>
      <c r="V1241" s="30"/>
      <c r="W1241" s="30"/>
      <c r="X1241" s="30"/>
      <c r="Y1241" s="30"/>
      <c r="Z1241" s="30"/>
      <c r="AA1241" s="30"/>
      <c r="AB1241" s="30"/>
      <c r="AC1241" s="30"/>
      <c r="AD1241" s="30"/>
      <c r="AE1241" s="30"/>
      <c r="AR1241" s="154" t="s">
        <v>177</v>
      </c>
      <c r="AT1241" s="154" t="s">
        <v>214</v>
      </c>
      <c r="AU1241" s="154" t="s">
        <v>83</v>
      </c>
      <c r="AY1241" s="18" t="s">
        <v>137</v>
      </c>
      <c r="BE1241" s="155">
        <f>IF(N1241="základní",J1241,0)</f>
        <v>0</v>
      </c>
      <c r="BF1241" s="155">
        <f>IF(N1241="snížená",J1241,0)</f>
        <v>0</v>
      </c>
      <c r="BG1241" s="155">
        <f>IF(N1241="zákl. přenesená",J1241,0)</f>
        <v>0</v>
      </c>
      <c r="BH1241" s="155">
        <f>IF(N1241="sníž. přenesená",J1241,0)</f>
        <v>0</v>
      </c>
      <c r="BI1241" s="155">
        <f>IF(N1241="nulová",J1241,0)</f>
        <v>0</v>
      </c>
      <c r="BJ1241" s="18" t="s">
        <v>81</v>
      </c>
      <c r="BK1241" s="155">
        <f>ROUND(I1241*H1241,2)</f>
        <v>0</v>
      </c>
      <c r="BL1241" s="18" t="s">
        <v>143</v>
      </c>
      <c r="BM1241" s="154" t="s">
        <v>1223</v>
      </c>
    </row>
    <row r="1242" spans="1:65" s="13" customFormat="1">
      <c r="B1242" s="156"/>
      <c r="D1242" s="157" t="s">
        <v>145</v>
      </c>
      <c r="F1242" s="159" t="s">
        <v>1224</v>
      </c>
      <c r="H1242" s="160">
        <v>135.59700000000001</v>
      </c>
      <c r="L1242" s="156"/>
      <c r="M1242" s="161"/>
      <c r="N1242" s="162"/>
      <c r="O1242" s="162"/>
      <c r="P1242" s="162"/>
      <c r="Q1242" s="162"/>
      <c r="R1242" s="162"/>
      <c r="S1242" s="162"/>
      <c r="T1242" s="163"/>
      <c r="AT1242" s="158" t="s">
        <v>145</v>
      </c>
      <c r="AU1242" s="158" t="s">
        <v>83</v>
      </c>
      <c r="AV1242" s="13" t="s">
        <v>83</v>
      </c>
      <c r="AW1242" s="13" t="s">
        <v>3</v>
      </c>
      <c r="AX1242" s="13" t="s">
        <v>81</v>
      </c>
      <c r="AY1242" s="158" t="s">
        <v>137</v>
      </c>
    </row>
    <row r="1243" spans="1:65" s="2" customFormat="1" ht="24.15" customHeight="1">
      <c r="A1243" s="30"/>
      <c r="B1243" s="142"/>
      <c r="C1243" s="177" t="s">
        <v>1225</v>
      </c>
      <c r="D1243" s="177" t="s">
        <v>214</v>
      </c>
      <c r="E1243" s="178" t="s">
        <v>1226</v>
      </c>
      <c r="F1243" s="179" t="s">
        <v>1227</v>
      </c>
      <c r="G1243" s="180" t="s">
        <v>190</v>
      </c>
      <c r="H1243" s="181">
        <v>111.468</v>
      </c>
      <c r="I1243" s="182"/>
      <c r="J1243" s="182">
        <f>ROUND(I1243*H1243,2)</f>
        <v>0</v>
      </c>
      <c r="K1243" s="183"/>
      <c r="L1243" s="184"/>
      <c r="M1243" s="185" t="s">
        <v>1</v>
      </c>
      <c r="N1243" s="186" t="s">
        <v>38</v>
      </c>
      <c r="O1243" s="152">
        <v>0</v>
      </c>
      <c r="P1243" s="152">
        <f>O1243*H1243</f>
        <v>0</v>
      </c>
      <c r="Q1243" s="152">
        <v>4.0000000000000003E-5</v>
      </c>
      <c r="R1243" s="152">
        <f>Q1243*H1243</f>
        <v>4.4587200000000002E-3</v>
      </c>
      <c r="S1243" s="152">
        <v>0</v>
      </c>
      <c r="T1243" s="153">
        <f>S1243*H1243</f>
        <v>0</v>
      </c>
      <c r="U1243" s="30"/>
      <c r="V1243" s="30"/>
      <c r="W1243" s="30"/>
      <c r="X1243" s="30"/>
      <c r="Y1243" s="30"/>
      <c r="Z1243" s="30"/>
      <c r="AA1243" s="30"/>
      <c r="AB1243" s="30"/>
      <c r="AC1243" s="30"/>
      <c r="AD1243" s="30"/>
      <c r="AE1243" s="30"/>
      <c r="AR1243" s="154" t="s">
        <v>177</v>
      </c>
      <c r="AT1243" s="154" t="s">
        <v>214</v>
      </c>
      <c r="AU1243" s="154" t="s">
        <v>83</v>
      </c>
      <c r="AY1243" s="18" t="s">
        <v>137</v>
      </c>
      <c r="BE1243" s="155">
        <f>IF(N1243="základní",J1243,0)</f>
        <v>0</v>
      </c>
      <c r="BF1243" s="155">
        <f>IF(N1243="snížená",J1243,0)</f>
        <v>0</v>
      </c>
      <c r="BG1243" s="155">
        <f>IF(N1243="zákl. přenesená",J1243,0)</f>
        <v>0</v>
      </c>
      <c r="BH1243" s="155">
        <f>IF(N1243="sníž. přenesená",J1243,0)</f>
        <v>0</v>
      </c>
      <c r="BI1243" s="155">
        <f>IF(N1243="nulová",J1243,0)</f>
        <v>0</v>
      </c>
      <c r="BJ1243" s="18" t="s">
        <v>81</v>
      </c>
      <c r="BK1243" s="155">
        <f>ROUND(I1243*H1243,2)</f>
        <v>0</v>
      </c>
      <c r="BL1243" s="18" t="s">
        <v>143</v>
      </c>
      <c r="BM1243" s="154" t="s">
        <v>1228</v>
      </c>
    </row>
    <row r="1244" spans="1:65" s="13" customFormat="1">
      <c r="B1244" s="156"/>
      <c r="D1244" s="157" t="s">
        <v>145</v>
      </c>
      <c r="F1244" s="159" t="s">
        <v>1229</v>
      </c>
      <c r="H1244" s="160">
        <v>111.468</v>
      </c>
      <c r="L1244" s="156"/>
      <c r="M1244" s="161"/>
      <c r="N1244" s="162"/>
      <c r="O1244" s="162"/>
      <c r="P1244" s="162"/>
      <c r="Q1244" s="162"/>
      <c r="R1244" s="162"/>
      <c r="S1244" s="162"/>
      <c r="T1244" s="163"/>
      <c r="AT1244" s="158" t="s">
        <v>145</v>
      </c>
      <c r="AU1244" s="158" t="s">
        <v>83</v>
      </c>
      <c r="AV1244" s="13" t="s">
        <v>83</v>
      </c>
      <c r="AW1244" s="13" t="s">
        <v>3</v>
      </c>
      <c r="AX1244" s="13" t="s">
        <v>81</v>
      </c>
      <c r="AY1244" s="158" t="s">
        <v>137</v>
      </c>
    </row>
    <row r="1245" spans="1:65" s="2" customFormat="1" ht="24.15" customHeight="1">
      <c r="A1245" s="30"/>
      <c r="B1245" s="142"/>
      <c r="C1245" s="177" t="s">
        <v>1230</v>
      </c>
      <c r="D1245" s="177" t="s">
        <v>214</v>
      </c>
      <c r="E1245" s="178" t="s">
        <v>1231</v>
      </c>
      <c r="F1245" s="179" t="s">
        <v>1232</v>
      </c>
      <c r="G1245" s="180" t="s">
        <v>190</v>
      </c>
      <c r="H1245" s="181">
        <v>57.698</v>
      </c>
      <c r="I1245" s="182"/>
      <c r="J1245" s="182">
        <f>ROUND(I1245*H1245,2)</f>
        <v>0</v>
      </c>
      <c r="K1245" s="183"/>
      <c r="L1245" s="184"/>
      <c r="M1245" s="185" t="s">
        <v>1</v>
      </c>
      <c r="N1245" s="186" t="s">
        <v>38</v>
      </c>
      <c r="O1245" s="152">
        <v>0</v>
      </c>
      <c r="P1245" s="152">
        <f>O1245*H1245</f>
        <v>0</v>
      </c>
      <c r="Q1245" s="152">
        <v>2.9999999999999997E-4</v>
      </c>
      <c r="R1245" s="152">
        <f>Q1245*H1245</f>
        <v>1.7309399999999999E-2</v>
      </c>
      <c r="S1245" s="152">
        <v>0</v>
      </c>
      <c r="T1245" s="153">
        <f>S1245*H1245</f>
        <v>0</v>
      </c>
      <c r="U1245" s="30"/>
      <c r="V1245" s="30"/>
      <c r="W1245" s="30"/>
      <c r="X1245" s="30"/>
      <c r="Y1245" s="30"/>
      <c r="Z1245" s="30"/>
      <c r="AA1245" s="30"/>
      <c r="AB1245" s="30"/>
      <c r="AC1245" s="30"/>
      <c r="AD1245" s="30"/>
      <c r="AE1245" s="30"/>
      <c r="AR1245" s="154" t="s">
        <v>177</v>
      </c>
      <c r="AT1245" s="154" t="s">
        <v>214</v>
      </c>
      <c r="AU1245" s="154" t="s">
        <v>83</v>
      </c>
      <c r="AY1245" s="18" t="s">
        <v>137</v>
      </c>
      <c r="BE1245" s="155">
        <f>IF(N1245="základní",J1245,0)</f>
        <v>0</v>
      </c>
      <c r="BF1245" s="155">
        <f>IF(N1245="snížená",J1245,0)</f>
        <v>0</v>
      </c>
      <c r="BG1245" s="155">
        <f>IF(N1245="zákl. přenesená",J1245,0)</f>
        <v>0</v>
      </c>
      <c r="BH1245" s="155">
        <f>IF(N1245="sníž. přenesená",J1245,0)</f>
        <v>0</v>
      </c>
      <c r="BI1245" s="155">
        <f>IF(N1245="nulová",J1245,0)</f>
        <v>0</v>
      </c>
      <c r="BJ1245" s="18" t="s">
        <v>81</v>
      </c>
      <c r="BK1245" s="155">
        <f>ROUND(I1245*H1245,2)</f>
        <v>0</v>
      </c>
      <c r="BL1245" s="18" t="s">
        <v>143</v>
      </c>
      <c r="BM1245" s="154" t="s">
        <v>1233</v>
      </c>
    </row>
    <row r="1246" spans="1:65" s="13" customFormat="1">
      <c r="B1246" s="156"/>
      <c r="D1246" s="157" t="s">
        <v>145</v>
      </c>
      <c r="F1246" s="159" t="s">
        <v>1234</v>
      </c>
      <c r="H1246" s="160">
        <v>57.698</v>
      </c>
      <c r="L1246" s="156"/>
      <c r="M1246" s="161"/>
      <c r="N1246" s="162"/>
      <c r="O1246" s="162"/>
      <c r="P1246" s="162"/>
      <c r="Q1246" s="162"/>
      <c r="R1246" s="162"/>
      <c r="S1246" s="162"/>
      <c r="T1246" s="163"/>
      <c r="AT1246" s="158" t="s">
        <v>145</v>
      </c>
      <c r="AU1246" s="158" t="s">
        <v>83</v>
      </c>
      <c r="AV1246" s="13" t="s">
        <v>83</v>
      </c>
      <c r="AW1246" s="13" t="s">
        <v>3</v>
      </c>
      <c r="AX1246" s="13" t="s">
        <v>81</v>
      </c>
      <c r="AY1246" s="158" t="s">
        <v>137</v>
      </c>
    </row>
    <row r="1247" spans="1:65" s="2" customFormat="1" ht="24.15" customHeight="1">
      <c r="A1247" s="30"/>
      <c r="B1247" s="142"/>
      <c r="C1247" s="177" t="s">
        <v>1235</v>
      </c>
      <c r="D1247" s="177" t="s">
        <v>214</v>
      </c>
      <c r="E1247" s="178" t="s">
        <v>1236</v>
      </c>
      <c r="F1247" s="179" t="s">
        <v>1237</v>
      </c>
      <c r="G1247" s="180" t="s">
        <v>190</v>
      </c>
      <c r="H1247" s="181">
        <v>33.914999999999999</v>
      </c>
      <c r="I1247" s="182"/>
      <c r="J1247" s="182">
        <f>ROUND(I1247*H1247,2)</f>
        <v>0</v>
      </c>
      <c r="K1247" s="183"/>
      <c r="L1247" s="184"/>
      <c r="M1247" s="185" t="s">
        <v>1</v>
      </c>
      <c r="N1247" s="186" t="s">
        <v>38</v>
      </c>
      <c r="O1247" s="152">
        <v>0</v>
      </c>
      <c r="P1247" s="152">
        <f>O1247*H1247</f>
        <v>0</v>
      </c>
      <c r="Q1247" s="152">
        <v>2.0000000000000001E-4</v>
      </c>
      <c r="R1247" s="152">
        <f>Q1247*H1247</f>
        <v>6.783E-3</v>
      </c>
      <c r="S1247" s="152">
        <v>0</v>
      </c>
      <c r="T1247" s="153">
        <f>S1247*H1247</f>
        <v>0</v>
      </c>
      <c r="U1247" s="30"/>
      <c r="V1247" s="30"/>
      <c r="W1247" s="30"/>
      <c r="X1247" s="30"/>
      <c r="Y1247" s="30"/>
      <c r="Z1247" s="30"/>
      <c r="AA1247" s="30"/>
      <c r="AB1247" s="30"/>
      <c r="AC1247" s="30"/>
      <c r="AD1247" s="30"/>
      <c r="AE1247" s="30"/>
      <c r="AR1247" s="154" t="s">
        <v>177</v>
      </c>
      <c r="AT1247" s="154" t="s">
        <v>214</v>
      </c>
      <c r="AU1247" s="154" t="s">
        <v>83</v>
      </c>
      <c r="AY1247" s="18" t="s">
        <v>137</v>
      </c>
      <c r="BE1247" s="155">
        <f>IF(N1247="základní",J1247,0)</f>
        <v>0</v>
      </c>
      <c r="BF1247" s="155">
        <f>IF(N1247="snížená",J1247,0)</f>
        <v>0</v>
      </c>
      <c r="BG1247" s="155">
        <f>IF(N1247="zákl. přenesená",J1247,0)</f>
        <v>0</v>
      </c>
      <c r="BH1247" s="155">
        <f>IF(N1247="sníž. přenesená",J1247,0)</f>
        <v>0</v>
      </c>
      <c r="BI1247" s="155">
        <f>IF(N1247="nulová",J1247,0)</f>
        <v>0</v>
      </c>
      <c r="BJ1247" s="18" t="s">
        <v>81</v>
      </c>
      <c r="BK1247" s="155">
        <f>ROUND(I1247*H1247,2)</f>
        <v>0</v>
      </c>
      <c r="BL1247" s="18" t="s">
        <v>143</v>
      </c>
      <c r="BM1247" s="154" t="s">
        <v>1238</v>
      </c>
    </row>
    <row r="1248" spans="1:65" s="13" customFormat="1">
      <c r="B1248" s="156"/>
      <c r="D1248" s="157" t="s">
        <v>145</v>
      </c>
      <c r="F1248" s="159" t="s">
        <v>1239</v>
      </c>
      <c r="H1248" s="160">
        <v>33.914999999999999</v>
      </c>
      <c r="L1248" s="156"/>
      <c r="M1248" s="161"/>
      <c r="N1248" s="162"/>
      <c r="O1248" s="162"/>
      <c r="P1248" s="162"/>
      <c r="Q1248" s="162"/>
      <c r="R1248" s="162"/>
      <c r="S1248" s="162"/>
      <c r="T1248" s="163"/>
      <c r="AT1248" s="158" t="s">
        <v>145</v>
      </c>
      <c r="AU1248" s="158" t="s">
        <v>83</v>
      </c>
      <c r="AV1248" s="13" t="s">
        <v>83</v>
      </c>
      <c r="AW1248" s="13" t="s">
        <v>3</v>
      </c>
      <c r="AX1248" s="13" t="s">
        <v>81</v>
      </c>
      <c r="AY1248" s="158" t="s">
        <v>137</v>
      </c>
    </row>
    <row r="1249" spans="1:65" s="2" customFormat="1" ht="24.15" customHeight="1">
      <c r="A1249" s="30"/>
      <c r="B1249" s="142"/>
      <c r="C1249" s="143" t="s">
        <v>1240</v>
      </c>
      <c r="D1249" s="143" t="s">
        <v>139</v>
      </c>
      <c r="E1249" s="144" t="s">
        <v>1241</v>
      </c>
      <c r="F1249" s="145" t="s">
        <v>1242</v>
      </c>
      <c r="G1249" s="146" t="s">
        <v>142</v>
      </c>
      <c r="H1249" s="147">
        <v>184.07499999999999</v>
      </c>
      <c r="I1249" s="148"/>
      <c r="J1249" s="148">
        <f>ROUND(I1249*H1249,2)</f>
        <v>0</v>
      </c>
      <c r="K1249" s="149"/>
      <c r="L1249" s="31"/>
      <c r="M1249" s="150" t="s">
        <v>1</v>
      </c>
      <c r="N1249" s="151" t="s">
        <v>38</v>
      </c>
      <c r="O1249" s="152">
        <v>0.29399999999999998</v>
      </c>
      <c r="P1249" s="152">
        <f>O1249*H1249</f>
        <v>54.118049999999997</v>
      </c>
      <c r="Q1249" s="152">
        <v>6.28E-3</v>
      </c>
      <c r="R1249" s="152">
        <f>Q1249*H1249</f>
        <v>1.155991</v>
      </c>
      <c r="S1249" s="152">
        <v>0</v>
      </c>
      <c r="T1249" s="153">
        <f>S1249*H1249</f>
        <v>0</v>
      </c>
      <c r="U1249" s="30"/>
      <c r="V1249" s="30"/>
      <c r="W1249" s="30"/>
      <c r="X1249" s="30"/>
      <c r="Y1249" s="30"/>
      <c r="Z1249" s="30"/>
      <c r="AA1249" s="30"/>
      <c r="AB1249" s="30"/>
      <c r="AC1249" s="30"/>
      <c r="AD1249" s="30"/>
      <c r="AE1249" s="30"/>
      <c r="AR1249" s="154" t="s">
        <v>143</v>
      </c>
      <c r="AT1249" s="154" t="s">
        <v>139</v>
      </c>
      <c r="AU1249" s="154" t="s">
        <v>83</v>
      </c>
      <c r="AY1249" s="18" t="s">
        <v>137</v>
      </c>
      <c r="BE1249" s="155">
        <f>IF(N1249="základní",J1249,0)</f>
        <v>0</v>
      </c>
      <c r="BF1249" s="155">
        <f>IF(N1249="snížená",J1249,0)</f>
        <v>0</v>
      </c>
      <c r="BG1249" s="155">
        <f>IF(N1249="zákl. přenesená",J1249,0)</f>
        <v>0</v>
      </c>
      <c r="BH1249" s="155">
        <f>IF(N1249="sníž. přenesená",J1249,0)</f>
        <v>0</v>
      </c>
      <c r="BI1249" s="155">
        <f>IF(N1249="nulová",J1249,0)</f>
        <v>0</v>
      </c>
      <c r="BJ1249" s="18" t="s">
        <v>81</v>
      </c>
      <c r="BK1249" s="155">
        <f>ROUND(I1249*H1249,2)</f>
        <v>0</v>
      </c>
      <c r="BL1249" s="18" t="s">
        <v>143</v>
      </c>
      <c r="BM1249" s="154" t="s">
        <v>1243</v>
      </c>
    </row>
    <row r="1250" spans="1:65" s="13" customFormat="1">
      <c r="B1250" s="156"/>
      <c r="D1250" s="157" t="s">
        <v>145</v>
      </c>
      <c r="E1250" s="158" t="s">
        <v>1</v>
      </c>
      <c r="F1250" s="159" t="s">
        <v>1244</v>
      </c>
      <c r="H1250" s="160">
        <v>102.22499999999999</v>
      </c>
      <c r="L1250" s="156"/>
      <c r="M1250" s="161"/>
      <c r="N1250" s="162"/>
      <c r="O1250" s="162"/>
      <c r="P1250" s="162"/>
      <c r="Q1250" s="162"/>
      <c r="R1250" s="162"/>
      <c r="S1250" s="162"/>
      <c r="T1250" s="163"/>
      <c r="AT1250" s="158" t="s">
        <v>145</v>
      </c>
      <c r="AU1250" s="158" t="s">
        <v>83</v>
      </c>
      <c r="AV1250" s="13" t="s">
        <v>83</v>
      </c>
      <c r="AW1250" s="13" t="s">
        <v>29</v>
      </c>
      <c r="AX1250" s="13" t="s">
        <v>73</v>
      </c>
      <c r="AY1250" s="158" t="s">
        <v>137</v>
      </c>
    </row>
    <row r="1251" spans="1:65" s="13" customFormat="1">
      <c r="B1251" s="156"/>
      <c r="D1251" s="157" t="s">
        <v>145</v>
      </c>
      <c r="E1251" s="158" t="s">
        <v>1</v>
      </c>
      <c r="F1251" s="159" t="s">
        <v>1245</v>
      </c>
      <c r="H1251" s="160">
        <v>41.04</v>
      </c>
      <c r="L1251" s="156"/>
      <c r="M1251" s="161"/>
      <c r="N1251" s="162"/>
      <c r="O1251" s="162"/>
      <c r="P1251" s="162"/>
      <c r="Q1251" s="162"/>
      <c r="R1251" s="162"/>
      <c r="S1251" s="162"/>
      <c r="T1251" s="163"/>
      <c r="AT1251" s="158" t="s">
        <v>145</v>
      </c>
      <c r="AU1251" s="158" t="s">
        <v>83</v>
      </c>
      <c r="AV1251" s="13" t="s">
        <v>83</v>
      </c>
      <c r="AW1251" s="13" t="s">
        <v>29</v>
      </c>
      <c r="AX1251" s="13" t="s">
        <v>73</v>
      </c>
      <c r="AY1251" s="158" t="s">
        <v>137</v>
      </c>
    </row>
    <row r="1252" spans="1:65" s="13" customFormat="1">
      <c r="B1252" s="156"/>
      <c r="D1252" s="157" t="s">
        <v>145</v>
      </c>
      <c r="E1252" s="158" t="s">
        <v>1</v>
      </c>
      <c r="F1252" s="159" t="s">
        <v>1246</v>
      </c>
      <c r="H1252" s="160">
        <v>27.6</v>
      </c>
      <c r="L1252" s="156"/>
      <c r="M1252" s="161"/>
      <c r="N1252" s="162"/>
      <c r="O1252" s="162"/>
      <c r="P1252" s="162"/>
      <c r="Q1252" s="162"/>
      <c r="R1252" s="162"/>
      <c r="S1252" s="162"/>
      <c r="T1252" s="163"/>
      <c r="AT1252" s="158" t="s">
        <v>145</v>
      </c>
      <c r="AU1252" s="158" t="s">
        <v>83</v>
      </c>
      <c r="AV1252" s="13" t="s">
        <v>83</v>
      </c>
      <c r="AW1252" s="13" t="s">
        <v>29</v>
      </c>
      <c r="AX1252" s="13" t="s">
        <v>73</v>
      </c>
      <c r="AY1252" s="158" t="s">
        <v>137</v>
      </c>
    </row>
    <row r="1253" spans="1:65" s="13" customFormat="1">
      <c r="B1253" s="156"/>
      <c r="D1253" s="157" t="s">
        <v>145</v>
      </c>
      <c r="E1253" s="158" t="s">
        <v>1</v>
      </c>
      <c r="F1253" s="159" t="s">
        <v>1247</v>
      </c>
      <c r="H1253" s="160">
        <v>13.21</v>
      </c>
      <c r="L1253" s="156"/>
      <c r="M1253" s="161"/>
      <c r="N1253" s="162"/>
      <c r="O1253" s="162"/>
      <c r="P1253" s="162"/>
      <c r="Q1253" s="162"/>
      <c r="R1253" s="162"/>
      <c r="S1253" s="162"/>
      <c r="T1253" s="163"/>
      <c r="AT1253" s="158" t="s">
        <v>145</v>
      </c>
      <c r="AU1253" s="158" t="s">
        <v>83</v>
      </c>
      <c r="AV1253" s="13" t="s">
        <v>83</v>
      </c>
      <c r="AW1253" s="13" t="s">
        <v>29</v>
      </c>
      <c r="AX1253" s="13" t="s">
        <v>73</v>
      </c>
      <c r="AY1253" s="158" t="s">
        <v>137</v>
      </c>
    </row>
    <row r="1254" spans="1:65" s="14" customFormat="1">
      <c r="B1254" s="164"/>
      <c r="D1254" s="157" t="s">
        <v>145</v>
      </c>
      <c r="E1254" s="165" t="s">
        <v>1</v>
      </c>
      <c r="F1254" s="166" t="s">
        <v>176</v>
      </c>
      <c r="H1254" s="167">
        <v>184.07499999999999</v>
      </c>
      <c r="L1254" s="164"/>
      <c r="M1254" s="168"/>
      <c r="N1254" s="169"/>
      <c r="O1254" s="169"/>
      <c r="P1254" s="169"/>
      <c r="Q1254" s="169"/>
      <c r="R1254" s="169"/>
      <c r="S1254" s="169"/>
      <c r="T1254" s="170"/>
      <c r="AT1254" s="165" t="s">
        <v>145</v>
      </c>
      <c r="AU1254" s="165" t="s">
        <v>83</v>
      </c>
      <c r="AV1254" s="14" t="s">
        <v>143</v>
      </c>
      <c r="AW1254" s="14" t="s">
        <v>29</v>
      </c>
      <c r="AX1254" s="14" t="s">
        <v>81</v>
      </c>
      <c r="AY1254" s="165" t="s">
        <v>137</v>
      </c>
    </row>
    <row r="1255" spans="1:65" s="2" customFormat="1" ht="24.15" customHeight="1">
      <c r="A1255" s="30"/>
      <c r="B1255" s="142"/>
      <c r="C1255" s="143" t="s">
        <v>1248</v>
      </c>
      <c r="D1255" s="143" t="s">
        <v>139</v>
      </c>
      <c r="E1255" s="144" t="s">
        <v>1249</v>
      </c>
      <c r="F1255" s="145" t="s">
        <v>1250</v>
      </c>
      <c r="G1255" s="146" t="s">
        <v>142</v>
      </c>
      <c r="H1255" s="147">
        <v>839.66</v>
      </c>
      <c r="I1255" s="148"/>
      <c r="J1255" s="148">
        <f>ROUND(I1255*H1255,2)</f>
        <v>0</v>
      </c>
      <c r="K1255" s="149"/>
      <c r="L1255" s="31"/>
      <c r="M1255" s="150" t="s">
        <v>1</v>
      </c>
      <c r="N1255" s="151" t="s">
        <v>38</v>
      </c>
      <c r="O1255" s="152">
        <v>0.245</v>
      </c>
      <c r="P1255" s="152">
        <f>O1255*H1255</f>
        <v>205.71669999999997</v>
      </c>
      <c r="Q1255" s="152">
        <v>2.6800000000000001E-3</v>
      </c>
      <c r="R1255" s="152">
        <f>Q1255*H1255</f>
        <v>2.2502887999999999</v>
      </c>
      <c r="S1255" s="152">
        <v>0</v>
      </c>
      <c r="T1255" s="153">
        <f>S1255*H1255</f>
        <v>0</v>
      </c>
      <c r="U1255" s="30"/>
      <c r="V1255" s="30"/>
      <c r="W1255" s="30"/>
      <c r="X1255" s="30"/>
      <c r="Y1255" s="30"/>
      <c r="Z1255" s="30"/>
      <c r="AA1255" s="30"/>
      <c r="AB1255" s="30"/>
      <c r="AC1255" s="30"/>
      <c r="AD1255" s="30"/>
      <c r="AE1255" s="30"/>
      <c r="AR1255" s="154" t="s">
        <v>143</v>
      </c>
      <c r="AT1255" s="154" t="s">
        <v>139</v>
      </c>
      <c r="AU1255" s="154" t="s">
        <v>83</v>
      </c>
      <c r="AY1255" s="18" t="s">
        <v>137</v>
      </c>
      <c r="BE1255" s="155">
        <f>IF(N1255="základní",J1255,0)</f>
        <v>0</v>
      </c>
      <c r="BF1255" s="155">
        <f>IF(N1255="snížená",J1255,0)</f>
        <v>0</v>
      </c>
      <c r="BG1255" s="155">
        <f>IF(N1255="zákl. přenesená",J1255,0)</f>
        <v>0</v>
      </c>
      <c r="BH1255" s="155">
        <f>IF(N1255="sníž. přenesená",J1255,0)</f>
        <v>0</v>
      </c>
      <c r="BI1255" s="155">
        <f>IF(N1255="nulová",J1255,0)</f>
        <v>0</v>
      </c>
      <c r="BJ1255" s="18" t="s">
        <v>81</v>
      </c>
      <c r="BK1255" s="155">
        <f>ROUND(I1255*H1255,2)</f>
        <v>0</v>
      </c>
      <c r="BL1255" s="18" t="s">
        <v>143</v>
      </c>
      <c r="BM1255" s="154" t="s">
        <v>1251</v>
      </c>
    </row>
    <row r="1256" spans="1:65" s="13" customFormat="1">
      <c r="B1256" s="156"/>
      <c r="D1256" s="157" t="s">
        <v>145</v>
      </c>
      <c r="E1256" s="158" t="s">
        <v>1</v>
      </c>
      <c r="F1256" s="159" t="s">
        <v>1252</v>
      </c>
      <c r="H1256" s="160">
        <v>1.7250000000000001</v>
      </c>
      <c r="L1256" s="156"/>
      <c r="M1256" s="161"/>
      <c r="N1256" s="162"/>
      <c r="O1256" s="162"/>
      <c r="P1256" s="162"/>
      <c r="Q1256" s="162"/>
      <c r="R1256" s="162"/>
      <c r="S1256" s="162"/>
      <c r="T1256" s="163"/>
      <c r="AT1256" s="158" t="s">
        <v>145</v>
      </c>
      <c r="AU1256" s="158" t="s">
        <v>83</v>
      </c>
      <c r="AV1256" s="13" t="s">
        <v>83</v>
      </c>
      <c r="AW1256" s="13" t="s">
        <v>29</v>
      </c>
      <c r="AX1256" s="13" t="s">
        <v>73</v>
      </c>
      <c r="AY1256" s="158" t="s">
        <v>137</v>
      </c>
    </row>
    <row r="1257" spans="1:65" s="13" customFormat="1">
      <c r="B1257" s="156"/>
      <c r="D1257" s="157" t="s">
        <v>145</v>
      </c>
      <c r="E1257" s="158" t="s">
        <v>1</v>
      </c>
      <c r="F1257" s="159" t="s">
        <v>1253</v>
      </c>
      <c r="H1257" s="160">
        <v>3.45</v>
      </c>
      <c r="L1257" s="156"/>
      <c r="M1257" s="161"/>
      <c r="N1257" s="162"/>
      <c r="O1257" s="162"/>
      <c r="P1257" s="162"/>
      <c r="Q1257" s="162"/>
      <c r="R1257" s="162"/>
      <c r="S1257" s="162"/>
      <c r="T1257" s="163"/>
      <c r="AT1257" s="158" t="s">
        <v>145</v>
      </c>
      <c r="AU1257" s="158" t="s">
        <v>83</v>
      </c>
      <c r="AV1257" s="13" t="s">
        <v>83</v>
      </c>
      <c r="AW1257" s="13" t="s">
        <v>29</v>
      </c>
      <c r="AX1257" s="13" t="s">
        <v>73</v>
      </c>
      <c r="AY1257" s="158" t="s">
        <v>137</v>
      </c>
    </row>
    <row r="1258" spans="1:65" s="16" customFormat="1">
      <c r="B1258" s="191"/>
      <c r="D1258" s="157" t="s">
        <v>145</v>
      </c>
      <c r="E1258" s="192" t="s">
        <v>1</v>
      </c>
      <c r="F1258" s="193" t="s">
        <v>582</v>
      </c>
      <c r="H1258" s="194">
        <v>5.1750000000000007</v>
      </c>
      <c r="L1258" s="191"/>
      <c r="M1258" s="195"/>
      <c r="N1258" s="196"/>
      <c r="O1258" s="196"/>
      <c r="P1258" s="196"/>
      <c r="Q1258" s="196"/>
      <c r="R1258" s="196"/>
      <c r="S1258" s="196"/>
      <c r="T1258" s="197"/>
      <c r="AT1258" s="192" t="s">
        <v>145</v>
      </c>
      <c r="AU1258" s="192" t="s">
        <v>83</v>
      </c>
      <c r="AV1258" s="16" t="s">
        <v>152</v>
      </c>
      <c r="AW1258" s="16" t="s">
        <v>29</v>
      </c>
      <c r="AX1258" s="16" t="s">
        <v>73</v>
      </c>
      <c r="AY1258" s="192" t="s">
        <v>137</v>
      </c>
    </row>
    <row r="1259" spans="1:65" s="15" customFormat="1">
      <c r="B1259" s="171"/>
      <c r="D1259" s="157" t="s">
        <v>145</v>
      </c>
      <c r="E1259" s="172" t="s">
        <v>1</v>
      </c>
      <c r="F1259" s="173" t="s">
        <v>993</v>
      </c>
      <c r="H1259" s="172" t="s">
        <v>1</v>
      </c>
      <c r="L1259" s="171"/>
      <c r="M1259" s="174"/>
      <c r="N1259" s="175"/>
      <c r="O1259" s="175"/>
      <c r="P1259" s="175"/>
      <c r="Q1259" s="175"/>
      <c r="R1259" s="175"/>
      <c r="S1259" s="175"/>
      <c r="T1259" s="176"/>
      <c r="AT1259" s="172" t="s">
        <v>145</v>
      </c>
      <c r="AU1259" s="172" t="s">
        <v>83</v>
      </c>
      <c r="AV1259" s="15" t="s">
        <v>81</v>
      </c>
      <c r="AW1259" s="15" t="s">
        <v>29</v>
      </c>
      <c r="AX1259" s="15" t="s">
        <v>73</v>
      </c>
      <c r="AY1259" s="172" t="s">
        <v>137</v>
      </c>
    </row>
    <row r="1260" spans="1:65" s="13" customFormat="1">
      <c r="B1260" s="156"/>
      <c r="D1260" s="157" t="s">
        <v>145</v>
      </c>
      <c r="E1260" s="158" t="s">
        <v>1</v>
      </c>
      <c r="F1260" s="159" t="s">
        <v>1254</v>
      </c>
      <c r="H1260" s="160">
        <v>25.440999999999999</v>
      </c>
      <c r="L1260" s="156"/>
      <c r="M1260" s="161"/>
      <c r="N1260" s="162"/>
      <c r="O1260" s="162"/>
      <c r="P1260" s="162"/>
      <c r="Q1260" s="162"/>
      <c r="R1260" s="162"/>
      <c r="S1260" s="162"/>
      <c r="T1260" s="163"/>
      <c r="AT1260" s="158" t="s">
        <v>145</v>
      </c>
      <c r="AU1260" s="158" t="s">
        <v>83</v>
      </c>
      <c r="AV1260" s="13" t="s">
        <v>83</v>
      </c>
      <c r="AW1260" s="13" t="s">
        <v>29</v>
      </c>
      <c r="AX1260" s="13" t="s">
        <v>73</v>
      </c>
      <c r="AY1260" s="158" t="s">
        <v>137</v>
      </c>
    </row>
    <row r="1261" spans="1:65" s="13" customFormat="1">
      <c r="B1261" s="156"/>
      <c r="D1261" s="157" t="s">
        <v>145</v>
      </c>
      <c r="E1261" s="158" t="s">
        <v>1</v>
      </c>
      <c r="F1261" s="159" t="s">
        <v>1255</v>
      </c>
      <c r="H1261" s="160">
        <v>409.70600000000002</v>
      </c>
      <c r="L1261" s="156"/>
      <c r="M1261" s="161"/>
      <c r="N1261" s="162"/>
      <c r="O1261" s="162"/>
      <c r="P1261" s="162"/>
      <c r="Q1261" s="162"/>
      <c r="R1261" s="162"/>
      <c r="S1261" s="162"/>
      <c r="T1261" s="163"/>
      <c r="AT1261" s="158" t="s">
        <v>145</v>
      </c>
      <c r="AU1261" s="158" t="s">
        <v>83</v>
      </c>
      <c r="AV1261" s="13" t="s">
        <v>83</v>
      </c>
      <c r="AW1261" s="13" t="s">
        <v>29</v>
      </c>
      <c r="AX1261" s="13" t="s">
        <v>73</v>
      </c>
      <c r="AY1261" s="158" t="s">
        <v>137</v>
      </c>
    </row>
    <row r="1262" spans="1:65" s="13" customFormat="1">
      <c r="B1262" s="156"/>
      <c r="D1262" s="157" t="s">
        <v>145</v>
      </c>
      <c r="E1262" s="158" t="s">
        <v>1</v>
      </c>
      <c r="F1262" s="159" t="s">
        <v>1256</v>
      </c>
      <c r="H1262" s="160">
        <v>13.705</v>
      </c>
      <c r="L1262" s="156"/>
      <c r="M1262" s="161"/>
      <c r="N1262" s="162"/>
      <c r="O1262" s="162"/>
      <c r="P1262" s="162"/>
      <c r="Q1262" s="162"/>
      <c r="R1262" s="162"/>
      <c r="S1262" s="162"/>
      <c r="T1262" s="163"/>
      <c r="AT1262" s="158" t="s">
        <v>145</v>
      </c>
      <c r="AU1262" s="158" t="s">
        <v>83</v>
      </c>
      <c r="AV1262" s="13" t="s">
        <v>83</v>
      </c>
      <c r="AW1262" s="13" t="s">
        <v>29</v>
      </c>
      <c r="AX1262" s="13" t="s">
        <v>73</v>
      </c>
      <c r="AY1262" s="158" t="s">
        <v>137</v>
      </c>
    </row>
    <row r="1263" spans="1:65" s="13" customFormat="1">
      <c r="B1263" s="156"/>
      <c r="D1263" s="157" t="s">
        <v>145</v>
      </c>
      <c r="E1263" s="158" t="s">
        <v>1</v>
      </c>
      <c r="F1263" s="159" t="s">
        <v>1257</v>
      </c>
      <c r="H1263" s="160">
        <v>1.1020000000000001</v>
      </c>
      <c r="L1263" s="156"/>
      <c r="M1263" s="161"/>
      <c r="N1263" s="162"/>
      <c r="O1263" s="162"/>
      <c r="P1263" s="162"/>
      <c r="Q1263" s="162"/>
      <c r="R1263" s="162"/>
      <c r="S1263" s="162"/>
      <c r="T1263" s="163"/>
      <c r="AT1263" s="158" t="s">
        <v>145</v>
      </c>
      <c r="AU1263" s="158" t="s">
        <v>83</v>
      </c>
      <c r="AV1263" s="13" t="s">
        <v>83</v>
      </c>
      <c r="AW1263" s="13" t="s">
        <v>29</v>
      </c>
      <c r="AX1263" s="13" t="s">
        <v>73</v>
      </c>
      <c r="AY1263" s="158" t="s">
        <v>137</v>
      </c>
    </row>
    <row r="1264" spans="1:65" s="13" customFormat="1">
      <c r="B1264" s="156"/>
      <c r="D1264" s="157" t="s">
        <v>145</v>
      </c>
      <c r="E1264" s="158" t="s">
        <v>1</v>
      </c>
      <c r="F1264" s="159" t="s">
        <v>1258</v>
      </c>
      <c r="H1264" s="160">
        <v>4.76</v>
      </c>
      <c r="L1264" s="156"/>
      <c r="M1264" s="161"/>
      <c r="N1264" s="162"/>
      <c r="O1264" s="162"/>
      <c r="P1264" s="162"/>
      <c r="Q1264" s="162"/>
      <c r="R1264" s="162"/>
      <c r="S1264" s="162"/>
      <c r="T1264" s="163"/>
      <c r="AT1264" s="158" t="s">
        <v>145</v>
      </c>
      <c r="AU1264" s="158" t="s">
        <v>83</v>
      </c>
      <c r="AV1264" s="13" t="s">
        <v>83</v>
      </c>
      <c r="AW1264" s="13" t="s">
        <v>29</v>
      </c>
      <c r="AX1264" s="13" t="s">
        <v>73</v>
      </c>
      <c r="AY1264" s="158" t="s">
        <v>137</v>
      </c>
    </row>
    <row r="1265" spans="2:51" s="16" customFormat="1">
      <c r="B1265" s="191"/>
      <c r="D1265" s="157" t="s">
        <v>145</v>
      </c>
      <c r="E1265" s="192" t="s">
        <v>1</v>
      </c>
      <c r="F1265" s="193" t="s">
        <v>582</v>
      </c>
      <c r="H1265" s="194">
        <v>454.71399999999994</v>
      </c>
      <c r="L1265" s="191"/>
      <c r="M1265" s="195"/>
      <c r="N1265" s="196"/>
      <c r="O1265" s="196"/>
      <c r="P1265" s="196"/>
      <c r="Q1265" s="196"/>
      <c r="R1265" s="196"/>
      <c r="S1265" s="196"/>
      <c r="T1265" s="197"/>
      <c r="AT1265" s="192" t="s">
        <v>145</v>
      </c>
      <c r="AU1265" s="192" t="s">
        <v>83</v>
      </c>
      <c r="AV1265" s="16" t="s">
        <v>152</v>
      </c>
      <c r="AW1265" s="16" t="s">
        <v>29</v>
      </c>
      <c r="AX1265" s="16" t="s">
        <v>73</v>
      </c>
      <c r="AY1265" s="192" t="s">
        <v>137</v>
      </c>
    </row>
    <row r="1266" spans="2:51" s="15" customFormat="1">
      <c r="B1266" s="171"/>
      <c r="D1266" s="157" t="s">
        <v>145</v>
      </c>
      <c r="E1266" s="172" t="s">
        <v>1</v>
      </c>
      <c r="F1266" s="173" t="s">
        <v>1141</v>
      </c>
      <c r="H1266" s="172" t="s">
        <v>1</v>
      </c>
      <c r="L1266" s="171"/>
      <c r="M1266" s="174"/>
      <c r="N1266" s="175"/>
      <c r="O1266" s="175"/>
      <c r="P1266" s="175"/>
      <c r="Q1266" s="175"/>
      <c r="R1266" s="175"/>
      <c r="S1266" s="175"/>
      <c r="T1266" s="176"/>
      <c r="AT1266" s="172" t="s">
        <v>145</v>
      </c>
      <c r="AU1266" s="172" t="s">
        <v>83</v>
      </c>
      <c r="AV1266" s="15" t="s">
        <v>81</v>
      </c>
      <c r="AW1266" s="15" t="s">
        <v>29</v>
      </c>
      <c r="AX1266" s="15" t="s">
        <v>73</v>
      </c>
      <c r="AY1266" s="172" t="s">
        <v>137</v>
      </c>
    </row>
    <row r="1267" spans="2:51" s="13" customFormat="1">
      <c r="B1267" s="156"/>
      <c r="D1267" s="157" t="s">
        <v>145</v>
      </c>
      <c r="E1267" s="158" t="s">
        <v>1</v>
      </c>
      <c r="F1267" s="159" t="s">
        <v>1259</v>
      </c>
      <c r="H1267" s="160">
        <v>199.61199999999999</v>
      </c>
      <c r="L1267" s="156"/>
      <c r="M1267" s="161"/>
      <c r="N1267" s="162"/>
      <c r="O1267" s="162"/>
      <c r="P1267" s="162"/>
      <c r="Q1267" s="162"/>
      <c r="R1267" s="162"/>
      <c r="S1267" s="162"/>
      <c r="T1267" s="163"/>
      <c r="AT1267" s="158" t="s">
        <v>145</v>
      </c>
      <c r="AU1267" s="158" t="s">
        <v>83</v>
      </c>
      <c r="AV1267" s="13" t="s">
        <v>83</v>
      </c>
      <c r="AW1267" s="13" t="s">
        <v>29</v>
      </c>
      <c r="AX1267" s="13" t="s">
        <v>73</v>
      </c>
      <c r="AY1267" s="158" t="s">
        <v>137</v>
      </c>
    </row>
    <row r="1268" spans="2:51" s="13" customFormat="1">
      <c r="B1268" s="156"/>
      <c r="D1268" s="157" t="s">
        <v>145</v>
      </c>
      <c r="E1268" s="158" t="s">
        <v>1</v>
      </c>
      <c r="F1268" s="159" t="s">
        <v>1260</v>
      </c>
      <c r="H1268" s="160">
        <v>0.68</v>
      </c>
      <c r="L1268" s="156"/>
      <c r="M1268" s="161"/>
      <c r="N1268" s="162"/>
      <c r="O1268" s="162"/>
      <c r="P1268" s="162"/>
      <c r="Q1268" s="162"/>
      <c r="R1268" s="162"/>
      <c r="S1268" s="162"/>
      <c r="T1268" s="163"/>
      <c r="AT1268" s="158" t="s">
        <v>145</v>
      </c>
      <c r="AU1268" s="158" t="s">
        <v>83</v>
      </c>
      <c r="AV1268" s="13" t="s">
        <v>83</v>
      </c>
      <c r="AW1268" s="13" t="s">
        <v>29</v>
      </c>
      <c r="AX1268" s="13" t="s">
        <v>73</v>
      </c>
      <c r="AY1268" s="158" t="s">
        <v>137</v>
      </c>
    </row>
    <row r="1269" spans="2:51" s="13" customFormat="1">
      <c r="B1269" s="156"/>
      <c r="D1269" s="157" t="s">
        <v>145</v>
      </c>
      <c r="E1269" s="158" t="s">
        <v>1</v>
      </c>
      <c r="F1269" s="159" t="s">
        <v>1036</v>
      </c>
      <c r="H1269" s="160">
        <v>0.67400000000000004</v>
      </c>
      <c r="L1269" s="156"/>
      <c r="M1269" s="161"/>
      <c r="N1269" s="162"/>
      <c r="O1269" s="162"/>
      <c r="P1269" s="162"/>
      <c r="Q1269" s="162"/>
      <c r="R1269" s="162"/>
      <c r="S1269" s="162"/>
      <c r="T1269" s="163"/>
      <c r="AT1269" s="158" t="s">
        <v>145</v>
      </c>
      <c r="AU1269" s="158" t="s">
        <v>83</v>
      </c>
      <c r="AV1269" s="13" t="s">
        <v>83</v>
      </c>
      <c r="AW1269" s="13" t="s">
        <v>29</v>
      </c>
      <c r="AX1269" s="13" t="s">
        <v>73</v>
      </c>
      <c r="AY1269" s="158" t="s">
        <v>137</v>
      </c>
    </row>
    <row r="1270" spans="2:51" s="13" customFormat="1">
      <c r="B1270" s="156"/>
      <c r="D1270" s="157" t="s">
        <v>145</v>
      </c>
      <c r="E1270" s="158" t="s">
        <v>1</v>
      </c>
      <c r="F1270" s="159" t="s">
        <v>1261</v>
      </c>
      <c r="H1270" s="160">
        <v>1</v>
      </c>
      <c r="L1270" s="156"/>
      <c r="M1270" s="161"/>
      <c r="N1270" s="162"/>
      <c r="O1270" s="162"/>
      <c r="P1270" s="162"/>
      <c r="Q1270" s="162"/>
      <c r="R1270" s="162"/>
      <c r="S1270" s="162"/>
      <c r="T1270" s="163"/>
      <c r="AT1270" s="158" t="s">
        <v>145</v>
      </c>
      <c r="AU1270" s="158" t="s">
        <v>83</v>
      </c>
      <c r="AV1270" s="13" t="s">
        <v>83</v>
      </c>
      <c r="AW1270" s="13" t="s">
        <v>29</v>
      </c>
      <c r="AX1270" s="13" t="s">
        <v>73</v>
      </c>
      <c r="AY1270" s="158" t="s">
        <v>137</v>
      </c>
    </row>
    <row r="1271" spans="2:51" s="16" customFormat="1">
      <c r="B1271" s="191"/>
      <c r="D1271" s="157" t="s">
        <v>145</v>
      </c>
      <c r="E1271" s="192" t="s">
        <v>1</v>
      </c>
      <c r="F1271" s="193" t="s">
        <v>582</v>
      </c>
      <c r="H1271" s="194">
        <v>201.96600000000001</v>
      </c>
      <c r="L1271" s="191"/>
      <c r="M1271" s="195"/>
      <c r="N1271" s="196"/>
      <c r="O1271" s="196"/>
      <c r="P1271" s="196"/>
      <c r="Q1271" s="196"/>
      <c r="R1271" s="196"/>
      <c r="S1271" s="196"/>
      <c r="T1271" s="197"/>
      <c r="AT1271" s="192" t="s">
        <v>145</v>
      </c>
      <c r="AU1271" s="192" t="s">
        <v>83</v>
      </c>
      <c r="AV1271" s="16" t="s">
        <v>152</v>
      </c>
      <c r="AW1271" s="16" t="s">
        <v>29</v>
      </c>
      <c r="AX1271" s="16" t="s">
        <v>73</v>
      </c>
      <c r="AY1271" s="192" t="s">
        <v>137</v>
      </c>
    </row>
    <row r="1272" spans="2:51" s="15" customFormat="1">
      <c r="B1272" s="171"/>
      <c r="D1272" s="157" t="s">
        <v>145</v>
      </c>
      <c r="E1272" s="172" t="s">
        <v>1</v>
      </c>
      <c r="F1272" s="173" t="s">
        <v>1148</v>
      </c>
      <c r="H1272" s="172" t="s">
        <v>1</v>
      </c>
      <c r="L1272" s="171"/>
      <c r="M1272" s="174"/>
      <c r="N1272" s="175"/>
      <c r="O1272" s="175"/>
      <c r="P1272" s="175"/>
      <c r="Q1272" s="175"/>
      <c r="R1272" s="175"/>
      <c r="S1272" s="175"/>
      <c r="T1272" s="176"/>
      <c r="AT1272" s="172" t="s">
        <v>145</v>
      </c>
      <c r="AU1272" s="172" t="s">
        <v>83</v>
      </c>
      <c r="AV1272" s="15" t="s">
        <v>81</v>
      </c>
      <c r="AW1272" s="15" t="s">
        <v>29</v>
      </c>
      <c r="AX1272" s="15" t="s">
        <v>73</v>
      </c>
      <c r="AY1272" s="172" t="s">
        <v>137</v>
      </c>
    </row>
    <row r="1273" spans="2:51" s="13" customFormat="1">
      <c r="B1273" s="156"/>
      <c r="D1273" s="157" t="s">
        <v>145</v>
      </c>
      <c r="E1273" s="158" t="s">
        <v>1</v>
      </c>
      <c r="F1273" s="159" t="s">
        <v>1262</v>
      </c>
      <c r="H1273" s="160">
        <v>124.54900000000001</v>
      </c>
      <c r="L1273" s="156"/>
      <c r="M1273" s="161"/>
      <c r="N1273" s="162"/>
      <c r="O1273" s="162"/>
      <c r="P1273" s="162"/>
      <c r="Q1273" s="162"/>
      <c r="R1273" s="162"/>
      <c r="S1273" s="162"/>
      <c r="T1273" s="163"/>
      <c r="AT1273" s="158" t="s">
        <v>145</v>
      </c>
      <c r="AU1273" s="158" t="s">
        <v>83</v>
      </c>
      <c r="AV1273" s="13" t="s">
        <v>83</v>
      </c>
      <c r="AW1273" s="13" t="s">
        <v>29</v>
      </c>
      <c r="AX1273" s="13" t="s">
        <v>73</v>
      </c>
      <c r="AY1273" s="158" t="s">
        <v>137</v>
      </c>
    </row>
    <row r="1274" spans="2:51" s="13" customFormat="1">
      <c r="B1274" s="156"/>
      <c r="D1274" s="157" t="s">
        <v>145</v>
      </c>
      <c r="E1274" s="158" t="s">
        <v>1</v>
      </c>
      <c r="F1274" s="159" t="s">
        <v>1263</v>
      </c>
      <c r="H1274" s="160">
        <v>0.24</v>
      </c>
      <c r="L1274" s="156"/>
      <c r="M1274" s="161"/>
      <c r="N1274" s="162"/>
      <c r="O1274" s="162"/>
      <c r="P1274" s="162"/>
      <c r="Q1274" s="162"/>
      <c r="R1274" s="162"/>
      <c r="S1274" s="162"/>
      <c r="T1274" s="163"/>
      <c r="AT1274" s="158" t="s">
        <v>145</v>
      </c>
      <c r="AU1274" s="158" t="s">
        <v>83</v>
      </c>
      <c r="AV1274" s="13" t="s">
        <v>83</v>
      </c>
      <c r="AW1274" s="13" t="s">
        <v>29</v>
      </c>
      <c r="AX1274" s="13" t="s">
        <v>73</v>
      </c>
      <c r="AY1274" s="158" t="s">
        <v>137</v>
      </c>
    </row>
    <row r="1275" spans="2:51" s="16" customFormat="1">
      <c r="B1275" s="191"/>
      <c r="D1275" s="157" t="s">
        <v>145</v>
      </c>
      <c r="E1275" s="192" t="s">
        <v>1</v>
      </c>
      <c r="F1275" s="193" t="s">
        <v>582</v>
      </c>
      <c r="H1275" s="194">
        <v>124.789</v>
      </c>
      <c r="L1275" s="191"/>
      <c r="M1275" s="195"/>
      <c r="N1275" s="196"/>
      <c r="O1275" s="196"/>
      <c r="P1275" s="196"/>
      <c r="Q1275" s="196"/>
      <c r="R1275" s="196"/>
      <c r="S1275" s="196"/>
      <c r="T1275" s="197"/>
      <c r="AT1275" s="192" t="s">
        <v>145</v>
      </c>
      <c r="AU1275" s="192" t="s">
        <v>83</v>
      </c>
      <c r="AV1275" s="16" t="s">
        <v>152</v>
      </c>
      <c r="AW1275" s="16" t="s">
        <v>29</v>
      </c>
      <c r="AX1275" s="16" t="s">
        <v>73</v>
      </c>
      <c r="AY1275" s="192" t="s">
        <v>137</v>
      </c>
    </row>
    <row r="1276" spans="2:51" s="15" customFormat="1">
      <c r="B1276" s="171"/>
      <c r="D1276" s="157" t="s">
        <v>145</v>
      </c>
      <c r="E1276" s="172" t="s">
        <v>1</v>
      </c>
      <c r="F1276" s="173" t="s">
        <v>1153</v>
      </c>
      <c r="H1276" s="172" t="s">
        <v>1</v>
      </c>
      <c r="L1276" s="171"/>
      <c r="M1276" s="174"/>
      <c r="N1276" s="175"/>
      <c r="O1276" s="175"/>
      <c r="P1276" s="175"/>
      <c r="Q1276" s="175"/>
      <c r="R1276" s="175"/>
      <c r="S1276" s="175"/>
      <c r="T1276" s="176"/>
      <c r="AT1276" s="172" t="s">
        <v>145</v>
      </c>
      <c r="AU1276" s="172" t="s">
        <v>83</v>
      </c>
      <c r="AV1276" s="15" t="s">
        <v>81</v>
      </c>
      <c r="AW1276" s="15" t="s">
        <v>29</v>
      </c>
      <c r="AX1276" s="15" t="s">
        <v>73</v>
      </c>
      <c r="AY1276" s="172" t="s">
        <v>137</v>
      </c>
    </row>
    <row r="1277" spans="2:51" s="13" customFormat="1">
      <c r="B1277" s="156"/>
      <c r="D1277" s="157" t="s">
        <v>145</v>
      </c>
      <c r="E1277" s="158" t="s">
        <v>1</v>
      </c>
      <c r="F1277" s="159" t="s">
        <v>1264</v>
      </c>
      <c r="H1277" s="160">
        <v>51.756</v>
      </c>
      <c r="L1277" s="156"/>
      <c r="M1277" s="161"/>
      <c r="N1277" s="162"/>
      <c r="O1277" s="162"/>
      <c r="P1277" s="162"/>
      <c r="Q1277" s="162"/>
      <c r="R1277" s="162"/>
      <c r="S1277" s="162"/>
      <c r="T1277" s="163"/>
      <c r="AT1277" s="158" t="s">
        <v>145</v>
      </c>
      <c r="AU1277" s="158" t="s">
        <v>83</v>
      </c>
      <c r="AV1277" s="13" t="s">
        <v>83</v>
      </c>
      <c r="AW1277" s="13" t="s">
        <v>29</v>
      </c>
      <c r="AX1277" s="13" t="s">
        <v>73</v>
      </c>
      <c r="AY1277" s="158" t="s">
        <v>137</v>
      </c>
    </row>
    <row r="1278" spans="2:51" s="13" customFormat="1">
      <c r="B1278" s="156"/>
      <c r="D1278" s="157" t="s">
        <v>145</v>
      </c>
      <c r="E1278" s="158" t="s">
        <v>1</v>
      </c>
      <c r="F1278" s="159" t="s">
        <v>1265</v>
      </c>
      <c r="H1278" s="160">
        <v>1.26</v>
      </c>
      <c r="L1278" s="156"/>
      <c r="M1278" s="161"/>
      <c r="N1278" s="162"/>
      <c r="O1278" s="162"/>
      <c r="P1278" s="162"/>
      <c r="Q1278" s="162"/>
      <c r="R1278" s="162"/>
      <c r="S1278" s="162"/>
      <c r="T1278" s="163"/>
      <c r="AT1278" s="158" t="s">
        <v>145</v>
      </c>
      <c r="AU1278" s="158" t="s">
        <v>83</v>
      </c>
      <c r="AV1278" s="13" t="s">
        <v>83</v>
      </c>
      <c r="AW1278" s="13" t="s">
        <v>29</v>
      </c>
      <c r="AX1278" s="13" t="s">
        <v>73</v>
      </c>
      <c r="AY1278" s="158" t="s">
        <v>137</v>
      </c>
    </row>
    <row r="1279" spans="2:51" s="16" customFormat="1">
      <c r="B1279" s="191"/>
      <c r="D1279" s="157" t="s">
        <v>145</v>
      </c>
      <c r="E1279" s="192" t="s">
        <v>1</v>
      </c>
      <c r="F1279" s="193" t="s">
        <v>582</v>
      </c>
      <c r="H1279" s="194">
        <v>53.015999999999998</v>
      </c>
      <c r="L1279" s="191"/>
      <c r="M1279" s="195"/>
      <c r="N1279" s="196"/>
      <c r="O1279" s="196"/>
      <c r="P1279" s="196"/>
      <c r="Q1279" s="196"/>
      <c r="R1279" s="196"/>
      <c r="S1279" s="196"/>
      <c r="T1279" s="197"/>
      <c r="AT1279" s="192" t="s">
        <v>145</v>
      </c>
      <c r="AU1279" s="192" t="s">
        <v>83</v>
      </c>
      <c r="AV1279" s="16" t="s">
        <v>152</v>
      </c>
      <c r="AW1279" s="16" t="s">
        <v>29</v>
      </c>
      <c r="AX1279" s="16" t="s">
        <v>73</v>
      </c>
      <c r="AY1279" s="192" t="s">
        <v>137</v>
      </c>
    </row>
    <row r="1280" spans="2:51" s="14" customFormat="1">
      <c r="B1280" s="164"/>
      <c r="D1280" s="157" t="s">
        <v>145</v>
      </c>
      <c r="E1280" s="165" t="s">
        <v>1</v>
      </c>
      <c r="F1280" s="166" t="s">
        <v>176</v>
      </c>
      <c r="H1280" s="167">
        <v>839.65999999999985</v>
      </c>
      <c r="L1280" s="164"/>
      <c r="M1280" s="168"/>
      <c r="N1280" s="169"/>
      <c r="O1280" s="169"/>
      <c r="P1280" s="169"/>
      <c r="Q1280" s="169"/>
      <c r="R1280" s="169"/>
      <c r="S1280" s="169"/>
      <c r="T1280" s="170"/>
      <c r="AT1280" s="165" t="s">
        <v>145</v>
      </c>
      <c r="AU1280" s="165" t="s">
        <v>83</v>
      </c>
      <c r="AV1280" s="14" t="s">
        <v>143</v>
      </c>
      <c r="AW1280" s="14" t="s">
        <v>29</v>
      </c>
      <c r="AX1280" s="14" t="s">
        <v>81</v>
      </c>
      <c r="AY1280" s="165" t="s">
        <v>137</v>
      </c>
    </row>
    <row r="1281" spans="1:65" s="2" customFormat="1" ht="24.15" customHeight="1">
      <c r="A1281" s="30"/>
      <c r="B1281" s="142"/>
      <c r="C1281" s="143" t="s">
        <v>1266</v>
      </c>
      <c r="D1281" s="143" t="s">
        <v>139</v>
      </c>
      <c r="E1281" s="144" t="s">
        <v>1267</v>
      </c>
      <c r="F1281" s="145" t="s">
        <v>1268</v>
      </c>
      <c r="G1281" s="146" t="s">
        <v>142</v>
      </c>
      <c r="H1281" s="147">
        <v>70.953000000000003</v>
      </c>
      <c r="I1281" s="148"/>
      <c r="J1281" s="148">
        <f>ROUND(I1281*H1281,2)</f>
        <v>0</v>
      </c>
      <c r="K1281" s="149"/>
      <c r="L1281" s="31"/>
      <c r="M1281" s="150" t="s">
        <v>1</v>
      </c>
      <c r="N1281" s="151" t="s">
        <v>38</v>
      </c>
      <c r="O1281" s="152">
        <v>0.06</v>
      </c>
      <c r="P1281" s="152">
        <f>O1281*H1281</f>
        <v>4.25718</v>
      </c>
      <c r="Q1281" s="152">
        <v>0</v>
      </c>
      <c r="R1281" s="152">
        <f>Q1281*H1281</f>
        <v>0</v>
      </c>
      <c r="S1281" s="152">
        <v>0</v>
      </c>
      <c r="T1281" s="153">
        <f>S1281*H1281</f>
        <v>0</v>
      </c>
      <c r="U1281" s="30"/>
      <c r="V1281" s="30"/>
      <c r="W1281" s="30"/>
      <c r="X1281" s="30"/>
      <c r="Y1281" s="30"/>
      <c r="Z1281" s="30"/>
      <c r="AA1281" s="30"/>
      <c r="AB1281" s="30"/>
      <c r="AC1281" s="30"/>
      <c r="AD1281" s="30"/>
      <c r="AE1281" s="30"/>
      <c r="AR1281" s="154" t="s">
        <v>143</v>
      </c>
      <c r="AT1281" s="154" t="s">
        <v>139</v>
      </c>
      <c r="AU1281" s="154" t="s">
        <v>83</v>
      </c>
      <c r="AY1281" s="18" t="s">
        <v>137</v>
      </c>
      <c r="BE1281" s="155">
        <f>IF(N1281="základní",J1281,0)</f>
        <v>0</v>
      </c>
      <c r="BF1281" s="155">
        <f>IF(N1281="snížená",J1281,0)</f>
        <v>0</v>
      </c>
      <c r="BG1281" s="155">
        <f>IF(N1281="zákl. přenesená",J1281,0)</f>
        <v>0</v>
      </c>
      <c r="BH1281" s="155">
        <f>IF(N1281="sníž. přenesená",J1281,0)</f>
        <v>0</v>
      </c>
      <c r="BI1281" s="155">
        <f>IF(N1281="nulová",J1281,0)</f>
        <v>0</v>
      </c>
      <c r="BJ1281" s="18" t="s">
        <v>81</v>
      </c>
      <c r="BK1281" s="155">
        <f>ROUND(I1281*H1281,2)</f>
        <v>0</v>
      </c>
      <c r="BL1281" s="18" t="s">
        <v>143</v>
      </c>
      <c r="BM1281" s="154" t="s">
        <v>1269</v>
      </c>
    </row>
    <row r="1282" spans="1:65" s="15" customFormat="1">
      <c r="B1282" s="171"/>
      <c r="D1282" s="157" t="s">
        <v>145</v>
      </c>
      <c r="E1282" s="172" t="s">
        <v>1</v>
      </c>
      <c r="F1282" s="173" t="s">
        <v>993</v>
      </c>
      <c r="H1282" s="172" t="s">
        <v>1</v>
      </c>
      <c r="L1282" s="171"/>
      <c r="M1282" s="174"/>
      <c r="N1282" s="175"/>
      <c r="O1282" s="175"/>
      <c r="P1282" s="175"/>
      <c r="Q1282" s="175"/>
      <c r="R1282" s="175"/>
      <c r="S1282" s="175"/>
      <c r="T1282" s="176"/>
      <c r="AT1282" s="172" t="s">
        <v>145</v>
      </c>
      <c r="AU1282" s="172" t="s">
        <v>83</v>
      </c>
      <c r="AV1282" s="15" t="s">
        <v>81</v>
      </c>
      <c r="AW1282" s="15" t="s">
        <v>29</v>
      </c>
      <c r="AX1282" s="15" t="s">
        <v>73</v>
      </c>
      <c r="AY1282" s="172" t="s">
        <v>137</v>
      </c>
    </row>
    <row r="1283" spans="1:65" s="13" customFormat="1">
      <c r="B1283" s="156"/>
      <c r="D1283" s="157" t="s">
        <v>145</v>
      </c>
      <c r="E1283" s="158" t="s">
        <v>1</v>
      </c>
      <c r="F1283" s="159" t="s">
        <v>1270</v>
      </c>
      <c r="H1283" s="160">
        <v>15.103999999999999</v>
      </c>
      <c r="L1283" s="156"/>
      <c r="M1283" s="161"/>
      <c r="N1283" s="162"/>
      <c r="O1283" s="162"/>
      <c r="P1283" s="162"/>
      <c r="Q1283" s="162"/>
      <c r="R1283" s="162"/>
      <c r="S1283" s="162"/>
      <c r="T1283" s="163"/>
      <c r="AT1283" s="158" t="s">
        <v>145</v>
      </c>
      <c r="AU1283" s="158" t="s">
        <v>83</v>
      </c>
      <c r="AV1283" s="13" t="s">
        <v>83</v>
      </c>
      <c r="AW1283" s="13" t="s">
        <v>29</v>
      </c>
      <c r="AX1283" s="13" t="s">
        <v>73</v>
      </c>
      <c r="AY1283" s="158" t="s">
        <v>137</v>
      </c>
    </row>
    <row r="1284" spans="1:65" s="13" customFormat="1">
      <c r="B1284" s="156"/>
      <c r="D1284" s="157" t="s">
        <v>145</v>
      </c>
      <c r="E1284" s="158" t="s">
        <v>1</v>
      </c>
      <c r="F1284" s="159" t="s">
        <v>1271</v>
      </c>
      <c r="H1284" s="160">
        <v>20.16</v>
      </c>
      <c r="L1284" s="156"/>
      <c r="M1284" s="161"/>
      <c r="N1284" s="162"/>
      <c r="O1284" s="162"/>
      <c r="P1284" s="162"/>
      <c r="Q1284" s="162"/>
      <c r="R1284" s="162"/>
      <c r="S1284" s="162"/>
      <c r="T1284" s="163"/>
      <c r="AT1284" s="158" t="s">
        <v>145</v>
      </c>
      <c r="AU1284" s="158" t="s">
        <v>83</v>
      </c>
      <c r="AV1284" s="13" t="s">
        <v>83</v>
      </c>
      <c r="AW1284" s="13" t="s">
        <v>29</v>
      </c>
      <c r="AX1284" s="13" t="s">
        <v>73</v>
      </c>
      <c r="AY1284" s="158" t="s">
        <v>137</v>
      </c>
    </row>
    <row r="1285" spans="1:65" s="13" customFormat="1">
      <c r="B1285" s="156"/>
      <c r="D1285" s="157" t="s">
        <v>145</v>
      </c>
      <c r="E1285" s="158" t="s">
        <v>1</v>
      </c>
      <c r="F1285" s="159" t="s">
        <v>1272</v>
      </c>
      <c r="H1285" s="160">
        <v>10.185</v>
      </c>
      <c r="L1285" s="156"/>
      <c r="M1285" s="161"/>
      <c r="N1285" s="162"/>
      <c r="O1285" s="162"/>
      <c r="P1285" s="162"/>
      <c r="Q1285" s="162"/>
      <c r="R1285" s="162"/>
      <c r="S1285" s="162"/>
      <c r="T1285" s="163"/>
      <c r="AT1285" s="158" t="s">
        <v>145</v>
      </c>
      <c r="AU1285" s="158" t="s">
        <v>83</v>
      </c>
      <c r="AV1285" s="13" t="s">
        <v>83</v>
      </c>
      <c r="AW1285" s="13" t="s">
        <v>29</v>
      </c>
      <c r="AX1285" s="13" t="s">
        <v>73</v>
      </c>
      <c r="AY1285" s="158" t="s">
        <v>137</v>
      </c>
    </row>
    <row r="1286" spans="1:65" s="15" customFormat="1">
      <c r="B1286" s="171"/>
      <c r="D1286" s="157" t="s">
        <v>145</v>
      </c>
      <c r="E1286" s="172" t="s">
        <v>1</v>
      </c>
      <c r="F1286" s="173" t="s">
        <v>1141</v>
      </c>
      <c r="H1286" s="172" t="s">
        <v>1</v>
      </c>
      <c r="L1286" s="171"/>
      <c r="M1286" s="174"/>
      <c r="N1286" s="175"/>
      <c r="O1286" s="175"/>
      <c r="P1286" s="175"/>
      <c r="Q1286" s="175"/>
      <c r="R1286" s="175"/>
      <c r="S1286" s="175"/>
      <c r="T1286" s="176"/>
      <c r="AT1286" s="172" t="s">
        <v>145</v>
      </c>
      <c r="AU1286" s="172" t="s">
        <v>83</v>
      </c>
      <c r="AV1286" s="15" t="s">
        <v>81</v>
      </c>
      <c r="AW1286" s="15" t="s">
        <v>29</v>
      </c>
      <c r="AX1286" s="15" t="s">
        <v>73</v>
      </c>
      <c r="AY1286" s="172" t="s">
        <v>137</v>
      </c>
    </row>
    <row r="1287" spans="1:65" s="13" customFormat="1">
      <c r="B1287" s="156"/>
      <c r="D1287" s="157" t="s">
        <v>145</v>
      </c>
      <c r="E1287" s="158" t="s">
        <v>1</v>
      </c>
      <c r="F1287" s="159" t="s">
        <v>1273</v>
      </c>
      <c r="H1287" s="160">
        <v>2.88</v>
      </c>
      <c r="L1287" s="156"/>
      <c r="M1287" s="161"/>
      <c r="N1287" s="162"/>
      <c r="O1287" s="162"/>
      <c r="P1287" s="162"/>
      <c r="Q1287" s="162"/>
      <c r="R1287" s="162"/>
      <c r="S1287" s="162"/>
      <c r="T1287" s="163"/>
      <c r="AT1287" s="158" t="s">
        <v>145</v>
      </c>
      <c r="AU1287" s="158" t="s">
        <v>83</v>
      </c>
      <c r="AV1287" s="13" t="s">
        <v>83</v>
      </c>
      <c r="AW1287" s="13" t="s">
        <v>29</v>
      </c>
      <c r="AX1287" s="13" t="s">
        <v>73</v>
      </c>
      <c r="AY1287" s="158" t="s">
        <v>137</v>
      </c>
    </row>
    <row r="1288" spans="1:65" s="13" customFormat="1">
      <c r="B1288" s="156"/>
      <c r="D1288" s="157" t="s">
        <v>145</v>
      </c>
      <c r="E1288" s="158" t="s">
        <v>1</v>
      </c>
      <c r="F1288" s="159" t="s">
        <v>1274</v>
      </c>
      <c r="H1288" s="160">
        <v>4.2839999999999998</v>
      </c>
      <c r="L1288" s="156"/>
      <c r="M1288" s="161"/>
      <c r="N1288" s="162"/>
      <c r="O1288" s="162"/>
      <c r="P1288" s="162"/>
      <c r="Q1288" s="162"/>
      <c r="R1288" s="162"/>
      <c r="S1288" s="162"/>
      <c r="T1288" s="163"/>
      <c r="AT1288" s="158" t="s">
        <v>145</v>
      </c>
      <c r="AU1288" s="158" t="s">
        <v>83</v>
      </c>
      <c r="AV1288" s="13" t="s">
        <v>83</v>
      </c>
      <c r="AW1288" s="13" t="s">
        <v>29</v>
      </c>
      <c r="AX1288" s="13" t="s">
        <v>73</v>
      </c>
      <c r="AY1288" s="158" t="s">
        <v>137</v>
      </c>
    </row>
    <row r="1289" spans="1:65" s="13" customFormat="1">
      <c r="B1289" s="156"/>
      <c r="D1289" s="157" t="s">
        <v>145</v>
      </c>
      <c r="E1289" s="158" t="s">
        <v>1</v>
      </c>
      <c r="F1289" s="159" t="s">
        <v>1275</v>
      </c>
      <c r="H1289" s="160">
        <v>10.5</v>
      </c>
      <c r="L1289" s="156"/>
      <c r="M1289" s="161"/>
      <c r="N1289" s="162"/>
      <c r="O1289" s="162"/>
      <c r="P1289" s="162"/>
      <c r="Q1289" s="162"/>
      <c r="R1289" s="162"/>
      <c r="S1289" s="162"/>
      <c r="T1289" s="163"/>
      <c r="AT1289" s="158" t="s">
        <v>145</v>
      </c>
      <c r="AU1289" s="158" t="s">
        <v>83</v>
      </c>
      <c r="AV1289" s="13" t="s">
        <v>83</v>
      </c>
      <c r="AW1289" s="13" t="s">
        <v>29</v>
      </c>
      <c r="AX1289" s="13" t="s">
        <v>73</v>
      </c>
      <c r="AY1289" s="158" t="s">
        <v>137</v>
      </c>
    </row>
    <row r="1290" spans="1:65" s="15" customFormat="1">
      <c r="B1290" s="171"/>
      <c r="D1290" s="157" t="s">
        <v>145</v>
      </c>
      <c r="E1290" s="172" t="s">
        <v>1</v>
      </c>
      <c r="F1290" s="173" t="s">
        <v>1148</v>
      </c>
      <c r="H1290" s="172" t="s">
        <v>1</v>
      </c>
      <c r="L1290" s="171"/>
      <c r="M1290" s="174"/>
      <c r="N1290" s="175"/>
      <c r="O1290" s="175"/>
      <c r="P1290" s="175"/>
      <c r="Q1290" s="175"/>
      <c r="R1290" s="175"/>
      <c r="S1290" s="175"/>
      <c r="T1290" s="176"/>
      <c r="AT1290" s="172" t="s">
        <v>145</v>
      </c>
      <c r="AU1290" s="172" t="s">
        <v>83</v>
      </c>
      <c r="AV1290" s="15" t="s">
        <v>81</v>
      </c>
      <c r="AW1290" s="15" t="s">
        <v>29</v>
      </c>
      <c r="AX1290" s="15" t="s">
        <v>73</v>
      </c>
      <c r="AY1290" s="172" t="s">
        <v>137</v>
      </c>
    </row>
    <row r="1291" spans="1:65" s="13" customFormat="1">
      <c r="B1291" s="156"/>
      <c r="D1291" s="157" t="s">
        <v>145</v>
      </c>
      <c r="E1291" s="158" t="s">
        <v>1</v>
      </c>
      <c r="F1291" s="159" t="s">
        <v>1276</v>
      </c>
      <c r="H1291" s="160">
        <v>0.64</v>
      </c>
      <c r="L1291" s="156"/>
      <c r="M1291" s="161"/>
      <c r="N1291" s="162"/>
      <c r="O1291" s="162"/>
      <c r="P1291" s="162"/>
      <c r="Q1291" s="162"/>
      <c r="R1291" s="162"/>
      <c r="S1291" s="162"/>
      <c r="T1291" s="163"/>
      <c r="AT1291" s="158" t="s">
        <v>145</v>
      </c>
      <c r="AU1291" s="158" t="s">
        <v>83</v>
      </c>
      <c r="AV1291" s="13" t="s">
        <v>83</v>
      </c>
      <c r="AW1291" s="13" t="s">
        <v>29</v>
      </c>
      <c r="AX1291" s="13" t="s">
        <v>73</v>
      </c>
      <c r="AY1291" s="158" t="s">
        <v>137</v>
      </c>
    </row>
    <row r="1292" spans="1:65" s="15" customFormat="1">
      <c r="B1292" s="171"/>
      <c r="D1292" s="157" t="s">
        <v>145</v>
      </c>
      <c r="E1292" s="172" t="s">
        <v>1</v>
      </c>
      <c r="F1292" s="173" t="s">
        <v>1153</v>
      </c>
      <c r="H1292" s="172" t="s">
        <v>1</v>
      </c>
      <c r="L1292" s="171"/>
      <c r="M1292" s="174"/>
      <c r="N1292" s="175"/>
      <c r="O1292" s="175"/>
      <c r="P1292" s="175"/>
      <c r="Q1292" s="175"/>
      <c r="R1292" s="175"/>
      <c r="S1292" s="175"/>
      <c r="T1292" s="176"/>
      <c r="AT1292" s="172" t="s">
        <v>145</v>
      </c>
      <c r="AU1292" s="172" t="s">
        <v>83</v>
      </c>
      <c r="AV1292" s="15" t="s">
        <v>81</v>
      </c>
      <c r="AW1292" s="15" t="s">
        <v>29</v>
      </c>
      <c r="AX1292" s="15" t="s">
        <v>73</v>
      </c>
      <c r="AY1292" s="172" t="s">
        <v>137</v>
      </c>
    </row>
    <row r="1293" spans="1:65" s="13" customFormat="1">
      <c r="B1293" s="156"/>
      <c r="D1293" s="157" t="s">
        <v>145</v>
      </c>
      <c r="E1293" s="158" t="s">
        <v>1</v>
      </c>
      <c r="F1293" s="159" t="s">
        <v>1277</v>
      </c>
      <c r="H1293" s="160">
        <v>7.2</v>
      </c>
      <c r="L1293" s="156"/>
      <c r="M1293" s="161"/>
      <c r="N1293" s="162"/>
      <c r="O1293" s="162"/>
      <c r="P1293" s="162"/>
      <c r="Q1293" s="162"/>
      <c r="R1293" s="162"/>
      <c r="S1293" s="162"/>
      <c r="T1293" s="163"/>
      <c r="AT1293" s="158" t="s">
        <v>145</v>
      </c>
      <c r="AU1293" s="158" t="s">
        <v>83</v>
      </c>
      <c r="AV1293" s="13" t="s">
        <v>83</v>
      </c>
      <c r="AW1293" s="13" t="s">
        <v>29</v>
      </c>
      <c r="AX1293" s="13" t="s">
        <v>73</v>
      </c>
      <c r="AY1293" s="158" t="s">
        <v>137</v>
      </c>
    </row>
    <row r="1294" spans="1:65" s="14" customFormat="1">
      <c r="B1294" s="164"/>
      <c r="D1294" s="157" t="s">
        <v>145</v>
      </c>
      <c r="E1294" s="165" t="s">
        <v>1</v>
      </c>
      <c r="F1294" s="166" t="s">
        <v>176</v>
      </c>
      <c r="H1294" s="167">
        <v>70.953000000000003</v>
      </c>
      <c r="L1294" s="164"/>
      <c r="M1294" s="168"/>
      <c r="N1294" s="169"/>
      <c r="O1294" s="169"/>
      <c r="P1294" s="169"/>
      <c r="Q1294" s="169"/>
      <c r="R1294" s="169"/>
      <c r="S1294" s="169"/>
      <c r="T1294" s="170"/>
      <c r="AT1294" s="165" t="s">
        <v>145</v>
      </c>
      <c r="AU1294" s="165" t="s">
        <v>83</v>
      </c>
      <c r="AV1294" s="14" t="s">
        <v>143</v>
      </c>
      <c r="AW1294" s="14" t="s">
        <v>29</v>
      </c>
      <c r="AX1294" s="14" t="s">
        <v>81</v>
      </c>
      <c r="AY1294" s="165" t="s">
        <v>137</v>
      </c>
    </row>
    <row r="1295" spans="1:65" s="2" customFormat="1" ht="24.15" customHeight="1">
      <c r="A1295" s="30"/>
      <c r="B1295" s="142"/>
      <c r="C1295" s="143" t="s">
        <v>1278</v>
      </c>
      <c r="D1295" s="143" t="s">
        <v>139</v>
      </c>
      <c r="E1295" s="144" t="s">
        <v>1279</v>
      </c>
      <c r="F1295" s="145" t="s">
        <v>1280</v>
      </c>
      <c r="G1295" s="146" t="s">
        <v>149</v>
      </c>
      <c r="H1295" s="147">
        <v>46.97</v>
      </c>
      <c r="I1295" s="148"/>
      <c r="J1295" s="148">
        <f>ROUND(I1295*H1295,2)</f>
        <v>0</v>
      </c>
      <c r="K1295" s="149"/>
      <c r="L1295" s="31"/>
      <c r="M1295" s="150" t="s">
        <v>1</v>
      </c>
      <c r="N1295" s="151" t="s">
        <v>38</v>
      </c>
      <c r="O1295" s="152">
        <v>3.2130000000000001</v>
      </c>
      <c r="P1295" s="152">
        <f>O1295*H1295</f>
        <v>150.91461000000001</v>
      </c>
      <c r="Q1295" s="152">
        <v>2.45329</v>
      </c>
      <c r="R1295" s="152">
        <f>Q1295*H1295</f>
        <v>115.2310313</v>
      </c>
      <c r="S1295" s="152">
        <v>0</v>
      </c>
      <c r="T1295" s="153">
        <f>S1295*H1295</f>
        <v>0</v>
      </c>
      <c r="U1295" s="30"/>
      <c r="V1295" s="30"/>
      <c r="W1295" s="30"/>
      <c r="X1295" s="30"/>
      <c r="Y1295" s="30"/>
      <c r="Z1295" s="30"/>
      <c r="AA1295" s="30"/>
      <c r="AB1295" s="30"/>
      <c r="AC1295" s="30"/>
      <c r="AD1295" s="30"/>
      <c r="AE1295" s="30"/>
      <c r="AR1295" s="154" t="s">
        <v>143</v>
      </c>
      <c r="AT1295" s="154" t="s">
        <v>139</v>
      </c>
      <c r="AU1295" s="154" t="s">
        <v>83</v>
      </c>
      <c r="AY1295" s="18" t="s">
        <v>137</v>
      </c>
      <c r="BE1295" s="155">
        <f>IF(N1295="základní",J1295,0)</f>
        <v>0</v>
      </c>
      <c r="BF1295" s="155">
        <f>IF(N1295="snížená",J1295,0)</f>
        <v>0</v>
      </c>
      <c r="BG1295" s="155">
        <f>IF(N1295="zákl. přenesená",J1295,0)</f>
        <v>0</v>
      </c>
      <c r="BH1295" s="155">
        <f>IF(N1295="sníž. přenesená",J1295,0)</f>
        <v>0</v>
      </c>
      <c r="BI1295" s="155">
        <f>IF(N1295="nulová",J1295,0)</f>
        <v>0</v>
      </c>
      <c r="BJ1295" s="18" t="s">
        <v>81</v>
      </c>
      <c r="BK1295" s="155">
        <f>ROUND(I1295*H1295,2)</f>
        <v>0</v>
      </c>
      <c r="BL1295" s="18" t="s">
        <v>143</v>
      </c>
      <c r="BM1295" s="154" t="s">
        <v>1281</v>
      </c>
    </row>
    <row r="1296" spans="1:65" s="13" customFormat="1">
      <c r="B1296" s="156"/>
      <c r="D1296" s="157" t="s">
        <v>145</v>
      </c>
      <c r="E1296" s="158" t="s">
        <v>1</v>
      </c>
      <c r="F1296" s="159" t="s">
        <v>1282</v>
      </c>
      <c r="H1296" s="160">
        <v>19.739000000000001</v>
      </c>
      <c r="L1296" s="156"/>
      <c r="M1296" s="161"/>
      <c r="N1296" s="162"/>
      <c r="O1296" s="162"/>
      <c r="P1296" s="162"/>
      <c r="Q1296" s="162"/>
      <c r="R1296" s="162"/>
      <c r="S1296" s="162"/>
      <c r="T1296" s="163"/>
      <c r="AT1296" s="158" t="s">
        <v>145</v>
      </c>
      <c r="AU1296" s="158" t="s">
        <v>83</v>
      </c>
      <c r="AV1296" s="13" t="s">
        <v>83</v>
      </c>
      <c r="AW1296" s="13" t="s">
        <v>29</v>
      </c>
      <c r="AX1296" s="13" t="s">
        <v>73</v>
      </c>
      <c r="AY1296" s="158" t="s">
        <v>137</v>
      </c>
    </row>
    <row r="1297" spans="1:65" s="13" customFormat="1">
      <c r="B1297" s="156"/>
      <c r="D1297" s="157" t="s">
        <v>145</v>
      </c>
      <c r="E1297" s="158" t="s">
        <v>1</v>
      </c>
      <c r="F1297" s="159" t="s">
        <v>1283</v>
      </c>
      <c r="H1297" s="160">
        <v>2.0259999999999998</v>
      </c>
      <c r="L1297" s="156"/>
      <c r="M1297" s="161"/>
      <c r="N1297" s="162"/>
      <c r="O1297" s="162"/>
      <c r="P1297" s="162"/>
      <c r="Q1297" s="162"/>
      <c r="R1297" s="162"/>
      <c r="S1297" s="162"/>
      <c r="T1297" s="163"/>
      <c r="AT1297" s="158" t="s">
        <v>145</v>
      </c>
      <c r="AU1297" s="158" t="s">
        <v>83</v>
      </c>
      <c r="AV1297" s="13" t="s">
        <v>83</v>
      </c>
      <c r="AW1297" s="13" t="s">
        <v>29</v>
      </c>
      <c r="AX1297" s="13" t="s">
        <v>73</v>
      </c>
      <c r="AY1297" s="158" t="s">
        <v>137</v>
      </c>
    </row>
    <row r="1298" spans="1:65" s="13" customFormat="1">
      <c r="B1298" s="156"/>
      <c r="D1298" s="157" t="s">
        <v>145</v>
      </c>
      <c r="E1298" s="158" t="s">
        <v>1</v>
      </c>
      <c r="F1298" s="159" t="s">
        <v>1284</v>
      </c>
      <c r="H1298" s="160">
        <v>1.9590000000000001</v>
      </c>
      <c r="L1298" s="156"/>
      <c r="M1298" s="161"/>
      <c r="N1298" s="162"/>
      <c r="O1298" s="162"/>
      <c r="P1298" s="162"/>
      <c r="Q1298" s="162"/>
      <c r="R1298" s="162"/>
      <c r="S1298" s="162"/>
      <c r="T1298" s="163"/>
      <c r="AT1298" s="158" t="s">
        <v>145</v>
      </c>
      <c r="AU1298" s="158" t="s">
        <v>83</v>
      </c>
      <c r="AV1298" s="13" t="s">
        <v>83</v>
      </c>
      <c r="AW1298" s="13" t="s">
        <v>29</v>
      </c>
      <c r="AX1298" s="13" t="s">
        <v>73</v>
      </c>
      <c r="AY1298" s="158" t="s">
        <v>137</v>
      </c>
    </row>
    <row r="1299" spans="1:65" s="13" customFormat="1">
      <c r="B1299" s="156"/>
      <c r="D1299" s="157" t="s">
        <v>145</v>
      </c>
      <c r="E1299" s="158" t="s">
        <v>1</v>
      </c>
      <c r="F1299" s="159" t="s">
        <v>1285</v>
      </c>
      <c r="H1299" s="160">
        <v>14.939</v>
      </c>
      <c r="L1299" s="156"/>
      <c r="M1299" s="161"/>
      <c r="N1299" s="162"/>
      <c r="O1299" s="162"/>
      <c r="P1299" s="162"/>
      <c r="Q1299" s="162"/>
      <c r="R1299" s="162"/>
      <c r="S1299" s="162"/>
      <c r="T1299" s="163"/>
      <c r="AT1299" s="158" t="s">
        <v>145</v>
      </c>
      <c r="AU1299" s="158" t="s">
        <v>83</v>
      </c>
      <c r="AV1299" s="13" t="s">
        <v>83</v>
      </c>
      <c r="AW1299" s="13" t="s">
        <v>29</v>
      </c>
      <c r="AX1299" s="13" t="s">
        <v>73</v>
      </c>
      <c r="AY1299" s="158" t="s">
        <v>137</v>
      </c>
    </row>
    <row r="1300" spans="1:65" s="13" customFormat="1">
      <c r="B1300" s="156"/>
      <c r="D1300" s="157" t="s">
        <v>145</v>
      </c>
      <c r="E1300" s="158" t="s">
        <v>1</v>
      </c>
      <c r="F1300" s="159" t="s">
        <v>1286</v>
      </c>
      <c r="H1300" s="160">
        <v>0.64300000000000002</v>
      </c>
      <c r="L1300" s="156"/>
      <c r="M1300" s="161"/>
      <c r="N1300" s="162"/>
      <c r="O1300" s="162"/>
      <c r="P1300" s="162"/>
      <c r="Q1300" s="162"/>
      <c r="R1300" s="162"/>
      <c r="S1300" s="162"/>
      <c r="T1300" s="163"/>
      <c r="AT1300" s="158" t="s">
        <v>145</v>
      </c>
      <c r="AU1300" s="158" t="s">
        <v>83</v>
      </c>
      <c r="AV1300" s="13" t="s">
        <v>83</v>
      </c>
      <c r="AW1300" s="13" t="s">
        <v>29</v>
      </c>
      <c r="AX1300" s="13" t="s">
        <v>73</v>
      </c>
      <c r="AY1300" s="158" t="s">
        <v>137</v>
      </c>
    </row>
    <row r="1301" spans="1:65" s="13" customFormat="1">
      <c r="B1301" s="156"/>
      <c r="D1301" s="157" t="s">
        <v>145</v>
      </c>
      <c r="E1301" s="158" t="s">
        <v>1</v>
      </c>
      <c r="F1301" s="159" t="s">
        <v>1287</v>
      </c>
      <c r="H1301" s="160">
        <v>1.8680000000000001</v>
      </c>
      <c r="L1301" s="156"/>
      <c r="M1301" s="161"/>
      <c r="N1301" s="162"/>
      <c r="O1301" s="162"/>
      <c r="P1301" s="162"/>
      <c r="Q1301" s="162"/>
      <c r="R1301" s="162"/>
      <c r="S1301" s="162"/>
      <c r="T1301" s="163"/>
      <c r="AT1301" s="158" t="s">
        <v>145</v>
      </c>
      <c r="AU1301" s="158" t="s">
        <v>83</v>
      </c>
      <c r="AV1301" s="13" t="s">
        <v>83</v>
      </c>
      <c r="AW1301" s="13" t="s">
        <v>29</v>
      </c>
      <c r="AX1301" s="13" t="s">
        <v>73</v>
      </c>
      <c r="AY1301" s="158" t="s">
        <v>137</v>
      </c>
    </row>
    <row r="1302" spans="1:65" s="13" customFormat="1">
      <c r="B1302" s="156"/>
      <c r="D1302" s="157" t="s">
        <v>145</v>
      </c>
      <c r="E1302" s="158" t="s">
        <v>1</v>
      </c>
      <c r="F1302" s="159" t="s">
        <v>1288</v>
      </c>
      <c r="H1302" s="160">
        <v>1.1299999999999999</v>
      </c>
      <c r="L1302" s="156"/>
      <c r="M1302" s="161"/>
      <c r="N1302" s="162"/>
      <c r="O1302" s="162"/>
      <c r="P1302" s="162"/>
      <c r="Q1302" s="162"/>
      <c r="R1302" s="162"/>
      <c r="S1302" s="162"/>
      <c r="T1302" s="163"/>
      <c r="AT1302" s="158" t="s">
        <v>145</v>
      </c>
      <c r="AU1302" s="158" t="s">
        <v>83</v>
      </c>
      <c r="AV1302" s="13" t="s">
        <v>83</v>
      </c>
      <c r="AW1302" s="13" t="s">
        <v>29</v>
      </c>
      <c r="AX1302" s="13" t="s">
        <v>73</v>
      </c>
      <c r="AY1302" s="158" t="s">
        <v>137</v>
      </c>
    </row>
    <row r="1303" spans="1:65" s="13" customFormat="1">
      <c r="B1303" s="156"/>
      <c r="D1303" s="157" t="s">
        <v>145</v>
      </c>
      <c r="E1303" s="158" t="s">
        <v>1</v>
      </c>
      <c r="F1303" s="159" t="s">
        <v>1289</v>
      </c>
      <c r="H1303" s="160">
        <v>3.496</v>
      </c>
      <c r="L1303" s="156"/>
      <c r="M1303" s="161"/>
      <c r="N1303" s="162"/>
      <c r="O1303" s="162"/>
      <c r="P1303" s="162"/>
      <c r="Q1303" s="162"/>
      <c r="R1303" s="162"/>
      <c r="S1303" s="162"/>
      <c r="T1303" s="163"/>
      <c r="AT1303" s="158" t="s">
        <v>145</v>
      </c>
      <c r="AU1303" s="158" t="s">
        <v>83</v>
      </c>
      <c r="AV1303" s="13" t="s">
        <v>83</v>
      </c>
      <c r="AW1303" s="13" t="s">
        <v>29</v>
      </c>
      <c r="AX1303" s="13" t="s">
        <v>73</v>
      </c>
      <c r="AY1303" s="158" t="s">
        <v>137</v>
      </c>
    </row>
    <row r="1304" spans="1:65" s="13" customFormat="1">
      <c r="B1304" s="156"/>
      <c r="D1304" s="157" t="s">
        <v>145</v>
      </c>
      <c r="E1304" s="158" t="s">
        <v>1</v>
      </c>
      <c r="F1304" s="159" t="s">
        <v>1290</v>
      </c>
      <c r="H1304" s="160">
        <v>0.3</v>
      </c>
      <c r="L1304" s="156"/>
      <c r="M1304" s="161"/>
      <c r="N1304" s="162"/>
      <c r="O1304" s="162"/>
      <c r="P1304" s="162"/>
      <c r="Q1304" s="162"/>
      <c r="R1304" s="162"/>
      <c r="S1304" s="162"/>
      <c r="T1304" s="163"/>
      <c r="AT1304" s="158" t="s">
        <v>145</v>
      </c>
      <c r="AU1304" s="158" t="s">
        <v>83</v>
      </c>
      <c r="AV1304" s="13" t="s">
        <v>83</v>
      </c>
      <c r="AW1304" s="13" t="s">
        <v>29</v>
      </c>
      <c r="AX1304" s="13" t="s">
        <v>73</v>
      </c>
      <c r="AY1304" s="158" t="s">
        <v>137</v>
      </c>
    </row>
    <row r="1305" spans="1:65" s="13" customFormat="1">
      <c r="B1305" s="156"/>
      <c r="D1305" s="157" t="s">
        <v>145</v>
      </c>
      <c r="E1305" s="158" t="s">
        <v>1</v>
      </c>
      <c r="F1305" s="159" t="s">
        <v>1291</v>
      </c>
      <c r="H1305" s="160">
        <v>0.87</v>
      </c>
      <c r="L1305" s="156"/>
      <c r="M1305" s="161"/>
      <c r="N1305" s="162"/>
      <c r="O1305" s="162"/>
      <c r="P1305" s="162"/>
      <c r="Q1305" s="162"/>
      <c r="R1305" s="162"/>
      <c r="S1305" s="162"/>
      <c r="T1305" s="163"/>
      <c r="AT1305" s="158" t="s">
        <v>145</v>
      </c>
      <c r="AU1305" s="158" t="s">
        <v>83</v>
      </c>
      <c r="AV1305" s="13" t="s">
        <v>83</v>
      </c>
      <c r="AW1305" s="13" t="s">
        <v>29</v>
      </c>
      <c r="AX1305" s="13" t="s">
        <v>73</v>
      </c>
      <c r="AY1305" s="158" t="s">
        <v>137</v>
      </c>
    </row>
    <row r="1306" spans="1:65" s="14" customFormat="1">
      <c r="B1306" s="164"/>
      <c r="D1306" s="157" t="s">
        <v>145</v>
      </c>
      <c r="E1306" s="165" t="s">
        <v>1</v>
      </c>
      <c r="F1306" s="166" t="s">
        <v>176</v>
      </c>
      <c r="H1306" s="167">
        <v>46.97</v>
      </c>
      <c r="L1306" s="164"/>
      <c r="M1306" s="168"/>
      <c r="N1306" s="169"/>
      <c r="O1306" s="169"/>
      <c r="P1306" s="169"/>
      <c r="Q1306" s="169"/>
      <c r="R1306" s="169"/>
      <c r="S1306" s="169"/>
      <c r="T1306" s="170"/>
      <c r="AT1306" s="165" t="s">
        <v>145</v>
      </c>
      <c r="AU1306" s="165" t="s">
        <v>83</v>
      </c>
      <c r="AV1306" s="14" t="s">
        <v>143</v>
      </c>
      <c r="AW1306" s="14" t="s">
        <v>29</v>
      </c>
      <c r="AX1306" s="14" t="s">
        <v>81</v>
      </c>
      <c r="AY1306" s="165" t="s">
        <v>137</v>
      </c>
    </row>
    <row r="1307" spans="1:65" s="2" customFormat="1" ht="24.15" customHeight="1">
      <c r="A1307" s="30"/>
      <c r="B1307" s="142"/>
      <c r="C1307" s="143" t="s">
        <v>1292</v>
      </c>
      <c r="D1307" s="143" t="s">
        <v>139</v>
      </c>
      <c r="E1307" s="144" t="s">
        <v>1293</v>
      </c>
      <c r="F1307" s="145" t="s">
        <v>1294</v>
      </c>
      <c r="G1307" s="146" t="s">
        <v>149</v>
      </c>
      <c r="H1307" s="147">
        <v>31.771999999999998</v>
      </c>
      <c r="I1307" s="148"/>
      <c r="J1307" s="148">
        <f>ROUND(I1307*H1307,2)</f>
        <v>0</v>
      </c>
      <c r="K1307" s="149"/>
      <c r="L1307" s="31"/>
      <c r="M1307" s="150" t="s">
        <v>1</v>
      </c>
      <c r="N1307" s="151" t="s">
        <v>38</v>
      </c>
      <c r="O1307" s="152">
        <v>2.58</v>
      </c>
      <c r="P1307" s="152">
        <f>O1307*H1307</f>
        <v>81.971760000000003</v>
      </c>
      <c r="Q1307" s="152">
        <v>2.2563399999999998</v>
      </c>
      <c r="R1307" s="152">
        <f>Q1307*H1307</f>
        <v>71.688434479999984</v>
      </c>
      <c r="S1307" s="152">
        <v>0</v>
      </c>
      <c r="T1307" s="153">
        <f>S1307*H1307</f>
        <v>0</v>
      </c>
      <c r="U1307" s="30"/>
      <c r="V1307" s="30"/>
      <c r="W1307" s="30"/>
      <c r="X1307" s="30"/>
      <c r="Y1307" s="30"/>
      <c r="Z1307" s="30"/>
      <c r="AA1307" s="30"/>
      <c r="AB1307" s="30"/>
      <c r="AC1307" s="30"/>
      <c r="AD1307" s="30"/>
      <c r="AE1307" s="30"/>
      <c r="AR1307" s="154" t="s">
        <v>143</v>
      </c>
      <c r="AT1307" s="154" t="s">
        <v>139</v>
      </c>
      <c r="AU1307" s="154" t="s">
        <v>83</v>
      </c>
      <c r="AY1307" s="18" t="s">
        <v>137</v>
      </c>
      <c r="BE1307" s="155">
        <f>IF(N1307="základní",J1307,0)</f>
        <v>0</v>
      </c>
      <c r="BF1307" s="155">
        <f>IF(N1307="snížená",J1307,0)</f>
        <v>0</v>
      </c>
      <c r="BG1307" s="155">
        <f>IF(N1307="zákl. přenesená",J1307,0)</f>
        <v>0</v>
      </c>
      <c r="BH1307" s="155">
        <f>IF(N1307="sníž. přenesená",J1307,0)</f>
        <v>0</v>
      </c>
      <c r="BI1307" s="155">
        <f>IF(N1307="nulová",J1307,0)</f>
        <v>0</v>
      </c>
      <c r="BJ1307" s="18" t="s">
        <v>81</v>
      </c>
      <c r="BK1307" s="155">
        <f>ROUND(I1307*H1307,2)</f>
        <v>0</v>
      </c>
      <c r="BL1307" s="18" t="s">
        <v>143</v>
      </c>
      <c r="BM1307" s="154" t="s">
        <v>1295</v>
      </c>
    </row>
    <row r="1308" spans="1:65" s="15" customFormat="1">
      <c r="B1308" s="171"/>
      <c r="D1308" s="157" t="s">
        <v>145</v>
      </c>
      <c r="E1308" s="172" t="s">
        <v>1</v>
      </c>
      <c r="F1308" s="173" t="s">
        <v>1296</v>
      </c>
      <c r="H1308" s="172" t="s">
        <v>1</v>
      </c>
      <c r="L1308" s="171"/>
      <c r="M1308" s="174"/>
      <c r="N1308" s="175"/>
      <c r="O1308" s="175"/>
      <c r="P1308" s="175"/>
      <c r="Q1308" s="175"/>
      <c r="R1308" s="175"/>
      <c r="S1308" s="175"/>
      <c r="T1308" s="176"/>
      <c r="AT1308" s="172" t="s">
        <v>145</v>
      </c>
      <c r="AU1308" s="172" t="s">
        <v>83</v>
      </c>
      <c r="AV1308" s="15" t="s">
        <v>81</v>
      </c>
      <c r="AW1308" s="15" t="s">
        <v>29</v>
      </c>
      <c r="AX1308" s="15" t="s">
        <v>73</v>
      </c>
      <c r="AY1308" s="172" t="s">
        <v>137</v>
      </c>
    </row>
    <row r="1309" spans="1:65" s="13" customFormat="1">
      <c r="B1309" s="156"/>
      <c r="D1309" s="157" t="s">
        <v>145</v>
      </c>
      <c r="E1309" s="158" t="s">
        <v>1</v>
      </c>
      <c r="F1309" s="159" t="s">
        <v>1297</v>
      </c>
      <c r="H1309" s="160">
        <v>31.771999999999998</v>
      </c>
      <c r="L1309" s="156"/>
      <c r="M1309" s="161"/>
      <c r="N1309" s="162"/>
      <c r="O1309" s="162"/>
      <c r="P1309" s="162"/>
      <c r="Q1309" s="162"/>
      <c r="R1309" s="162"/>
      <c r="S1309" s="162"/>
      <c r="T1309" s="163"/>
      <c r="AT1309" s="158" t="s">
        <v>145</v>
      </c>
      <c r="AU1309" s="158" t="s">
        <v>83</v>
      </c>
      <c r="AV1309" s="13" t="s">
        <v>83</v>
      </c>
      <c r="AW1309" s="13" t="s">
        <v>29</v>
      </c>
      <c r="AX1309" s="13" t="s">
        <v>81</v>
      </c>
      <c r="AY1309" s="158" t="s">
        <v>137</v>
      </c>
    </row>
    <row r="1310" spans="1:65" s="2" customFormat="1" ht="24.15" customHeight="1">
      <c r="A1310" s="30"/>
      <c r="B1310" s="142"/>
      <c r="C1310" s="143" t="s">
        <v>1298</v>
      </c>
      <c r="D1310" s="143" t="s">
        <v>139</v>
      </c>
      <c r="E1310" s="144" t="s">
        <v>1299</v>
      </c>
      <c r="F1310" s="145" t="s">
        <v>1300</v>
      </c>
      <c r="G1310" s="146" t="s">
        <v>149</v>
      </c>
      <c r="H1310" s="147">
        <v>188.16499999999999</v>
      </c>
      <c r="I1310" s="148"/>
      <c r="J1310" s="148">
        <f>ROUND(I1310*H1310,2)</f>
        <v>0</v>
      </c>
      <c r="K1310" s="149"/>
      <c r="L1310" s="31"/>
      <c r="M1310" s="150" t="s">
        <v>1</v>
      </c>
      <c r="N1310" s="151" t="s">
        <v>38</v>
      </c>
      <c r="O1310" s="152">
        <v>2.58</v>
      </c>
      <c r="P1310" s="152">
        <f>O1310*H1310</f>
        <v>485.46569999999997</v>
      </c>
      <c r="Q1310" s="152">
        <v>2.45329</v>
      </c>
      <c r="R1310" s="152">
        <f>Q1310*H1310</f>
        <v>461.62331284999999</v>
      </c>
      <c r="S1310" s="152">
        <v>0</v>
      </c>
      <c r="T1310" s="153">
        <f>S1310*H1310</f>
        <v>0</v>
      </c>
      <c r="U1310" s="30"/>
      <c r="V1310" s="30"/>
      <c r="W1310" s="30"/>
      <c r="X1310" s="30"/>
      <c r="Y1310" s="30"/>
      <c r="Z1310" s="30"/>
      <c r="AA1310" s="30"/>
      <c r="AB1310" s="30"/>
      <c r="AC1310" s="30"/>
      <c r="AD1310" s="30"/>
      <c r="AE1310" s="30"/>
      <c r="AR1310" s="154" t="s">
        <v>143</v>
      </c>
      <c r="AT1310" s="154" t="s">
        <v>139</v>
      </c>
      <c r="AU1310" s="154" t="s">
        <v>83</v>
      </c>
      <c r="AY1310" s="18" t="s">
        <v>137</v>
      </c>
      <c r="BE1310" s="155">
        <f>IF(N1310="základní",J1310,0)</f>
        <v>0</v>
      </c>
      <c r="BF1310" s="155">
        <f>IF(N1310="snížená",J1310,0)</f>
        <v>0</v>
      </c>
      <c r="BG1310" s="155">
        <f>IF(N1310="zákl. přenesená",J1310,0)</f>
        <v>0</v>
      </c>
      <c r="BH1310" s="155">
        <f>IF(N1310="sníž. přenesená",J1310,0)</f>
        <v>0</v>
      </c>
      <c r="BI1310" s="155">
        <f>IF(N1310="nulová",J1310,0)</f>
        <v>0</v>
      </c>
      <c r="BJ1310" s="18" t="s">
        <v>81</v>
      </c>
      <c r="BK1310" s="155">
        <f>ROUND(I1310*H1310,2)</f>
        <v>0</v>
      </c>
      <c r="BL1310" s="18" t="s">
        <v>143</v>
      </c>
      <c r="BM1310" s="154" t="s">
        <v>1301</v>
      </c>
    </row>
    <row r="1311" spans="1:65" s="13" customFormat="1">
      <c r="B1311" s="156"/>
      <c r="D1311" s="157" t="s">
        <v>145</v>
      </c>
      <c r="E1311" s="158" t="s">
        <v>1</v>
      </c>
      <c r="F1311" s="159" t="s">
        <v>1302</v>
      </c>
      <c r="H1311" s="160">
        <v>38.204000000000001</v>
      </c>
      <c r="L1311" s="156"/>
      <c r="M1311" s="161"/>
      <c r="N1311" s="162"/>
      <c r="O1311" s="162"/>
      <c r="P1311" s="162"/>
      <c r="Q1311" s="162"/>
      <c r="R1311" s="162"/>
      <c r="S1311" s="162"/>
      <c r="T1311" s="163"/>
      <c r="AT1311" s="158" t="s">
        <v>145</v>
      </c>
      <c r="AU1311" s="158" t="s">
        <v>83</v>
      </c>
      <c r="AV1311" s="13" t="s">
        <v>83</v>
      </c>
      <c r="AW1311" s="13" t="s">
        <v>29</v>
      </c>
      <c r="AX1311" s="13" t="s">
        <v>73</v>
      </c>
      <c r="AY1311" s="158" t="s">
        <v>137</v>
      </c>
    </row>
    <row r="1312" spans="1:65" s="13" customFormat="1">
      <c r="B1312" s="156"/>
      <c r="D1312" s="157" t="s">
        <v>145</v>
      </c>
      <c r="E1312" s="158" t="s">
        <v>1</v>
      </c>
      <c r="F1312" s="159" t="s">
        <v>1303</v>
      </c>
      <c r="H1312" s="160">
        <v>147.37</v>
      </c>
      <c r="L1312" s="156"/>
      <c r="M1312" s="161"/>
      <c r="N1312" s="162"/>
      <c r="O1312" s="162"/>
      <c r="P1312" s="162"/>
      <c r="Q1312" s="162"/>
      <c r="R1312" s="162"/>
      <c r="S1312" s="162"/>
      <c r="T1312" s="163"/>
      <c r="AT1312" s="158" t="s">
        <v>145</v>
      </c>
      <c r="AU1312" s="158" t="s">
        <v>83</v>
      </c>
      <c r="AV1312" s="13" t="s">
        <v>83</v>
      </c>
      <c r="AW1312" s="13" t="s">
        <v>29</v>
      </c>
      <c r="AX1312" s="13" t="s">
        <v>73</v>
      </c>
      <c r="AY1312" s="158" t="s">
        <v>137</v>
      </c>
    </row>
    <row r="1313" spans="1:65" s="13" customFormat="1">
      <c r="B1313" s="156"/>
      <c r="D1313" s="157" t="s">
        <v>145</v>
      </c>
      <c r="E1313" s="158" t="s">
        <v>1</v>
      </c>
      <c r="F1313" s="159" t="s">
        <v>1304</v>
      </c>
      <c r="H1313" s="160">
        <v>1.167</v>
      </c>
      <c r="L1313" s="156"/>
      <c r="M1313" s="161"/>
      <c r="N1313" s="162"/>
      <c r="O1313" s="162"/>
      <c r="P1313" s="162"/>
      <c r="Q1313" s="162"/>
      <c r="R1313" s="162"/>
      <c r="S1313" s="162"/>
      <c r="T1313" s="163"/>
      <c r="AT1313" s="158" t="s">
        <v>145</v>
      </c>
      <c r="AU1313" s="158" t="s">
        <v>83</v>
      </c>
      <c r="AV1313" s="13" t="s">
        <v>83</v>
      </c>
      <c r="AW1313" s="13" t="s">
        <v>29</v>
      </c>
      <c r="AX1313" s="13" t="s">
        <v>73</v>
      </c>
      <c r="AY1313" s="158" t="s">
        <v>137</v>
      </c>
    </row>
    <row r="1314" spans="1:65" s="13" customFormat="1">
      <c r="B1314" s="156"/>
      <c r="D1314" s="157" t="s">
        <v>145</v>
      </c>
      <c r="E1314" s="158" t="s">
        <v>1</v>
      </c>
      <c r="F1314" s="159" t="s">
        <v>1305</v>
      </c>
      <c r="H1314" s="160">
        <v>0.44800000000000001</v>
      </c>
      <c r="L1314" s="156"/>
      <c r="M1314" s="161"/>
      <c r="N1314" s="162"/>
      <c r="O1314" s="162"/>
      <c r="P1314" s="162"/>
      <c r="Q1314" s="162"/>
      <c r="R1314" s="162"/>
      <c r="S1314" s="162"/>
      <c r="T1314" s="163"/>
      <c r="AT1314" s="158" t="s">
        <v>145</v>
      </c>
      <c r="AU1314" s="158" t="s">
        <v>83</v>
      </c>
      <c r="AV1314" s="13" t="s">
        <v>83</v>
      </c>
      <c r="AW1314" s="13" t="s">
        <v>29</v>
      </c>
      <c r="AX1314" s="13" t="s">
        <v>73</v>
      </c>
      <c r="AY1314" s="158" t="s">
        <v>137</v>
      </c>
    </row>
    <row r="1315" spans="1:65" s="13" customFormat="1">
      <c r="B1315" s="156"/>
      <c r="D1315" s="157" t="s">
        <v>145</v>
      </c>
      <c r="E1315" s="158" t="s">
        <v>1</v>
      </c>
      <c r="F1315" s="159" t="s">
        <v>1306</v>
      </c>
      <c r="H1315" s="160">
        <v>0.97599999999999998</v>
      </c>
      <c r="L1315" s="156"/>
      <c r="M1315" s="161"/>
      <c r="N1315" s="162"/>
      <c r="O1315" s="162"/>
      <c r="P1315" s="162"/>
      <c r="Q1315" s="162"/>
      <c r="R1315" s="162"/>
      <c r="S1315" s="162"/>
      <c r="T1315" s="163"/>
      <c r="AT1315" s="158" t="s">
        <v>145</v>
      </c>
      <c r="AU1315" s="158" t="s">
        <v>83</v>
      </c>
      <c r="AV1315" s="13" t="s">
        <v>83</v>
      </c>
      <c r="AW1315" s="13" t="s">
        <v>29</v>
      </c>
      <c r="AX1315" s="13" t="s">
        <v>73</v>
      </c>
      <c r="AY1315" s="158" t="s">
        <v>137</v>
      </c>
    </row>
    <row r="1316" spans="1:65" s="14" customFormat="1">
      <c r="B1316" s="164"/>
      <c r="D1316" s="157" t="s">
        <v>145</v>
      </c>
      <c r="E1316" s="165" t="s">
        <v>1</v>
      </c>
      <c r="F1316" s="166" t="s">
        <v>176</v>
      </c>
      <c r="H1316" s="167">
        <v>188.16499999999999</v>
      </c>
      <c r="L1316" s="164"/>
      <c r="M1316" s="168"/>
      <c r="N1316" s="169"/>
      <c r="O1316" s="169"/>
      <c r="P1316" s="169"/>
      <c r="Q1316" s="169"/>
      <c r="R1316" s="169"/>
      <c r="S1316" s="169"/>
      <c r="T1316" s="170"/>
      <c r="AT1316" s="165" t="s">
        <v>145</v>
      </c>
      <c r="AU1316" s="165" t="s">
        <v>83</v>
      </c>
      <c r="AV1316" s="14" t="s">
        <v>143</v>
      </c>
      <c r="AW1316" s="14" t="s">
        <v>29</v>
      </c>
      <c r="AX1316" s="14" t="s">
        <v>81</v>
      </c>
      <c r="AY1316" s="165" t="s">
        <v>137</v>
      </c>
    </row>
    <row r="1317" spans="1:65" s="2" customFormat="1" ht="24.15" customHeight="1">
      <c r="A1317" s="30"/>
      <c r="B1317" s="142"/>
      <c r="C1317" s="143" t="s">
        <v>1307</v>
      </c>
      <c r="D1317" s="143" t="s">
        <v>139</v>
      </c>
      <c r="E1317" s="144" t="s">
        <v>1308</v>
      </c>
      <c r="F1317" s="145" t="s">
        <v>1309</v>
      </c>
      <c r="G1317" s="146" t="s">
        <v>149</v>
      </c>
      <c r="H1317" s="147">
        <v>64.125</v>
      </c>
      <c r="I1317" s="148"/>
      <c r="J1317" s="148">
        <f>ROUND(I1317*H1317,2)</f>
        <v>0</v>
      </c>
      <c r="K1317" s="149"/>
      <c r="L1317" s="31"/>
      <c r="M1317" s="150" t="s">
        <v>1</v>
      </c>
      <c r="N1317" s="151" t="s">
        <v>38</v>
      </c>
      <c r="O1317" s="152">
        <v>2.3170000000000002</v>
      </c>
      <c r="P1317" s="152">
        <f>O1317*H1317</f>
        <v>148.57762500000001</v>
      </c>
      <c r="Q1317" s="152">
        <v>2.45329</v>
      </c>
      <c r="R1317" s="152">
        <f>Q1317*H1317</f>
        <v>157.31722124999999</v>
      </c>
      <c r="S1317" s="152">
        <v>0</v>
      </c>
      <c r="T1317" s="153">
        <f>S1317*H1317</f>
        <v>0</v>
      </c>
      <c r="U1317" s="30"/>
      <c r="V1317" s="30"/>
      <c r="W1317" s="30"/>
      <c r="X1317" s="30"/>
      <c r="Y1317" s="30"/>
      <c r="Z1317" s="30"/>
      <c r="AA1317" s="30"/>
      <c r="AB1317" s="30"/>
      <c r="AC1317" s="30"/>
      <c r="AD1317" s="30"/>
      <c r="AE1317" s="30"/>
      <c r="AR1317" s="154" t="s">
        <v>143</v>
      </c>
      <c r="AT1317" s="154" t="s">
        <v>139</v>
      </c>
      <c r="AU1317" s="154" t="s">
        <v>83</v>
      </c>
      <c r="AY1317" s="18" t="s">
        <v>137</v>
      </c>
      <c r="BE1317" s="155">
        <f>IF(N1317="základní",J1317,0)</f>
        <v>0</v>
      </c>
      <c r="BF1317" s="155">
        <f>IF(N1317="snížená",J1317,0)</f>
        <v>0</v>
      </c>
      <c r="BG1317" s="155">
        <f>IF(N1317="zákl. přenesená",J1317,0)</f>
        <v>0</v>
      </c>
      <c r="BH1317" s="155">
        <f>IF(N1317="sníž. přenesená",J1317,0)</f>
        <v>0</v>
      </c>
      <c r="BI1317" s="155">
        <f>IF(N1317="nulová",J1317,0)</f>
        <v>0</v>
      </c>
      <c r="BJ1317" s="18" t="s">
        <v>81</v>
      </c>
      <c r="BK1317" s="155">
        <f>ROUND(I1317*H1317,2)</f>
        <v>0</v>
      </c>
      <c r="BL1317" s="18" t="s">
        <v>143</v>
      </c>
      <c r="BM1317" s="154" t="s">
        <v>1310</v>
      </c>
    </row>
    <row r="1318" spans="1:65" s="13" customFormat="1">
      <c r="B1318" s="156"/>
      <c r="D1318" s="157" t="s">
        <v>145</v>
      </c>
      <c r="E1318" s="158" t="s">
        <v>1</v>
      </c>
      <c r="F1318" s="159" t="s">
        <v>1311</v>
      </c>
      <c r="H1318" s="160">
        <v>52.097000000000001</v>
      </c>
      <c r="L1318" s="156"/>
      <c r="M1318" s="161"/>
      <c r="N1318" s="162"/>
      <c r="O1318" s="162"/>
      <c r="P1318" s="162"/>
      <c r="Q1318" s="162"/>
      <c r="R1318" s="162"/>
      <c r="S1318" s="162"/>
      <c r="T1318" s="163"/>
      <c r="AT1318" s="158" t="s">
        <v>145</v>
      </c>
      <c r="AU1318" s="158" t="s">
        <v>83</v>
      </c>
      <c r="AV1318" s="13" t="s">
        <v>83</v>
      </c>
      <c r="AW1318" s="13" t="s">
        <v>29</v>
      </c>
      <c r="AX1318" s="13" t="s">
        <v>73</v>
      </c>
      <c r="AY1318" s="158" t="s">
        <v>137</v>
      </c>
    </row>
    <row r="1319" spans="1:65" s="13" customFormat="1">
      <c r="B1319" s="156"/>
      <c r="D1319" s="157" t="s">
        <v>145</v>
      </c>
      <c r="E1319" s="158" t="s">
        <v>1</v>
      </c>
      <c r="F1319" s="159" t="s">
        <v>1312</v>
      </c>
      <c r="H1319" s="160">
        <v>12.028</v>
      </c>
      <c r="L1319" s="156"/>
      <c r="M1319" s="161"/>
      <c r="N1319" s="162"/>
      <c r="O1319" s="162"/>
      <c r="P1319" s="162"/>
      <c r="Q1319" s="162"/>
      <c r="R1319" s="162"/>
      <c r="S1319" s="162"/>
      <c r="T1319" s="163"/>
      <c r="AT1319" s="158" t="s">
        <v>145</v>
      </c>
      <c r="AU1319" s="158" t="s">
        <v>83</v>
      </c>
      <c r="AV1319" s="13" t="s">
        <v>83</v>
      </c>
      <c r="AW1319" s="13" t="s">
        <v>29</v>
      </c>
      <c r="AX1319" s="13" t="s">
        <v>73</v>
      </c>
      <c r="AY1319" s="158" t="s">
        <v>137</v>
      </c>
    </row>
    <row r="1320" spans="1:65" s="14" customFormat="1">
      <c r="B1320" s="164"/>
      <c r="D1320" s="157" t="s">
        <v>145</v>
      </c>
      <c r="E1320" s="165" t="s">
        <v>1</v>
      </c>
      <c r="F1320" s="166" t="s">
        <v>176</v>
      </c>
      <c r="H1320" s="167">
        <v>64.125</v>
      </c>
      <c r="L1320" s="164"/>
      <c r="M1320" s="168"/>
      <c r="N1320" s="169"/>
      <c r="O1320" s="169"/>
      <c r="P1320" s="169"/>
      <c r="Q1320" s="169"/>
      <c r="R1320" s="169"/>
      <c r="S1320" s="169"/>
      <c r="T1320" s="170"/>
      <c r="AT1320" s="165" t="s">
        <v>145</v>
      </c>
      <c r="AU1320" s="165" t="s">
        <v>83</v>
      </c>
      <c r="AV1320" s="14" t="s">
        <v>143</v>
      </c>
      <c r="AW1320" s="14" t="s">
        <v>29</v>
      </c>
      <c r="AX1320" s="14" t="s">
        <v>81</v>
      </c>
      <c r="AY1320" s="165" t="s">
        <v>137</v>
      </c>
    </row>
    <row r="1321" spans="1:65" s="2" customFormat="1" ht="24.15" customHeight="1">
      <c r="A1321" s="30"/>
      <c r="B1321" s="142"/>
      <c r="C1321" s="143" t="s">
        <v>1313</v>
      </c>
      <c r="D1321" s="143" t="s">
        <v>139</v>
      </c>
      <c r="E1321" s="144" t="s">
        <v>1314</v>
      </c>
      <c r="F1321" s="145" t="s">
        <v>1315</v>
      </c>
      <c r="G1321" s="146" t="s">
        <v>149</v>
      </c>
      <c r="H1321" s="147">
        <v>189.047</v>
      </c>
      <c r="I1321" s="148"/>
      <c r="J1321" s="148">
        <f>ROUND(I1321*H1321,2)</f>
        <v>0</v>
      </c>
      <c r="K1321" s="149"/>
      <c r="L1321" s="31"/>
      <c r="M1321" s="150" t="s">
        <v>1</v>
      </c>
      <c r="N1321" s="151" t="s">
        <v>38</v>
      </c>
      <c r="O1321" s="152">
        <v>2.3170000000000002</v>
      </c>
      <c r="P1321" s="152">
        <f>O1321*H1321</f>
        <v>438.02189900000002</v>
      </c>
      <c r="Q1321" s="152">
        <v>2.45329</v>
      </c>
      <c r="R1321" s="152">
        <f>Q1321*H1321</f>
        <v>463.78711462999996</v>
      </c>
      <c r="S1321" s="152">
        <v>0</v>
      </c>
      <c r="T1321" s="153">
        <f>S1321*H1321</f>
        <v>0</v>
      </c>
      <c r="U1321" s="30"/>
      <c r="V1321" s="30"/>
      <c r="W1321" s="30"/>
      <c r="X1321" s="30"/>
      <c r="Y1321" s="30"/>
      <c r="Z1321" s="30"/>
      <c r="AA1321" s="30"/>
      <c r="AB1321" s="30"/>
      <c r="AC1321" s="30"/>
      <c r="AD1321" s="30"/>
      <c r="AE1321" s="30"/>
      <c r="AR1321" s="154" t="s">
        <v>143</v>
      </c>
      <c r="AT1321" s="154" t="s">
        <v>139</v>
      </c>
      <c r="AU1321" s="154" t="s">
        <v>83</v>
      </c>
      <c r="AY1321" s="18" t="s">
        <v>137</v>
      </c>
      <c r="BE1321" s="155">
        <f>IF(N1321="základní",J1321,0)</f>
        <v>0</v>
      </c>
      <c r="BF1321" s="155">
        <f>IF(N1321="snížená",J1321,0)</f>
        <v>0</v>
      </c>
      <c r="BG1321" s="155">
        <f>IF(N1321="zákl. přenesená",J1321,0)</f>
        <v>0</v>
      </c>
      <c r="BH1321" s="155">
        <f>IF(N1321="sníž. přenesená",J1321,0)</f>
        <v>0</v>
      </c>
      <c r="BI1321" s="155">
        <f>IF(N1321="nulová",J1321,0)</f>
        <v>0</v>
      </c>
      <c r="BJ1321" s="18" t="s">
        <v>81</v>
      </c>
      <c r="BK1321" s="155">
        <f>ROUND(I1321*H1321,2)</f>
        <v>0</v>
      </c>
      <c r="BL1321" s="18" t="s">
        <v>143</v>
      </c>
      <c r="BM1321" s="154" t="s">
        <v>1316</v>
      </c>
    </row>
    <row r="1322" spans="1:65" s="13" customFormat="1">
      <c r="B1322" s="156"/>
      <c r="D1322" s="157" t="s">
        <v>145</v>
      </c>
      <c r="E1322" s="158" t="s">
        <v>1</v>
      </c>
      <c r="F1322" s="159" t="s">
        <v>1317</v>
      </c>
      <c r="H1322" s="160">
        <v>187.56200000000001</v>
      </c>
      <c r="L1322" s="156"/>
      <c r="M1322" s="161"/>
      <c r="N1322" s="162"/>
      <c r="O1322" s="162"/>
      <c r="P1322" s="162"/>
      <c r="Q1322" s="162"/>
      <c r="R1322" s="162"/>
      <c r="S1322" s="162"/>
      <c r="T1322" s="163"/>
      <c r="AT1322" s="158" t="s">
        <v>145</v>
      </c>
      <c r="AU1322" s="158" t="s">
        <v>83</v>
      </c>
      <c r="AV1322" s="13" t="s">
        <v>83</v>
      </c>
      <c r="AW1322" s="13" t="s">
        <v>29</v>
      </c>
      <c r="AX1322" s="13" t="s">
        <v>73</v>
      </c>
      <c r="AY1322" s="158" t="s">
        <v>137</v>
      </c>
    </row>
    <row r="1323" spans="1:65" s="13" customFormat="1">
      <c r="B1323" s="156"/>
      <c r="D1323" s="157" t="s">
        <v>145</v>
      </c>
      <c r="E1323" s="158" t="s">
        <v>1</v>
      </c>
      <c r="F1323" s="159" t="s">
        <v>1318</v>
      </c>
      <c r="H1323" s="160">
        <v>1.4850000000000001</v>
      </c>
      <c r="L1323" s="156"/>
      <c r="M1323" s="161"/>
      <c r="N1323" s="162"/>
      <c r="O1323" s="162"/>
      <c r="P1323" s="162"/>
      <c r="Q1323" s="162"/>
      <c r="R1323" s="162"/>
      <c r="S1323" s="162"/>
      <c r="T1323" s="163"/>
      <c r="AT1323" s="158" t="s">
        <v>145</v>
      </c>
      <c r="AU1323" s="158" t="s">
        <v>83</v>
      </c>
      <c r="AV1323" s="13" t="s">
        <v>83</v>
      </c>
      <c r="AW1323" s="13" t="s">
        <v>29</v>
      </c>
      <c r="AX1323" s="13" t="s">
        <v>73</v>
      </c>
      <c r="AY1323" s="158" t="s">
        <v>137</v>
      </c>
    </row>
    <row r="1324" spans="1:65" s="14" customFormat="1">
      <c r="B1324" s="164"/>
      <c r="D1324" s="157" t="s">
        <v>145</v>
      </c>
      <c r="E1324" s="165" t="s">
        <v>1</v>
      </c>
      <c r="F1324" s="166" t="s">
        <v>176</v>
      </c>
      <c r="H1324" s="167">
        <v>189.047</v>
      </c>
      <c r="L1324" s="164"/>
      <c r="M1324" s="168"/>
      <c r="N1324" s="169"/>
      <c r="O1324" s="169"/>
      <c r="P1324" s="169"/>
      <c r="Q1324" s="169"/>
      <c r="R1324" s="169"/>
      <c r="S1324" s="169"/>
      <c r="T1324" s="170"/>
      <c r="AT1324" s="165" t="s">
        <v>145</v>
      </c>
      <c r="AU1324" s="165" t="s">
        <v>83</v>
      </c>
      <c r="AV1324" s="14" t="s">
        <v>143</v>
      </c>
      <c r="AW1324" s="14" t="s">
        <v>29</v>
      </c>
      <c r="AX1324" s="14" t="s">
        <v>81</v>
      </c>
      <c r="AY1324" s="165" t="s">
        <v>137</v>
      </c>
    </row>
    <row r="1325" spans="1:65" s="2" customFormat="1" ht="24.15" customHeight="1">
      <c r="A1325" s="30"/>
      <c r="B1325" s="142"/>
      <c r="C1325" s="143" t="s">
        <v>1319</v>
      </c>
      <c r="D1325" s="143" t="s">
        <v>139</v>
      </c>
      <c r="E1325" s="144" t="s">
        <v>1320</v>
      </c>
      <c r="F1325" s="145" t="s">
        <v>1321</v>
      </c>
      <c r="G1325" s="146" t="s">
        <v>149</v>
      </c>
      <c r="H1325" s="147">
        <v>46.97</v>
      </c>
      <c r="I1325" s="148"/>
      <c r="J1325" s="148">
        <f>ROUND(I1325*H1325,2)</f>
        <v>0</v>
      </c>
      <c r="K1325" s="149"/>
      <c r="L1325" s="31"/>
      <c r="M1325" s="150" t="s">
        <v>1</v>
      </c>
      <c r="N1325" s="151" t="s">
        <v>38</v>
      </c>
      <c r="O1325" s="152">
        <v>2.7</v>
      </c>
      <c r="P1325" s="152">
        <f>O1325*H1325</f>
        <v>126.819</v>
      </c>
      <c r="Q1325" s="152">
        <v>0</v>
      </c>
      <c r="R1325" s="152">
        <f>Q1325*H1325</f>
        <v>0</v>
      </c>
      <c r="S1325" s="152">
        <v>0</v>
      </c>
      <c r="T1325" s="153">
        <f>S1325*H1325</f>
        <v>0</v>
      </c>
      <c r="U1325" s="30"/>
      <c r="V1325" s="30"/>
      <c r="W1325" s="30"/>
      <c r="X1325" s="30"/>
      <c r="Y1325" s="30"/>
      <c r="Z1325" s="30"/>
      <c r="AA1325" s="30"/>
      <c r="AB1325" s="30"/>
      <c r="AC1325" s="30"/>
      <c r="AD1325" s="30"/>
      <c r="AE1325" s="30"/>
      <c r="AR1325" s="154" t="s">
        <v>143</v>
      </c>
      <c r="AT1325" s="154" t="s">
        <v>139</v>
      </c>
      <c r="AU1325" s="154" t="s">
        <v>83</v>
      </c>
      <c r="AY1325" s="18" t="s">
        <v>137</v>
      </c>
      <c r="BE1325" s="155">
        <f>IF(N1325="základní",J1325,0)</f>
        <v>0</v>
      </c>
      <c r="BF1325" s="155">
        <f>IF(N1325="snížená",J1325,0)</f>
        <v>0</v>
      </c>
      <c r="BG1325" s="155">
        <f>IF(N1325="zákl. přenesená",J1325,0)</f>
        <v>0</v>
      </c>
      <c r="BH1325" s="155">
        <f>IF(N1325="sníž. přenesená",J1325,0)</f>
        <v>0</v>
      </c>
      <c r="BI1325" s="155">
        <f>IF(N1325="nulová",J1325,0)</f>
        <v>0</v>
      </c>
      <c r="BJ1325" s="18" t="s">
        <v>81</v>
      </c>
      <c r="BK1325" s="155">
        <f>ROUND(I1325*H1325,2)</f>
        <v>0</v>
      </c>
      <c r="BL1325" s="18" t="s">
        <v>143</v>
      </c>
      <c r="BM1325" s="154" t="s">
        <v>1322</v>
      </c>
    </row>
    <row r="1326" spans="1:65" s="13" customFormat="1">
      <c r="B1326" s="156"/>
      <c r="D1326" s="157" t="s">
        <v>145</v>
      </c>
      <c r="E1326" s="158" t="s">
        <v>1</v>
      </c>
      <c r="F1326" s="159" t="s">
        <v>1282</v>
      </c>
      <c r="H1326" s="160">
        <v>19.739000000000001</v>
      </c>
      <c r="L1326" s="156"/>
      <c r="M1326" s="161"/>
      <c r="N1326" s="162"/>
      <c r="O1326" s="162"/>
      <c r="P1326" s="162"/>
      <c r="Q1326" s="162"/>
      <c r="R1326" s="162"/>
      <c r="S1326" s="162"/>
      <c r="T1326" s="163"/>
      <c r="AT1326" s="158" t="s">
        <v>145</v>
      </c>
      <c r="AU1326" s="158" t="s">
        <v>83</v>
      </c>
      <c r="AV1326" s="13" t="s">
        <v>83</v>
      </c>
      <c r="AW1326" s="13" t="s">
        <v>29</v>
      </c>
      <c r="AX1326" s="13" t="s">
        <v>73</v>
      </c>
      <c r="AY1326" s="158" t="s">
        <v>137</v>
      </c>
    </row>
    <row r="1327" spans="1:65" s="13" customFormat="1">
      <c r="B1327" s="156"/>
      <c r="D1327" s="157" t="s">
        <v>145</v>
      </c>
      <c r="E1327" s="158" t="s">
        <v>1</v>
      </c>
      <c r="F1327" s="159" t="s">
        <v>1283</v>
      </c>
      <c r="H1327" s="160">
        <v>2.0259999999999998</v>
      </c>
      <c r="L1327" s="156"/>
      <c r="M1327" s="161"/>
      <c r="N1327" s="162"/>
      <c r="O1327" s="162"/>
      <c r="P1327" s="162"/>
      <c r="Q1327" s="162"/>
      <c r="R1327" s="162"/>
      <c r="S1327" s="162"/>
      <c r="T1327" s="163"/>
      <c r="AT1327" s="158" t="s">
        <v>145</v>
      </c>
      <c r="AU1327" s="158" t="s">
        <v>83</v>
      </c>
      <c r="AV1327" s="13" t="s">
        <v>83</v>
      </c>
      <c r="AW1327" s="13" t="s">
        <v>29</v>
      </c>
      <c r="AX1327" s="13" t="s">
        <v>73</v>
      </c>
      <c r="AY1327" s="158" t="s">
        <v>137</v>
      </c>
    </row>
    <row r="1328" spans="1:65" s="13" customFormat="1">
      <c r="B1328" s="156"/>
      <c r="D1328" s="157" t="s">
        <v>145</v>
      </c>
      <c r="E1328" s="158" t="s">
        <v>1</v>
      </c>
      <c r="F1328" s="159" t="s">
        <v>1284</v>
      </c>
      <c r="H1328" s="160">
        <v>1.9590000000000001</v>
      </c>
      <c r="L1328" s="156"/>
      <c r="M1328" s="161"/>
      <c r="N1328" s="162"/>
      <c r="O1328" s="162"/>
      <c r="P1328" s="162"/>
      <c r="Q1328" s="162"/>
      <c r="R1328" s="162"/>
      <c r="S1328" s="162"/>
      <c r="T1328" s="163"/>
      <c r="AT1328" s="158" t="s">
        <v>145</v>
      </c>
      <c r="AU1328" s="158" t="s">
        <v>83</v>
      </c>
      <c r="AV1328" s="13" t="s">
        <v>83</v>
      </c>
      <c r="AW1328" s="13" t="s">
        <v>29</v>
      </c>
      <c r="AX1328" s="13" t="s">
        <v>73</v>
      </c>
      <c r="AY1328" s="158" t="s">
        <v>137</v>
      </c>
    </row>
    <row r="1329" spans="1:65" s="13" customFormat="1">
      <c r="B1329" s="156"/>
      <c r="D1329" s="157" t="s">
        <v>145</v>
      </c>
      <c r="E1329" s="158" t="s">
        <v>1</v>
      </c>
      <c r="F1329" s="159" t="s">
        <v>1285</v>
      </c>
      <c r="H1329" s="160">
        <v>14.939</v>
      </c>
      <c r="L1329" s="156"/>
      <c r="M1329" s="161"/>
      <c r="N1329" s="162"/>
      <c r="O1329" s="162"/>
      <c r="P1329" s="162"/>
      <c r="Q1329" s="162"/>
      <c r="R1329" s="162"/>
      <c r="S1329" s="162"/>
      <c r="T1329" s="163"/>
      <c r="AT1329" s="158" t="s">
        <v>145</v>
      </c>
      <c r="AU1329" s="158" t="s">
        <v>83</v>
      </c>
      <c r="AV1329" s="13" t="s">
        <v>83</v>
      </c>
      <c r="AW1329" s="13" t="s">
        <v>29</v>
      </c>
      <c r="AX1329" s="13" t="s">
        <v>73</v>
      </c>
      <c r="AY1329" s="158" t="s">
        <v>137</v>
      </c>
    </row>
    <row r="1330" spans="1:65" s="13" customFormat="1">
      <c r="B1330" s="156"/>
      <c r="D1330" s="157" t="s">
        <v>145</v>
      </c>
      <c r="E1330" s="158" t="s">
        <v>1</v>
      </c>
      <c r="F1330" s="159" t="s">
        <v>1286</v>
      </c>
      <c r="H1330" s="160">
        <v>0.64300000000000002</v>
      </c>
      <c r="L1330" s="156"/>
      <c r="M1330" s="161"/>
      <c r="N1330" s="162"/>
      <c r="O1330" s="162"/>
      <c r="P1330" s="162"/>
      <c r="Q1330" s="162"/>
      <c r="R1330" s="162"/>
      <c r="S1330" s="162"/>
      <c r="T1330" s="163"/>
      <c r="AT1330" s="158" t="s">
        <v>145</v>
      </c>
      <c r="AU1330" s="158" t="s">
        <v>83</v>
      </c>
      <c r="AV1330" s="13" t="s">
        <v>83</v>
      </c>
      <c r="AW1330" s="13" t="s">
        <v>29</v>
      </c>
      <c r="AX1330" s="13" t="s">
        <v>73</v>
      </c>
      <c r="AY1330" s="158" t="s">
        <v>137</v>
      </c>
    </row>
    <row r="1331" spans="1:65" s="13" customFormat="1">
      <c r="B1331" s="156"/>
      <c r="D1331" s="157" t="s">
        <v>145</v>
      </c>
      <c r="E1331" s="158" t="s">
        <v>1</v>
      </c>
      <c r="F1331" s="159" t="s">
        <v>1287</v>
      </c>
      <c r="H1331" s="160">
        <v>1.8680000000000001</v>
      </c>
      <c r="L1331" s="156"/>
      <c r="M1331" s="161"/>
      <c r="N1331" s="162"/>
      <c r="O1331" s="162"/>
      <c r="P1331" s="162"/>
      <c r="Q1331" s="162"/>
      <c r="R1331" s="162"/>
      <c r="S1331" s="162"/>
      <c r="T1331" s="163"/>
      <c r="AT1331" s="158" t="s">
        <v>145</v>
      </c>
      <c r="AU1331" s="158" t="s">
        <v>83</v>
      </c>
      <c r="AV1331" s="13" t="s">
        <v>83</v>
      </c>
      <c r="AW1331" s="13" t="s">
        <v>29</v>
      </c>
      <c r="AX1331" s="13" t="s">
        <v>73</v>
      </c>
      <c r="AY1331" s="158" t="s">
        <v>137</v>
      </c>
    </row>
    <row r="1332" spans="1:65" s="13" customFormat="1">
      <c r="B1332" s="156"/>
      <c r="D1332" s="157" t="s">
        <v>145</v>
      </c>
      <c r="E1332" s="158" t="s">
        <v>1</v>
      </c>
      <c r="F1332" s="159" t="s">
        <v>1288</v>
      </c>
      <c r="H1332" s="160">
        <v>1.1299999999999999</v>
      </c>
      <c r="L1332" s="156"/>
      <c r="M1332" s="161"/>
      <c r="N1332" s="162"/>
      <c r="O1332" s="162"/>
      <c r="P1332" s="162"/>
      <c r="Q1332" s="162"/>
      <c r="R1332" s="162"/>
      <c r="S1332" s="162"/>
      <c r="T1332" s="163"/>
      <c r="AT1332" s="158" t="s">
        <v>145</v>
      </c>
      <c r="AU1332" s="158" t="s">
        <v>83</v>
      </c>
      <c r="AV1332" s="13" t="s">
        <v>83</v>
      </c>
      <c r="AW1332" s="13" t="s">
        <v>29</v>
      </c>
      <c r="AX1332" s="13" t="s">
        <v>73</v>
      </c>
      <c r="AY1332" s="158" t="s">
        <v>137</v>
      </c>
    </row>
    <row r="1333" spans="1:65" s="13" customFormat="1">
      <c r="B1333" s="156"/>
      <c r="D1333" s="157" t="s">
        <v>145</v>
      </c>
      <c r="E1333" s="158" t="s">
        <v>1</v>
      </c>
      <c r="F1333" s="159" t="s">
        <v>1289</v>
      </c>
      <c r="H1333" s="160">
        <v>3.496</v>
      </c>
      <c r="L1333" s="156"/>
      <c r="M1333" s="161"/>
      <c r="N1333" s="162"/>
      <c r="O1333" s="162"/>
      <c r="P1333" s="162"/>
      <c r="Q1333" s="162"/>
      <c r="R1333" s="162"/>
      <c r="S1333" s="162"/>
      <c r="T1333" s="163"/>
      <c r="AT1333" s="158" t="s">
        <v>145</v>
      </c>
      <c r="AU1333" s="158" t="s">
        <v>83</v>
      </c>
      <c r="AV1333" s="13" t="s">
        <v>83</v>
      </c>
      <c r="AW1333" s="13" t="s">
        <v>29</v>
      </c>
      <c r="AX1333" s="13" t="s">
        <v>73</v>
      </c>
      <c r="AY1333" s="158" t="s">
        <v>137</v>
      </c>
    </row>
    <row r="1334" spans="1:65" s="13" customFormat="1">
      <c r="B1334" s="156"/>
      <c r="D1334" s="157" t="s">
        <v>145</v>
      </c>
      <c r="E1334" s="158" t="s">
        <v>1</v>
      </c>
      <c r="F1334" s="159" t="s">
        <v>1290</v>
      </c>
      <c r="H1334" s="160">
        <v>0.3</v>
      </c>
      <c r="L1334" s="156"/>
      <c r="M1334" s="161"/>
      <c r="N1334" s="162"/>
      <c r="O1334" s="162"/>
      <c r="P1334" s="162"/>
      <c r="Q1334" s="162"/>
      <c r="R1334" s="162"/>
      <c r="S1334" s="162"/>
      <c r="T1334" s="163"/>
      <c r="AT1334" s="158" t="s">
        <v>145</v>
      </c>
      <c r="AU1334" s="158" t="s">
        <v>83</v>
      </c>
      <c r="AV1334" s="13" t="s">
        <v>83</v>
      </c>
      <c r="AW1334" s="13" t="s">
        <v>29</v>
      </c>
      <c r="AX1334" s="13" t="s">
        <v>73</v>
      </c>
      <c r="AY1334" s="158" t="s">
        <v>137</v>
      </c>
    </row>
    <row r="1335" spans="1:65" s="13" customFormat="1">
      <c r="B1335" s="156"/>
      <c r="D1335" s="157" t="s">
        <v>145</v>
      </c>
      <c r="E1335" s="158" t="s">
        <v>1</v>
      </c>
      <c r="F1335" s="159" t="s">
        <v>1291</v>
      </c>
      <c r="H1335" s="160">
        <v>0.87</v>
      </c>
      <c r="L1335" s="156"/>
      <c r="M1335" s="161"/>
      <c r="N1335" s="162"/>
      <c r="O1335" s="162"/>
      <c r="P1335" s="162"/>
      <c r="Q1335" s="162"/>
      <c r="R1335" s="162"/>
      <c r="S1335" s="162"/>
      <c r="T1335" s="163"/>
      <c r="AT1335" s="158" t="s">
        <v>145</v>
      </c>
      <c r="AU1335" s="158" t="s">
        <v>83</v>
      </c>
      <c r="AV1335" s="13" t="s">
        <v>83</v>
      </c>
      <c r="AW1335" s="13" t="s">
        <v>29</v>
      </c>
      <c r="AX1335" s="13" t="s">
        <v>73</v>
      </c>
      <c r="AY1335" s="158" t="s">
        <v>137</v>
      </c>
    </row>
    <row r="1336" spans="1:65" s="14" customFormat="1">
      <c r="B1336" s="164"/>
      <c r="D1336" s="157" t="s">
        <v>145</v>
      </c>
      <c r="E1336" s="165" t="s">
        <v>1</v>
      </c>
      <c r="F1336" s="166" t="s">
        <v>176</v>
      </c>
      <c r="H1336" s="167">
        <v>46.97</v>
      </c>
      <c r="L1336" s="164"/>
      <c r="M1336" s="168"/>
      <c r="N1336" s="169"/>
      <c r="O1336" s="169"/>
      <c r="P1336" s="169"/>
      <c r="Q1336" s="169"/>
      <c r="R1336" s="169"/>
      <c r="S1336" s="169"/>
      <c r="T1336" s="170"/>
      <c r="AT1336" s="165" t="s">
        <v>145</v>
      </c>
      <c r="AU1336" s="165" t="s">
        <v>83</v>
      </c>
      <c r="AV1336" s="14" t="s">
        <v>143</v>
      </c>
      <c r="AW1336" s="14" t="s">
        <v>29</v>
      </c>
      <c r="AX1336" s="14" t="s">
        <v>81</v>
      </c>
      <c r="AY1336" s="165" t="s">
        <v>137</v>
      </c>
    </row>
    <row r="1337" spans="1:65" s="2" customFormat="1" ht="24.15" customHeight="1">
      <c r="A1337" s="30"/>
      <c r="B1337" s="142"/>
      <c r="C1337" s="143" t="s">
        <v>1323</v>
      </c>
      <c r="D1337" s="143" t="s">
        <v>139</v>
      </c>
      <c r="E1337" s="144" t="s">
        <v>1324</v>
      </c>
      <c r="F1337" s="145" t="s">
        <v>1325</v>
      </c>
      <c r="G1337" s="146" t="s">
        <v>149</v>
      </c>
      <c r="H1337" s="147">
        <v>186.74100000000001</v>
      </c>
      <c r="I1337" s="148"/>
      <c r="J1337" s="148">
        <f>ROUND(I1337*H1337,2)</f>
        <v>0</v>
      </c>
      <c r="K1337" s="149"/>
      <c r="L1337" s="31"/>
      <c r="M1337" s="150" t="s">
        <v>1</v>
      </c>
      <c r="N1337" s="151" t="s">
        <v>38</v>
      </c>
      <c r="O1337" s="152">
        <v>1.35</v>
      </c>
      <c r="P1337" s="152">
        <f>O1337*H1337</f>
        <v>252.10035000000005</v>
      </c>
      <c r="Q1337" s="152">
        <v>0</v>
      </c>
      <c r="R1337" s="152">
        <f>Q1337*H1337</f>
        <v>0</v>
      </c>
      <c r="S1337" s="152">
        <v>0</v>
      </c>
      <c r="T1337" s="153">
        <f>S1337*H1337</f>
        <v>0</v>
      </c>
      <c r="U1337" s="30"/>
      <c r="V1337" s="30"/>
      <c r="W1337" s="30"/>
      <c r="X1337" s="30"/>
      <c r="Y1337" s="30"/>
      <c r="Z1337" s="30"/>
      <c r="AA1337" s="30"/>
      <c r="AB1337" s="30"/>
      <c r="AC1337" s="30"/>
      <c r="AD1337" s="30"/>
      <c r="AE1337" s="30"/>
      <c r="AR1337" s="154" t="s">
        <v>143</v>
      </c>
      <c r="AT1337" s="154" t="s">
        <v>139</v>
      </c>
      <c r="AU1337" s="154" t="s">
        <v>83</v>
      </c>
      <c r="AY1337" s="18" t="s">
        <v>137</v>
      </c>
      <c r="BE1337" s="155">
        <f>IF(N1337="základní",J1337,0)</f>
        <v>0</v>
      </c>
      <c r="BF1337" s="155">
        <f>IF(N1337="snížená",J1337,0)</f>
        <v>0</v>
      </c>
      <c r="BG1337" s="155">
        <f>IF(N1337="zákl. přenesená",J1337,0)</f>
        <v>0</v>
      </c>
      <c r="BH1337" s="155">
        <f>IF(N1337="sníž. přenesená",J1337,0)</f>
        <v>0</v>
      </c>
      <c r="BI1337" s="155">
        <f>IF(N1337="nulová",J1337,0)</f>
        <v>0</v>
      </c>
      <c r="BJ1337" s="18" t="s">
        <v>81</v>
      </c>
      <c r="BK1337" s="155">
        <f>ROUND(I1337*H1337,2)</f>
        <v>0</v>
      </c>
      <c r="BL1337" s="18" t="s">
        <v>143</v>
      </c>
      <c r="BM1337" s="154" t="s">
        <v>1326</v>
      </c>
    </row>
    <row r="1338" spans="1:65" s="13" customFormat="1">
      <c r="B1338" s="156"/>
      <c r="D1338" s="157" t="s">
        <v>145</v>
      </c>
      <c r="E1338" s="158" t="s">
        <v>1</v>
      </c>
      <c r="F1338" s="159" t="s">
        <v>1302</v>
      </c>
      <c r="H1338" s="160">
        <v>38.204000000000001</v>
      </c>
      <c r="L1338" s="156"/>
      <c r="M1338" s="161"/>
      <c r="N1338" s="162"/>
      <c r="O1338" s="162"/>
      <c r="P1338" s="162"/>
      <c r="Q1338" s="162"/>
      <c r="R1338" s="162"/>
      <c r="S1338" s="162"/>
      <c r="T1338" s="163"/>
      <c r="AT1338" s="158" t="s">
        <v>145</v>
      </c>
      <c r="AU1338" s="158" t="s">
        <v>83</v>
      </c>
      <c r="AV1338" s="13" t="s">
        <v>83</v>
      </c>
      <c r="AW1338" s="13" t="s">
        <v>29</v>
      </c>
      <c r="AX1338" s="13" t="s">
        <v>73</v>
      </c>
      <c r="AY1338" s="158" t="s">
        <v>137</v>
      </c>
    </row>
    <row r="1339" spans="1:65" s="13" customFormat="1">
      <c r="B1339" s="156"/>
      <c r="D1339" s="157" t="s">
        <v>145</v>
      </c>
      <c r="E1339" s="158" t="s">
        <v>1</v>
      </c>
      <c r="F1339" s="159" t="s">
        <v>1303</v>
      </c>
      <c r="H1339" s="160">
        <v>147.37</v>
      </c>
      <c r="L1339" s="156"/>
      <c r="M1339" s="161"/>
      <c r="N1339" s="162"/>
      <c r="O1339" s="162"/>
      <c r="P1339" s="162"/>
      <c r="Q1339" s="162"/>
      <c r="R1339" s="162"/>
      <c r="S1339" s="162"/>
      <c r="T1339" s="163"/>
      <c r="AT1339" s="158" t="s">
        <v>145</v>
      </c>
      <c r="AU1339" s="158" t="s">
        <v>83</v>
      </c>
      <c r="AV1339" s="13" t="s">
        <v>83</v>
      </c>
      <c r="AW1339" s="13" t="s">
        <v>29</v>
      </c>
      <c r="AX1339" s="13" t="s">
        <v>73</v>
      </c>
      <c r="AY1339" s="158" t="s">
        <v>137</v>
      </c>
    </row>
    <row r="1340" spans="1:65" s="13" customFormat="1">
      <c r="B1340" s="156"/>
      <c r="D1340" s="157" t="s">
        <v>145</v>
      </c>
      <c r="E1340" s="158" t="s">
        <v>1</v>
      </c>
      <c r="F1340" s="159" t="s">
        <v>1304</v>
      </c>
      <c r="H1340" s="160">
        <v>1.167</v>
      </c>
      <c r="L1340" s="156"/>
      <c r="M1340" s="161"/>
      <c r="N1340" s="162"/>
      <c r="O1340" s="162"/>
      <c r="P1340" s="162"/>
      <c r="Q1340" s="162"/>
      <c r="R1340" s="162"/>
      <c r="S1340" s="162"/>
      <c r="T1340" s="163"/>
      <c r="AT1340" s="158" t="s">
        <v>145</v>
      </c>
      <c r="AU1340" s="158" t="s">
        <v>83</v>
      </c>
      <c r="AV1340" s="13" t="s">
        <v>83</v>
      </c>
      <c r="AW1340" s="13" t="s">
        <v>29</v>
      </c>
      <c r="AX1340" s="13" t="s">
        <v>73</v>
      </c>
      <c r="AY1340" s="158" t="s">
        <v>137</v>
      </c>
    </row>
    <row r="1341" spans="1:65" s="14" customFormat="1">
      <c r="B1341" s="164"/>
      <c r="D1341" s="157" t="s">
        <v>145</v>
      </c>
      <c r="E1341" s="165" t="s">
        <v>1</v>
      </c>
      <c r="F1341" s="166" t="s">
        <v>176</v>
      </c>
      <c r="H1341" s="167">
        <v>186.74100000000001</v>
      </c>
      <c r="L1341" s="164"/>
      <c r="M1341" s="168"/>
      <c r="N1341" s="169"/>
      <c r="O1341" s="169"/>
      <c r="P1341" s="169"/>
      <c r="Q1341" s="169"/>
      <c r="R1341" s="169"/>
      <c r="S1341" s="169"/>
      <c r="T1341" s="170"/>
      <c r="AT1341" s="165" t="s">
        <v>145</v>
      </c>
      <c r="AU1341" s="165" t="s">
        <v>83</v>
      </c>
      <c r="AV1341" s="14" t="s">
        <v>143</v>
      </c>
      <c r="AW1341" s="14" t="s">
        <v>29</v>
      </c>
      <c r="AX1341" s="14" t="s">
        <v>81</v>
      </c>
      <c r="AY1341" s="165" t="s">
        <v>137</v>
      </c>
    </row>
    <row r="1342" spans="1:65" s="2" customFormat="1" ht="24.15" customHeight="1">
      <c r="A1342" s="30"/>
      <c r="B1342" s="142"/>
      <c r="C1342" s="143" t="s">
        <v>1327</v>
      </c>
      <c r="D1342" s="143" t="s">
        <v>139</v>
      </c>
      <c r="E1342" s="144" t="s">
        <v>1328</v>
      </c>
      <c r="F1342" s="145" t="s">
        <v>1329</v>
      </c>
      <c r="G1342" s="146" t="s">
        <v>149</v>
      </c>
      <c r="H1342" s="147">
        <v>253.172</v>
      </c>
      <c r="I1342" s="148"/>
      <c r="J1342" s="148">
        <f>ROUND(I1342*H1342,2)</f>
        <v>0</v>
      </c>
      <c r="K1342" s="149"/>
      <c r="L1342" s="31"/>
      <c r="M1342" s="150" t="s">
        <v>1</v>
      </c>
      <c r="N1342" s="151" t="s">
        <v>38</v>
      </c>
      <c r="O1342" s="152">
        <v>0.67500000000000004</v>
      </c>
      <c r="P1342" s="152">
        <f>O1342*H1342</f>
        <v>170.89110000000002</v>
      </c>
      <c r="Q1342" s="152">
        <v>0</v>
      </c>
      <c r="R1342" s="152">
        <f>Q1342*H1342</f>
        <v>0</v>
      </c>
      <c r="S1342" s="152">
        <v>0</v>
      </c>
      <c r="T1342" s="153">
        <f>S1342*H1342</f>
        <v>0</v>
      </c>
      <c r="U1342" s="30"/>
      <c r="V1342" s="30"/>
      <c r="W1342" s="30"/>
      <c r="X1342" s="30"/>
      <c r="Y1342" s="30"/>
      <c r="Z1342" s="30"/>
      <c r="AA1342" s="30"/>
      <c r="AB1342" s="30"/>
      <c r="AC1342" s="30"/>
      <c r="AD1342" s="30"/>
      <c r="AE1342" s="30"/>
      <c r="AR1342" s="154" t="s">
        <v>143</v>
      </c>
      <c r="AT1342" s="154" t="s">
        <v>139</v>
      </c>
      <c r="AU1342" s="154" t="s">
        <v>83</v>
      </c>
      <c r="AY1342" s="18" t="s">
        <v>137</v>
      </c>
      <c r="BE1342" s="155">
        <f>IF(N1342="základní",J1342,0)</f>
        <v>0</v>
      </c>
      <c r="BF1342" s="155">
        <f>IF(N1342="snížená",J1342,0)</f>
        <v>0</v>
      </c>
      <c r="BG1342" s="155">
        <f>IF(N1342="zákl. přenesená",J1342,0)</f>
        <v>0</v>
      </c>
      <c r="BH1342" s="155">
        <f>IF(N1342="sníž. přenesená",J1342,0)</f>
        <v>0</v>
      </c>
      <c r="BI1342" s="155">
        <f>IF(N1342="nulová",J1342,0)</f>
        <v>0</v>
      </c>
      <c r="BJ1342" s="18" t="s">
        <v>81</v>
      </c>
      <c r="BK1342" s="155">
        <f>ROUND(I1342*H1342,2)</f>
        <v>0</v>
      </c>
      <c r="BL1342" s="18" t="s">
        <v>143</v>
      </c>
      <c r="BM1342" s="154" t="s">
        <v>1330</v>
      </c>
    </row>
    <row r="1343" spans="1:65" s="13" customFormat="1">
      <c r="B1343" s="156"/>
      <c r="D1343" s="157" t="s">
        <v>145</v>
      </c>
      <c r="E1343" s="158" t="s">
        <v>1</v>
      </c>
      <c r="F1343" s="159" t="s">
        <v>1311</v>
      </c>
      <c r="H1343" s="160">
        <v>52.097000000000001</v>
      </c>
      <c r="L1343" s="156"/>
      <c r="M1343" s="161"/>
      <c r="N1343" s="162"/>
      <c r="O1343" s="162"/>
      <c r="P1343" s="162"/>
      <c r="Q1343" s="162"/>
      <c r="R1343" s="162"/>
      <c r="S1343" s="162"/>
      <c r="T1343" s="163"/>
      <c r="AT1343" s="158" t="s">
        <v>145</v>
      </c>
      <c r="AU1343" s="158" t="s">
        <v>83</v>
      </c>
      <c r="AV1343" s="13" t="s">
        <v>83</v>
      </c>
      <c r="AW1343" s="13" t="s">
        <v>29</v>
      </c>
      <c r="AX1343" s="13" t="s">
        <v>73</v>
      </c>
      <c r="AY1343" s="158" t="s">
        <v>137</v>
      </c>
    </row>
    <row r="1344" spans="1:65" s="13" customFormat="1">
      <c r="B1344" s="156"/>
      <c r="D1344" s="157" t="s">
        <v>145</v>
      </c>
      <c r="E1344" s="158" t="s">
        <v>1</v>
      </c>
      <c r="F1344" s="159" t="s">
        <v>1317</v>
      </c>
      <c r="H1344" s="160">
        <v>187.56200000000001</v>
      </c>
      <c r="L1344" s="156"/>
      <c r="M1344" s="161"/>
      <c r="N1344" s="162"/>
      <c r="O1344" s="162"/>
      <c r="P1344" s="162"/>
      <c r="Q1344" s="162"/>
      <c r="R1344" s="162"/>
      <c r="S1344" s="162"/>
      <c r="T1344" s="163"/>
      <c r="AT1344" s="158" t="s">
        <v>145</v>
      </c>
      <c r="AU1344" s="158" t="s">
        <v>83</v>
      </c>
      <c r="AV1344" s="13" t="s">
        <v>83</v>
      </c>
      <c r="AW1344" s="13" t="s">
        <v>29</v>
      </c>
      <c r="AX1344" s="13" t="s">
        <v>73</v>
      </c>
      <c r="AY1344" s="158" t="s">
        <v>137</v>
      </c>
    </row>
    <row r="1345" spans="1:65" s="13" customFormat="1">
      <c r="B1345" s="156"/>
      <c r="D1345" s="157" t="s">
        <v>145</v>
      </c>
      <c r="E1345" s="158" t="s">
        <v>1</v>
      </c>
      <c r="F1345" s="159" t="s">
        <v>1318</v>
      </c>
      <c r="H1345" s="160">
        <v>1.4850000000000001</v>
      </c>
      <c r="L1345" s="156"/>
      <c r="M1345" s="161"/>
      <c r="N1345" s="162"/>
      <c r="O1345" s="162"/>
      <c r="P1345" s="162"/>
      <c r="Q1345" s="162"/>
      <c r="R1345" s="162"/>
      <c r="S1345" s="162"/>
      <c r="T1345" s="163"/>
      <c r="AT1345" s="158" t="s">
        <v>145</v>
      </c>
      <c r="AU1345" s="158" t="s">
        <v>83</v>
      </c>
      <c r="AV1345" s="13" t="s">
        <v>83</v>
      </c>
      <c r="AW1345" s="13" t="s">
        <v>29</v>
      </c>
      <c r="AX1345" s="13" t="s">
        <v>73</v>
      </c>
      <c r="AY1345" s="158" t="s">
        <v>137</v>
      </c>
    </row>
    <row r="1346" spans="1:65" s="13" customFormat="1">
      <c r="B1346" s="156"/>
      <c r="D1346" s="157" t="s">
        <v>145</v>
      </c>
      <c r="E1346" s="158" t="s">
        <v>1</v>
      </c>
      <c r="F1346" s="159" t="s">
        <v>1312</v>
      </c>
      <c r="H1346" s="160">
        <v>12.028</v>
      </c>
      <c r="L1346" s="156"/>
      <c r="M1346" s="161"/>
      <c r="N1346" s="162"/>
      <c r="O1346" s="162"/>
      <c r="P1346" s="162"/>
      <c r="Q1346" s="162"/>
      <c r="R1346" s="162"/>
      <c r="S1346" s="162"/>
      <c r="T1346" s="163"/>
      <c r="AT1346" s="158" t="s">
        <v>145</v>
      </c>
      <c r="AU1346" s="158" t="s">
        <v>83</v>
      </c>
      <c r="AV1346" s="13" t="s">
        <v>83</v>
      </c>
      <c r="AW1346" s="13" t="s">
        <v>29</v>
      </c>
      <c r="AX1346" s="13" t="s">
        <v>73</v>
      </c>
      <c r="AY1346" s="158" t="s">
        <v>137</v>
      </c>
    </row>
    <row r="1347" spans="1:65" s="14" customFormat="1">
      <c r="B1347" s="164"/>
      <c r="D1347" s="157" t="s">
        <v>145</v>
      </c>
      <c r="E1347" s="165" t="s">
        <v>1</v>
      </c>
      <c r="F1347" s="166" t="s">
        <v>176</v>
      </c>
      <c r="H1347" s="167">
        <v>253.172</v>
      </c>
      <c r="L1347" s="164"/>
      <c r="M1347" s="168"/>
      <c r="N1347" s="169"/>
      <c r="O1347" s="169"/>
      <c r="P1347" s="169"/>
      <c r="Q1347" s="169"/>
      <c r="R1347" s="169"/>
      <c r="S1347" s="169"/>
      <c r="T1347" s="170"/>
      <c r="AT1347" s="165" t="s">
        <v>145</v>
      </c>
      <c r="AU1347" s="165" t="s">
        <v>83</v>
      </c>
      <c r="AV1347" s="14" t="s">
        <v>143</v>
      </c>
      <c r="AW1347" s="14" t="s">
        <v>29</v>
      </c>
      <c r="AX1347" s="14" t="s">
        <v>81</v>
      </c>
      <c r="AY1347" s="165" t="s">
        <v>137</v>
      </c>
    </row>
    <row r="1348" spans="1:65" s="2" customFormat="1" ht="24.15" customHeight="1">
      <c r="A1348" s="30"/>
      <c r="B1348" s="142"/>
      <c r="C1348" s="143" t="s">
        <v>1331</v>
      </c>
      <c r="D1348" s="143" t="s">
        <v>139</v>
      </c>
      <c r="E1348" s="144" t="s">
        <v>1332</v>
      </c>
      <c r="F1348" s="145" t="s">
        <v>1333</v>
      </c>
      <c r="G1348" s="146" t="s">
        <v>149</v>
      </c>
      <c r="H1348" s="147">
        <v>46.97</v>
      </c>
      <c r="I1348" s="148"/>
      <c r="J1348" s="148">
        <f>ROUND(I1348*H1348,2)</f>
        <v>0</v>
      </c>
      <c r="K1348" s="149"/>
      <c r="L1348" s="31"/>
      <c r="M1348" s="150" t="s">
        <v>1</v>
      </c>
      <c r="N1348" s="151" t="s">
        <v>38</v>
      </c>
      <c r="O1348" s="152">
        <v>0.82</v>
      </c>
      <c r="P1348" s="152">
        <f>O1348*H1348</f>
        <v>38.5154</v>
      </c>
      <c r="Q1348" s="152">
        <v>0</v>
      </c>
      <c r="R1348" s="152">
        <f>Q1348*H1348</f>
        <v>0</v>
      </c>
      <c r="S1348" s="152">
        <v>0</v>
      </c>
      <c r="T1348" s="153">
        <f>S1348*H1348</f>
        <v>0</v>
      </c>
      <c r="U1348" s="30"/>
      <c r="V1348" s="30"/>
      <c r="W1348" s="30"/>
      <c r="X1348" s="30"/>
      <c r="Y1348" s="30"/>
      <c r="Z1348" s="30"/>
      <c r="AA1348" s="30"/>
      <c r="AB1348" s="30"/>
      <c r="AC1348" s="30"/>
      <c r="AD1348" s="30"/>
      <c r="AE1348" s="30"/>
      <c r="AR1348" s="154" t="s">
        <v>143</v>
      </c>
      <c r="AT1348" s="154" t="s">
        <v>139</v>
      </c>
      <c r="AU1348" s="154" t="s">
        <v>83</v>
      </c>
      <c r="AY1348" s="18" t="s">
        <v>137</v>
      </c>
      <c r="BE1348" s="155">
        <f>IF(N1348="základní",J1348,0)</f>
        <v>0</v>
      </c>
      <c r="BF1348" s="155">
        <f>IF(N1348="snížená",J1348,0)</f>
        <v>0</v>
      </c>
      <c r="BG1348" s="155">
        <f>IF(N1348="zákl. přenesená",J1348,0)</f>
        <v>0</v>
      </c>
      <c r="BH1348" s="155">
        <f>IF(N1348="sníž. přenesená",J1348,0)</f>
        <v>0</v>
      </c>
      <c r="BI1348" s="155">
        <f>IF(N1348="nulová",J1348,0)</f>
        <v>0</v>
      </c>
      <c r="BJ1348" s="18" t="s">
        <v>81</v>
      </c>
      <c r="BK1348" s="155">
        <f>ROUND(I1348*H1348,2)</f>
        <v>0</v>
      </c>
      <c r="BL1348" s="18" t="s">
        <v>143</v>
      </c>
      <c r="BM1348" s="154" t="s">
        <v>1334</v>
      </c>
    </row>
    <row r="1349" spans="1:65" s="13" customFormat="1">
      <c r="B1349" s="156"/>
      <c r="D1349" s="157" t="s">
        <v>145</v>
      </c>
      <c r="E1349" s="158" t="s">
        <v>1</v>
      </c>
      <c r="F1349" s="159" t="s">
        <v>1282</v>
      </c>
      <c r="H1349" s="160">
        <v>19.739000000000001</v>
      </c>
      <c r="L1349" s="156"/>
      <c r="M1349" s="161"/>
      <c r="N1349" s="162"/>
      <c r="O1349" s="162"/>
      <c r="P1349" s="162"/>
      <c r="Q1349" s="162"/>
      <c r="R1349" s="162"/>
      <c r="S1349" s="162"/>
      <c r="T1349" s="163"/>
      <c r="AT1349" s="158" t="s">
        <v>145</v>
      </c>
      <c r="AU1349" s="158" t="s">
        <v>83</v>
      </c>
      <c r="AV1349" s="13" t="s">
        <v>83</v>
      </c>
      <c r="AW1349" s="13" t="s">
        <v>29</v>
      </c>
      <c r="AX1349" s="13" t="s">
        <v>73</v>
      </c>
      <c r="AY1349" s="158" t="s">
        <v>137</v>
      </c>
    </row>
    <row r="1350" spans="1:65" s="13" customFormat="1">
      <c r="B1350" s="156"/>
      <c r="D1350" s="157" t="s">
        <v>145</v>
      </c>
      <c r="E1350" s="158" t="s">
        <v>1</v>
      </c>
      <c r="F1350" s="159" t="s">
        <v>1283</v>
      </c>
      <c r="H1350" s="160">
        <v>2.0259999999999998</v>
      </c>
      <c r="L1350" s="156"/>
      <c r="M1350" s="161"/>
      <c r="N1350" s="162"/>
      <c r="O1350" s="162"/>
      <c r="P1350" s="162"/>
      <c r="Q1350" s="162"/>
      <c r="R1350" s="162"/>
      <c r="S1350" s="162"/>
      <c r="T1350" s="163"/>
      <c r="AT1350" s="158" t="s">
        <v>145</v>
      </c>
      <c r="AU1350" s="158" t="s">
        <v>83</v>
      </c>
      <c r="AV1350" s="13" t="s">
        <v>83</v>
      </c>
      <c r="AW1350" s="13" t="s">
        <v>29</v>
      </c>
      <c r="AX1350" s="13" t="s">
        <v>73</v>
      </c>
      <c r="AY1350" s="158" t="s">
        <v>137</v>
      </c>
    </row>
    <row r="1351" spans="1:65" s="13" customFormat="1">
      <c r="B1351" s="156"/>
      <c r="D1351" s="157" t="s">
        <v>145</v>
      </c>
      <c r="E1351" s="158" t="s">
        <v>1</v>
      </c>
      <c r="F1351" s="159" t="s">
        <v>1284</v>
      </c>
      <c r="H1351" s="160">
        <v>1.9590000000000001</v>
      </c>
      <c r="L1351" s="156"/>
      <c r="M1351" s="161"/>
      <c r="N1351" s="162"/>
      <c r="O1351" s="162"/>
      <c r="P1351" s="162"/>
      <c r="Q1351" s="162"/>
      <c r="R1351" s="162"/>
      <c r="S1351" s="162"/>
      <c r="T1351" s="163"/>
      <c r="AT1351" s="158" t="s">
        <v>145</v>
      </c>
      <c r="AU1351" s="158" t="s">
        <v>83</v>
      </c>
      <c r="AV1351" s="13" t="s">
        <v>83</v>
      </c>
      <c r="AW1351" s="13" t="s">
        <v>29</v>
      </c>
      <c r="AX1351" s="13" t="s">
        <v>73</v>
      </c>
      <c r="AY1351" s="158" t="s">
        <v>137</v>
      </c>
    </row>
    <row r="1352" spans="1:65" s="13" customFormat="1">
      <c r="B1352" s="156"/>
      <c r="D1352" s="157" t="s">
        <v>145</v>
      </c>
      <c r="E1352" s="158" t="s">
        <v>1</v>
      </c>
      <c r="F1352" s="159" t="s">
        <v>1285</v>
      </c>
      <c r="H1352" s="160">
        <v>14.939</v>
      </c>
      <c r="L1352" s="156"/>
      <c r="M1352" s="161"/>
      <c r="N1352" s="162"/>
      <c r="O1352" s="162"/>
      <c r="P1352" s="162"/>
      <c r="Q1352" s="162"/>
      <c r="R1352" s="162"/>
      <c r="S1352" s="162"/>
      <c r="T1352" s="163"/>
      <c r="AT1352" s="158" t="s">
        <v>145</v>
      </c>
      <c r="AU1352" s="158" t="s">
        <v>83</v>
      </c>
      <c r="AV1352" s="13" t="s">
        <v>83</v>
      </c>
      <c r="AW1352" s="13" t="s">
        <v>29</v>
      </c>
      <c r="AX1352" s="13" t="s">
        <v>73</v>
      </c>
      <c r="AY1352" s="158" t="s">
        <v>137</v>
      </c>
    </row>
    <row r="1353" spans="1:65" s="13" customFormat="1">
      <c r="B1353" s="156"/>
      <c r="D1353" s="157" t="s">
        <v>145</v>
      </c>
      <c r="E1353" s="158" t="s">
        <v>1</v>
      </c>
      <c r="F1353" s="159" t="s">
        <v>1286</v>
      </c>
      <c r="H1353" s="160">
        <v>0.64300000000000002</v>
      </c>
      <c r="L1353" s="156"/>
      <c r="M1353" s="161"/>
      <c r="N1353" s="162"/>
      <c r="O1353" s="162"/>
      <c r="P1353" s="162"/>
      <c r="Q1353" s="162"/>
      <c r="R1353" s="162"/>
      <c r="S1353" s="162"/>
      <c r="T1353" s="163"/>
      <c r="AT1353" s="158" t="s">
        <v>145</v>
      </c>
      <c r="AU1353" s="158" t="s">
        <v>83</v>
      </c>
      <c r="AV1353" s="13" t="s">
        <v>83</v>
      </c>
      <c r="AW1353" s="13" t="s">
        <v>29</v>
      </c>
      <c r="AX1353" s="13" t="s">
        <v>73</v>
      </c>
      <c r="AY1353" s="158" t="s">
        <v>137</v>
      </c>
    </row>
    <row r="1354" spans="1:65" s="13" customFormat="1">
      <c r="B1354" s="156"/>
      <c r="D1354" s="157" t="s">
        <v>145</v>
      </c>
      <c r="E1354" s="158" t="s">
        <v>1</v>
      </c>
      <c r="F1354" s="159" t="s">
        <v>1287</v>
      </c>
      <c r="H1354" s="160">
        <v>1.8680000000000001</v>
      </c>
      <c r="L1354" s="156"/>
      <c r="M1354" s="161"/>
      <c r="N1354" s="162"/>
      <c r="O1354" s="162"/>
      <c r="P1354" s="162"/>
      <c r="Q1354" s="162"/>
      <c r="R1354" s="162"/>
      <c r="S1354" s="162"/>
      <c r="T1354" s="163"/>
      <c r="AT1354" s="158" t="s">
        <v>145</v>
      </c>
      <c r="AU1354" s="158" t="s">
        <v>83</v>
      </c>
      <c r="AV1354" s="13" t="s">
        <v>83</v>
      </c>
      <c r="AW1354" s="13" t="s">
        <v>29</v>
      </c>
      <c r="AX1354" s="13" t="s">
        <v>73</v>
      </c>
      <c r="AY1354" s="158" t="s">
        <v>137</v>
      </c>
    </row>
    <row r="1355" spans="1:65" s="13" customFormat="1">
      <c r="B1355" s="156"/>
      <c r="D1355" s="157" t="s">
        <v>145</v>
      </c>
      <c r="E1355" s="158" t="s">
        <v>1</v>
      </c>
      <c r="F1355" s="159" t="s">
        <v>1288</v>
      </c>
      <c r="H1355" s="160">
        <v>1.1299999999999999</v>
      </c>
      <c r="L1355" s="156"/>
      <c r="M1355" s="161"/>
      <c r="N1355" s="162"/>
      <c r="O1355" s="162"/>
      <c r="P1355" s="162"/>
      <c r="Q1355" s="162"/>
      <c r="R1355" s="162"/>
      <c r="S1355" s="162"/>
      <c r="T1355" s="163"/>
      <c r="AT1355" s="158" t="s">
        <v>145</v>
      </c>
      <c r="AU1355" s="158" t="s">
        <v>83</v>
      </c>
      <c r="AV1355" s="13" t="s">
        <v>83</v>
      </c>
      <c r="AW1355" s="13" t="s">
        <v>29</v>
      </c>
      <c r="AX1355" s="13" t="s">
        <v>73</v>
      </c>
      <c r="AY1355" s="158" t="s">
        <v>137</v>
      </c>
    </row>
    <row r="1356" spans="1:65" s="13" customFormat="1">
      <c r="B1356" s="156"/>
      <c r="D1356" s="157" t="s">
        <v>145</v>
      </c>
      <c r="E1356" s="158" t="s">
        <v>1</v>
      </c>
      <c r="F1356" s="159" t="s">
        <v>1289</v>
      </c>
      <c r="H1356" s="160">
        <v>3.496</v>
      </c>
      <c r="L1356" s="156"/>
      <c r="M1356" s="161"/>
      <c r="N1356" s="162"/>
      <c r="O1356" s="162"/>
      <c r="P1356" s="162"/>
      <c r="Q1356" s="162"/>
      <c r="R1356" s="162"/>
      <c r="S1356" s="162"/>
      <c r="T1356" s="163"/>
      <c r="AT1356" s="158" t="s">
        <v>145</v>
      </c>
      <c r="AU1356" s="158" t="s">
        <v>83</v>
      </c>
      <c r="AV1356" s="13" t="s">
        <v>83</v>
      </c>
      <c r="AW1356" s="13" t="s">
        <v>29</v>
      </c>
      <c r="AX1356" s="13" t="s">
        <v>73</v>
      </c>
      <c r="AY1356" s="158" t="s">
        <v>137</v>
      </c>
    </row>
    <row r="1357" spans="1:65" s="13" customFormat="1">
      <c r="B1357" s="156"/>
      <c r="D1357" s="157" t="s">
        <v>145</v>
      </c>
      <c r="E1357" s="158" t="s">
        <v>1</v>
      </c>
      <c r="F1357" s="159" t="s">
        <v>1290</v>
      </c>
      <c r="H1357" s="160">
        <v>0.3</v>
      </c>
      <c r="L1357" s="156"/>
      <c r="M1357" s="161"/>
      <c r="N1357" s="162"/>
      <c r="O1357" s="162"/>
      <c r="P1357" s="162"/>
      <c r="Q1357" s="162"/>
      <c r="R1357" s="162"/>
      <c r="S1357" s="162"/>
      <c r="T1357" s="163"/>
      <c r="AT1357" s="158" t="s">
        <v>145</v>
      </c>
      <c r="AU1357" s="158" t="s">
        <v>83</v>
      </c>
      <c r="AV1357" s="13" t="s">
        <v>83</v>
      </c>
      <c r="AW1357" s="13" t="s">
        <v>29</v>
      </c>
      <c r="AX1357" s="13" t="s">
        <v>73</v>
      </c>
      <c r="AY1357" s="158" t="s">
        <v>137</v>
      </c>
    </row>
    <row r="1358" spans="1:65" s="13" customFormat="1">
      <c r="B1358" s="156"/>
      <c r="D1358" s="157" t="s">
        <v>145</v>
      </c>
      <c r="E1358" s="158" t="s">
        <v>1</v>
      </c>
      <c r="F1358" s="159" t="s">
        <v>1291</v>
      </c>
      <c r="H1358" s="160">
        <v>0.87</v>
      </c>
      <c r="L1358" s="156"/>
      <c r="M1358" s="161"/>
      <c r="N1358" s="162"/>
      <c r="O1358" s="162"/>
      <c r="P1358" s="162"/>
      <c r="Q1358" s="162"/>
      <c r="R1358" s="162"/>
      <c r="S1358" s="162"/>
      <c r="T1358" s="163"/>
      <c r="AT1358" s="158" t="s">
        <v>145</v>
      </c>
      <c r="AU1358" s="158" t="s">
        <v>83</v>
      </c>
      <c r="AV1358" s="13" t="s">
        <v>83</v>
      </c>
      <c r="AW1358" s="13" t="s">
        <v>29</v>
      </c>
      <c r="AX1358" s="13" t="s">
        <v>73</v>
      </c>
      <c r="AY1358" s="158" t="s">
        <v>137</v>
      </c>
    </row>
    <row r="1359" spans="1:65" s="14" customFormat="1">
      <c r="B1359" s="164"/>
      <c r="D1359" s="157" t="s">
        <v>145</v>
      </c>
      <c r="E1359" s="165" t="s">
        <v>1</v>
      </c>
      <c r="F1359" s="166" t="s">
        <v>176</v>
      </c>
      <c r="H1359" s="167">
        <v>46.97</v>
      </c>
      <c r="L1359" s="164"/>
      <c r="M1359" s="168"/>
      <c r="N1359" s="169"/>
      <c r="O1359" s="169"/>
      <c r="P1359" s="169"/>
      <c r="Q1359" s="169"/>
      <c r="R1359" s="169"/>
      <c r="S1359" s="169"/>
      <c r="T1359" s="170"/>
      <c r="AT1359" s="165" t="s">
        <v>145</v>
      </c>
      <c r="AU1359" s="165" t="s">
        <v>83</v>
      </c>
      <c r="AV1359" s="14" t="s">
        <v>143</v>
      </c>
      <c r="AW1359" s="14" t="s">
        <v>29</v>
      </c>
      <c r="AX1359" s="14" t="s">
        <v>81</v>
      </c>
      <c r="AY1359" s="165" t="s">
        <v>137</v>
      </c>
    </row>
    <row r="1360" spans="1:65" s="2" customFormat="1" ht="24.15" customHeight="1">
      <c r="A1360" s="30"/>
      <c r="B1360" s="142"/>
      <c r="C1360" s="143" t="s">
        <v>1335</v>
      </c>
      <c r="D1360" s="143" t="s">
        <v>139</v>
      </c>
      <c r="E1360" s="144" t="s">
        <v>1336</v>
      </c>
      <c r="F1360" s="145" t="s">
        <v>1337</v>
      </c>
      <c r="G1360" s="146" t="s">
        <v>149</v>
      </c>
      <c r="H1360" s="147">
        <v>188.16499999999999</v>
      </c>
      <c r="I1360" s="148"/>
      <c r="J1360" s="148">
        <f>ROUND(I1360*H1360,2)</f>
        <v>0</v>
      </c>
      <c r="K1360" s="149"/>
      <c r="L1360" s="31"/>
      <c r="M1360" s="150" t="s">
        <v>1</v>
      </c>
      <c r="N1360" s="151" t="s">
        <v>38</v>
      </c>
      <c r="O1360" s="152">
        <v>0.41</v>
      </c>
      <c r="P1360" s="152">
        <f>O1360*H1360</f>
        <v>77.147649999999999</v>
      </c>
      <c r="Q1360" s="152">
        <v>0</v>
      </c>
      <c r="R1360" s="152">
        <f>Q1360*H1360</f>
        <v>0</v>
      </c>
      <c r="S1360" s="152">
        <v>0</v>
      </c>
      <c r="T1360" s="153">
        <f>S1360*H1360</f>
        <v>0</v>
      </c>
      <c r="U1360" s="30"/>
      <c r="V1360" s="30"/>
      <c r="W1360" s="30"/>
      <c r="X1360" s="30"/>
      <c r="Y1360" s="30"/>
      <c r="Z1360" s="30"/>
      <c r="AA1360" s="30"/>
      <c r="AB1360" s="30"/>
      <c r="AC1360" s="30"/>
      <c r="AD1360" s="30"/>
      <c r="AE1360" s="30"/>
      <c r="AR1360" s="154" t="s">
        <v>143</v>
      </c>
      <c r="AT1360" s="154" t="s">
        <v>139</v>
      </c>
      <c r="AU1360" s="154" t="s">
        <v>83</v>
      </c>
      <c r="AY1360" s="18" t="s">
        <v>137</v>
      </c>
      <c r="BE1360" s="155">
        <f>IF(N1360="základní",J1360,0)</f>
        <v>0</v>
      </c>
      <c r="BF1360" s="155">
        <f>IF(N1360="snížená",J1360,0)</f>
        <v>0</v>
      </c>
      <c r="BG1360" s="155">
        <f>IF(N1360="zákl. přenesená",J1360,0)</f>
        <v>0</v>
      </c>
      <c r="BH1360" s="155">
        <f>IF(N1360="sníž. přenesená",J1360,0)</f>
        <v>0</v>
      </c>
      <c r="BI1360" s="155">
        <f>IF(N1360="nulová",J1360,0)</f>
        <v>0</v>
      </c>
      <c r="BJ1360" s="18" t="s">
        <v>81</v>
      </c>
      <c r="BK1360" s="155">
        <f>ROUND(I1360*H1360,2)</f>
        <v>0</v>
      </c>
      <c r="BL1360" s="18" t="s">
        <v>143</v>
      </c>
      <c r="BM1360" s="154" t="s">
        <v>1338</v>
      </c>
    </row>
    <row r="1361" spans="1:65" s="13" customFormat="1">
      <c r="B1361" s="156"/>
      <c r="D1361" s="157" t="s">
        <v>145</v>
      </c>
      <c r="E1361" s="158" t="s">
        <v>1</v>
      </c>
      <c r="F1361" s="159" t="s">
        <v>1302</v>
      </c>
      <c r="H1361" s="160">
        <v>38.204000000000001</v>
      </c>
      <c r="L1361" s="156"/>
      <c r="M1361" s="161"/>
      <c r="N1361" s="162"/>
      <c r="O1361" s="162"/>
      <c r="P1361" s="162"/>
      <c r="Q1361" s="162"/>
      <c r="R1361" s="162"/>
      <c r="S1361" s="162"/>
      <c r="T1361" s="163"/>
      <c r="AT1361" s="158" t="s">
        <v>145</v>
      </c>
      <c r="AU1361" s="158" t="s">
        <v>83</v>
      </c>
      <c r="AV1361" s="13" t="s">
        <v>83</v>
      </c>
      <c r="AW1361" s="13" t="s">
        <v>29</v>
      </c>
      <c r="AX1361" s="13" t="s">
        <v>73</v>
      </c>
      <c r="AY1361" s="158" t="s">
        <v>137</v>
      </c>
    </row>
    <row r="1362" spans="1:65" s="13" customFormat="1">
      <c r="B1362" s="156"/>
      <c r="D1362" s="157" t="s">
        <v>145</v>
      </c>
      <c r="E1362" s="158" t="s">
        <v>1</v>
      </c>
      <c r="F1362" s="159" t="s">
        <v>1303</v>
      </c>
      <c r="H1362" s="160">
        <v>147.37</v>
      </c>
      <c r="L1362" s="156"/>
      <c r="M1362" s="161"/>
      <c r="N1362" s="162"/>
      <c r="O1362" s="162"/>
      <c r="P1362" s="162"/>
      <c r="Q1362" s="162"/>
      <c r="R1362" s="162"/>
      <c r="S1362" s="162"/>
      <c r="T1362" s="163"/>
      <c r="AT1362" s="158" t="s">
        <v>145</v>
      </c>
      <c r="AU1362" s="158" t="s">
        <v>83</v>
      </c>
      <c r="AV1362" s="13" t="s">
        <v>83</v>
      </c>
      <c r="AW1362" s="13" t="s">
        <v>29</v>
      </c>
      <c r="AX1362" s="13" t="s">
        <v>73</v>
      </c>
      <c r="AY1362" s="158" t="s">
        <v>137</v>
      </c>
    </row>
    <row r="1363" spans="1:65" s="13" customFormat="1">
      <c r="B1363" s="156"/>
      <c r="D1363" s="157" t="s">
        <v>145</v>
      </c>
      <c r="E1363" s="158" t="s">
        <v>1</v>
      </c>
      <c r="F1363" s="159" t="s">
        <v>1304</v>
      </c>
      <c r="H1363" s="160">
        <v>1.167</v>
      </c>
      <c r="L1363" s="156"/>
      <c r="M1363" s="161"/>
      <c r="N1363" s="162"/>
      <c r="O1363" s="162"/>
      <c r="P1363" s="162"/>
      <c r="Q1363" s="162"/>
      <c r="R1363" s="162"/>
      <c r="S1363" s="162"/>
      <c r="T1363" s="163"/>
      <c r="AT1363" s="158" t="s">
        <v>145</v>
      </c>
      <c r="AU1363" s="158" t="s">
        <v>83</v>
      </c>
      <c r="AV1363" s="13" t="s">
        <v>83</v>
      </c>
      <c r="AW1363" s="13" t="s">
        <v>29</v>
      </c>
      <c r="AX1363" s="13" t="s">
        <v>73</v>
      </c>
      <c r="AY1363" s="158" t="s">
        <v>137</v>
      </c>
    </row>
    <row r="1364" spans="1:65" s="13" customFormat="1">
      <c r="B1364" s="156"/>
      <c r="D1364" s="157" t="s">
        <v>145</v>
      </c>
      <c r="E1364" s="158" t="s">
        <v>1</v>
      </c>
      <c r="F1364" s="159" t="s">
        <v>1305</v>
      </c>
      <c r="H1364" s="160">
        <v>0.44800000000000001</v>
      </c>
      <c r="L1364" s="156"/>
      <c r="M1364" s="161"/>
      <c r="N1364" s="162"/>
      <c r="O1364" s="162"/>
      <c r="P1364" s="162"/>
      <c r="Q1364" s="162"/>
      <c r="R1364" s="162"/>
      <c r="S1364" s="162"/>
      <c r="T1364" s="163"/>
      <c r="AT1364" s="158" t="s">
        <v>145</v>
      </c>
      <c r="AU1364" s="158" t="s">
        <v>83</v>
      </c>
      <c r="AV1364" s="13" t="s">
        <v>83</v>
      </c>
      <c r="AW1364" s="13" t="s">
        <v>29</v>
      </c>
      <c r="AX1364" s="13" t="s">
        <v>73</v>
      </c>
      <c r="AY1364" s="158" t="s">
        <v>137</v>
      </c>
    </row>
    <row r="1365" spans="1:65" s="13" customFormat="1">
      <c r="B1365" s="156"/>
      <c r="D1365" s="157" t="s">
        <v>145</v>
      </c>
      <c r="E1365" s="158" t="s">
        <v>1</v>
      </c>
      <c r="F1365" s="159" t="s">
        <v>1306</v>
      </c>
      <c r="H1365" s="160">
        <v>0.97599999999999998</v>
      </c>
      <c r="L1365" s="156"/>
      <c r="M1365" s="161"/>
      <c r="N1365" s="162"/>
      <c r="O1365" s="162"/>
      <c r="P1365" s="162"/>
      <c r="Q1365" s="162"/>
      <c r="R1365" s="162"/>
      <c r="S1365" s="162"/>
      <c r="T1365" s="163"/>
      <c r="AT1365" s="158" t="s">
        <v>145</v>
      </c>
      <c r="AU1365" s="158" t="s">
        <v>83</v>
      </c>
      <c r="AV1365" s="13" t="s">
        <v>83</v>
      </c>
      <c r="AW1365" s="13" t="s">
        <v>29</v>
      </c>
      <c r="AX1365" s="13" t="s">
        <v>73</v>
      </c>
      <c r="AY1365" s="158" t="s">
        <v>137</v>
      </c>
    </row>
    <row r="1366" spans="1:65" s="14" customFormat="1">
      <c r="B1366" s="164"/>
      <c r="D1366" s="157" t="s">
        <v>145</v>
      </c>
      <c r="E1366" s="165" t="s">
        <v>1</v>
      </c>
      <c r="F1366" s="166" t="s">
        <v>176</v>
      </c>
      <c r="H1366" s="167">
        <v>188.16499999999999</v>
      </c>
      <c r="L1366" s="164"/>
      <c r="M1366" s="168"/>
      <c r="N1366" s="169"/>
      <c r="O1366" s="169"/>
      <c r="P1366" s="169"/>
      <c r="Q1366" s="169"/>
      <c r="R1366" s="169"/>
      <c r="S1366" s="169"/>
      <c r="T1366" s="170"/>
      <c r="AT1366" s="165" t="s">
        <v>145</v>
      </c>
      <c r="AU1366" s="165" t="s">
        <v>83</v>
      </c>
      <c r="AV1366" s="14" t="s">
        <v>143</v>
      </c>
      <c r="AW1366" s="14" t="s">
        <v>29</v>
      </c>
      <c r="AX1366" s="14" t="s">
        <v>81</v>
      </c>
      <c r="AY1366" s="165" t="s">
        <v>137</v>
      </c>
    </row>
    <row r="1367" spans="1:65" s="2" customFormat="1" ht="24.15" customHeight="1">
      <c r="A1367" s="30"/>
      <c r="B1367" s="142"/>
      <c r="C1367" s="143" t="s">
        <v>1339</v>
      </c>
      <c r="D1367" s="143" t="s">
        <v>139</v>
      </c>
      <c r="E1367" s="144" t="s">
        <v>1340</v>
      </c>
      <c r="F1367" s="145" t="s">
        <v>1341</v>
      </c>
      <c r="G1367" s="146" t="s">
        <v>149</v>
      </c>
      <c r="H1367" s="147">
        <v>116.221</v>
      </c>
      <c r="I1367" s="148"/>
      <c r="J1367" s="148">
        <f>ROUND(I1367*H1367,2)</f>
        <v>0</v>
      </c>
      <c r="K1367" s="149"/>
      <c r="L1367" s="31"/>
      <c r="M1367" s="150" t="s">
        <v>1</v>
      </c>
      <c r="N1367" s="151" t="s">
        <v>38</v>
      </c>
      <c r="O1367" s="152">
        <v>0.20499999999999999</v>
      </c>
      <c r="P1367" s="152">
        <f>O1367*H1367</f>
        <v>23.825305</v>
      </c>
      <c r="Q1367" s="152">
        <v>0</v>
      </c>
      <c r="R1367" s="152">
        <f>Q1367*H1367</f>
        <v>0</v>
      </c>
      <c r="S1367" s="152">
        <v>0</v>
      </c>
      <c r="T1367" s="153">
        <f>S1367*H1367</f>
        <v>0</v>
      </c>
      <c r="U1367" s="30"/>
      <c r="V1367" s="30"/>
      <c r="W1367" s="30"/>
      <c r="X1367" s="30"/>
      <c r="Y1367" s="30"/>
      <c r="Z1367" s="30"/>
      <c r="AA1367" s="30"/>
      <c r="AB1367" s="30"/>
      <c r="AC1367" s="30"/>
      <c r="AD1367" s="30"/>
      <c r="AE1367" s="30"/>
      <c r="AR1367" s="154" t="s">
        <v>143</v>
      </c>
      <c r="AT1367" s="154" t="s">
        <v>139</v>
      </c>
      <c r="AU1367" s="154" t="s">
        <v>83</v>
      </c>
      <c r="AY1367" s="18" t="s">
        <v>137</v>
      </c>
      <c r="BE1367" s="155">
        <f>IF(N1367="základní",J1367,0)</f>
        <v>0</v>
      </c>
      <c r="BF1367" s="155">
        <f>IF(N1367="snížená",J1367,0)</f>
        <v>0</v>
      </c>
      <c r="BG1367" s="155">
        <f>IF(N1367="zákl. přenesená",J1367,0)</f>
        <v>0</v>
      </c>
      <c r="BH1367" s="155">
        <f>IF(N1367="sníž. přenesená",J1367,0)</f>
        <v>0</v>
      </c>
      <c r="BI1367" s="155">
        <f>IF(N1367="nulová",J1367,0)</f>
        <v>0</v>
      </c>
      <c r="BJ1367" s="18" t="s">
        <v>81</v>
      </c>
      <c r="BK1367" s="155">
        <f>ROUND(I1367*H1367,2)</f>
        <v>0</v>
      </c>
      <c r="BL1367" s="18" t="s">
        <v>143</v>
      </c>
      <c r="BM1367" s="154" t="s">
        <v>1342</v>
      </c>
    </row>
    <row r="1368" spans="1:65" s="13" customFormat="1">
      <c r="B1368" s="156"/>
      <c r="D1368" s="157" t="s">
        <v>145</v>
      </c>
      <c r="E1368" s="158" t="s">
        <v>1</v>
      </c>
      <c r="F1368" s="159" t="s">
        <v>1343</v>
      </c>
      <c r="H1368" s="160">
        <v>104.193</v>
      </c>
      <c r="L1368" s="156"/>
      <c r="M1368" s="161"/>
      <c r="N1368" s="162"/>
      <c r="O1368" s="162"/>
      <c r="P1368" s="162"/>
      <c r="Q1368" s="162"/>
      <c r="R1368" s="162"/>
      <c r="S1368" s="162"/>
      <c r="T1368" s="163"/>
      <c r="AT1368" s="158" t="s">
        <v>145</v>
      </c>
      <c r="AU1368" s="158" t="s">
        <v>83</v>
      </c>
      <c r="AV1368" s="13" t="s">
        <v>83</v>
      </c>
      <c r="AW1368" s="13" t="s">
        <v>29</v>
      </c>
      <c r="AX1368" s="13" t="s">
        <v>73</v>
      </c>
      <c r="AY1368" s="158" t="s">
        <v>137</v>
      </c>
    </row>
    <row r="1369" spans="1:65" s="13" customFormat="1">
      <c r="B1369" s="156"/>
      <c r="D1369" s="157" t="s">
        <v>145</v>
      </c>
      <c r="E1369" s="158" t="s">
        <v>1</v>
      </c>
      <c r="F1369" s="159" t="s">
        <v>1312</v>
      </c>
      <c r="H1369" s="160">
        <v>12.028</v>
      </c>
      <c r="L1369" s="156"/>
      <c r="M1369" s="161"/>
      <c r="N1369" s="162"/>
      <c r="O1369" s="162"/>
      <c r="P1369" s="162"/>
      <c r="Q1369" s="162"/>
      <c r="R1369" s="162"/>
      <c r="S1369" s="162"/>
      <c r="T1369" s="163"/>
      <c r="AT1369" s="158" t="s">
        <v>145</v>
      </c>
      <c r="AU1369" s="158" t="s">
        <v>83</v>
      </c>
      <c r="AV1369" s="13" t="s">
        <v>83</v>
      </c>
      <c r="AW1369" s="13" t="s">
        <v>29</v>
      </c>
      <c r="AX1369" s="13" t="s">
        <v>73</v>
      </c>
      <c r="AY1369" s="158" t="s">
        <v>137</v>
      </c>
    </row>
    <row r="1370" spans="1:65" s="14" customFormat="1">
      <c r="B1370" s="164"/>
      <c r="D1370" s="157" t="s">
        <v>145</v>
      </c>
      <c r="E1370" s="165" t="s">
        <v>1</v>
      </c>
      <c r="F1370" s="166" t="s">
        <v>176</v>
      </c>
      <c r="H1370" s="167">
        <v>116.221</v>
      </c>
      <c r="L1370" s="164"/>
      <c r="M1370" s="168"/>
      <c r="N1370" s="169"/>
      <c r="O1370" s="169"/>
      <c r="P1370" s="169"/>
      <c r="Q1370" s="169"/>
      <c r="R1370" s="169"/>
      <c r="S1370" s="169"/>
      <c r="T1370" s="170"/>
      <c r="AT1370" s="165" t="s">
        <v>145</v>
      </c>
      <c r="AU1370" s="165" t="s">
        <v>83</v>
      </c>
      <c r="AV1370" s="14" t="s">
        <v>143</v>
      </c>
      <c r="AW1370" s="14" t="s">
        <v>29</v>
      </c>
      <c r="AX1370" s="14" t="s">
        <v>81</v>
      </c>
      <c r="AY1370" s="165" t="s">
        <v>137</v>
      </c>
    </row>
    <row r="1371" spans="1:65" s="2" customFormat="1" ht="33" customHeight="1">
      <c r="A1371" s="30"/>
      <c r="B1371" s="142"/>
      <c r="C1371" s="143" t="s">
        <v>1344</v>
      </c>
      <c r="D1371" s="143" t="s">
        <v>139</v>
      </c>
      <c r="E1371" s="144" t="s">
        <v>1345</v>
      </c>
      <c r="F1371" s="145" t="s">
        <v>1346</v>
      </c>
      <c r="G1371" s="146" t="s">
        <v>149</v>
      </c>
      <c r="H1371" s="147">
        <v>189.047</v>
      </c>
      <c r="I1371" s="148"/>
      <c r="J1371" s="148">
        <f>ROUND(I1371*H1371,2)</f>
        <v>0</v>
      </c>
      <c r="K1371" s="149"/>
      <c r="L1371" s="31"/>
      <c r="M1371" s="150" t="s">
        <v>1</v>
      </c>
      <c r="N1371" s="151" t="s">
        <v>38</v>
      </c>
      <c r="O1371" s="152">
        <v>0.1</v>
      </c>
      <c r="P1371" s="152">
        <f>O1371*H1371</f>
        <v>18.904700000000002</v>
      </c>
      <c r="Q1371" s="152">
        <v>4.0399999999999998E-2</v>
      </c>
      <c r="R1371" s="152">
        <f>Q1371*H1371</f>
        <v>7.6374987999999995</v>
      </c>
      <c r="S1371" s="152">
        <v>0</v>
      </c>
      <c r="T1371" s="153">
        <f>S1371*H1371</f>
        <v>0</v>
      </c>
      <c r="U1371" s="30"/>
      <c r="V1371" s="30"/>
      <c r="W1371" s="30"/>
      <c r="X1371" s="30"/>
      <c r="Y1371" s="30"/>
      <c r="Z1371" s="30"/>
      <c r="AA1371" s="30"/>
      <c r="AB1371" s="30"/>
      <c r="AC1371" s="30"/>
      <c r="AD1371" s="30"/>
      <c r="AE1371" s="30"/>
      <c r="AR1371" s="154" t="s">
        <v>143</v>
      </c>
      <c r="AT1371" s="154" t="s">
        <v>139</v>
      </c>
      <c r="AU1371" s="154" t="s">
        <v>83</v>
      </c>
      <c r="AY1371" s="18" t="s">
        <v>137</v>
      </c>
      <c r="BE1371" s="155">
        <f>IF(N1371="základní",J1371,0)</f>
        <v>0</v>
      </c>
      <c r="BF1371" s="155">
        <f>IF(N1371="snížená",J1371,0)</f>
        <v>0</v>
      </c>
      <c r="BG1371" s="155">
        <f>IF(N1371="zákl. přenesená",J1371,0)</f>
        <v>0</v>
      </c>
      <c r="BH1371" s="155">
        <f>IF(N1371="sníž. přenesená",J1371,0)</f>
        <v>0</v>
      </c>
      <c r="BI1371" s="155">
        <f>IF(N1371="nulová",J1371,0)</f>
        <v>0</v>
      </c>
      <c r="BJ1371" s="18" t="s">
        <v>81</v>
      </c>
      <c r="BK1371" s="155">
        <f>ROUND(I1371*H1371,2)</f>
        <v>0</v>
      </c>
      <c r="BL1371" s="18" t="s">
        <v>143</v>
      </c>
      <c r="BM1371" s="154" t="s">
        <v>1347</v>
      </c>
    </row>
    <row r="1372" spans="1:65" s="13" customFormat="1">
      <c r="B1372" s="156"/>
      <c r="D1372" s="157" t="s">
        <v>145</v>
      </c>
      <c r="E1372" s="158" t="s">
        <v>1</v>
      </c>
      <c r="F1372" s="159" t="s">
        <v>1317</v>
      </c>
      <c r="H1372" s="160">
        <v>187.56200000000001</v>
      </c>
      <c r="L1372" s="156"/>
      <c r="M1372" s="161"/>
      <c r="N1372" s="162"/>
      <c r="O1372" s="162"/>
      <c r="P1372" s="162"/>
      <c r="Q1372" s="162"/>
      <c r="R1372" s="162"/>
      <c r="S1372" s="162"/>
      <c r="T1372" s="163"/>
      <c r="AT1372" s="158" t="s">
        <v>145</v>
      </c>
      <c r="AU1372" s="158" t="s">
        <v>83</v>
      </c>
      <c r="AV1372" s="13" t="s">
        <v>83</v>
      </c>
      <c r="AW1372" s="13" t="s">
        <v>29</v>
      </c>
      <c r="AX1372" s="13" t="s">
        <v>73</v>
      </c>
      <c r="AY1372" s="158" t="s">
        <v>137</v>
      </c>
    </row>
    <row r="1373" spans="1:65" s="13" customFormat="1">
      <c r="B1373" s="156"/>
      <c r="D1373" s="157" t="s">
        <v>145</v>
      </c>
      <c r="E1373" s="158" t="s">
        <v>1</v>
      </c>
      <c r="F1373" s="159" t="s">
        <v>1318</v>
      </c>
      <c r="H1373" s="160">
        <v>1.4850000000000001</v>
      </c>
      <c r="L1373" s="156"/>
      <c r="M1373" s="161"/>
      <c r="N1373" s="162"/>
      <c r="O1373" s="162"/>
      <c r="P1373" s="162"/>
      <c r="Q1373" s="162"/>
      <c r="R1373" s="162"/>
      <c r="S1373" s="162"/>
      <c r="T1373" s="163"/>
      <c r="AT1373" s="158" t="s">
        <v>145</v>
      </c>
      <c r="AU1373" s="158" t="s">
        <v>83</v>
      </c>
      <c r="AV1373" s="13" t="s">
        <v>83</v>
      </c>
      <c r="AW1373" s="13" t="s">
        <v>29</v>
      </c>
      <c r="AX1373" s="13" t="s">
        <v>73</v>
      </c>
      <c r="AY1373" s="158" t="s">
        <v>137</v>
      </c>
    </row>
    <row r="1374" spans="1:65" s="14" customFormat="1">
      <c r="B1374" s="164"/>
      <c r="D1374" s="157" t="s">
        <v>145</v>
      </c>
      <c r="E1374" s="165" t="s">
        <v>1</v>
      </c>
      <c r="F1374" s="166" t="s">
        <v>176</v>
      </c>
      <c r="H1374" s="167">
        <v>189.047</v>
      </c>
      <c r="L1374" s="164"/>
      <c r="M1374" s="168"/>
      <c r="N1374" s="169"/>
      <c r="O1374" s="169"/>
      <c r="P1374" s="169"/>
      <c r="Q1374" s="169"/>
      <c r="R1374" s="169"/>
      <c r="S1374" s="169"/>
      <c r="T1374" s="170"/>
      <c r="AT1374" s="165" t="s">
        <v>145</v>
      </c>
      <c r="AU1374" s="165" t="s">
        <v>83</v>
      </c>
      <c r="AV1374" s="14" t="s">
        <v>143</v>
      </c>
      <c r="AW1374" s="14" t="s">
        <v>29</v>
      </c>
      <c r="AX1374" s="14" t="s">
        <v>81</v>
      </c>
      <c r="AY1374" s="165" t="s">
        <v>137</v>
      </c>
    </row>
    <row r="1375" spans="1:65" s="2" customFormat="1" ht="24.15" customHeight="1">
      <c r="A1375" s="30"/>
      <c r="B1375" s="142"/>
      <c r="C1375" s="143" t="s">
        <v>1348</v>
      </c>
      <c r="D1375" s="143" t="s">
        <v>139</v>
      </c>
      <c r="E1375" s="144" t="s">
        <v>1349</v>
      </c>
      <c r="F1375" s="145" t="s">
        <v>1350</v>
      </c>
      <c r="G1375" s="146" t="s">
        <v>149</v>
      </c>
      <c r="H1375" s="147">
        <v>3.9060000000000001</v>
      </c>
      <c r="I1375" s="148"/>
      <c r="J1375" s="148">
        <f>ROUND(I1375*H1375,2)</f>
        <v>0</v>
      </c>
      <c r="K1375" s="149"/>
      <c r="L1375" s="31"/>
      <c r="M1375" s="150" t="s">
        <v>1</v>
      </c>
      <c r="N1375" s="151" t="s">
        <v>38</v>
      </c>
      <c r="O1375" s="152">
        <v>4.04</v>
      </c>
      <c r="P1375" s="152">
        <f>O1375*H1375</f>
        <v>15.780240000000001</v>
      </c>
      <c r="Q1375" s="152">
        <v>0.505</v>
      </c>
      <c r="R1375" s="152">
        <f>Q1375*H1375</f>
        <v>1.9725300000000001</v>
      </c>
      <c r="S1375" s="152">
        <v>0</v>
      </c>
      <c r="T1375" s="153">
        <f>S1375*H1375</f>
        <v>0</v>
      </c>
      <c r="U1375" s="30"/>
      <c r="V1375" s="30"/>
      <c r="W1375" s="30"/>
      <c r="X1375" s="30"/>
      <c r="Y1375" s="30"/>
      <c r="Z1375" s="30"/>
      <c r="AA1375" s="30"/>
      <c r="AB1375" s="30"/>
      <c r="AC1375" s="30"/>
      <c r="AD1375" s="30"/>
      <c r="AE1375" s="30"/>
      <c r="AR1375" s="154" t="s">
        <v>143</v>
      </c>
      <c r="AT1375" s="154" t="s">
        <v>139</v>
      </c>
      <c r="AU1375" s="154" t="s">
        <v>83</v>
      </c>
      <c r="AY1375" s="18" t="s">
        <v>137</v>
      </c>
      <c r="BE1375" s="155">
        <f>IF(N1375="základní",J1375,0)</f>
        <v>0</v>
      </c>
      <c r="BF1375" s="155">
        <f>IF(N1375="snížená",J1375,0)</f>
        <v>0</v>
      </c>
      <c r="BG1375" s="155">
        <f>IF(N1375="zákl. přenesená",J1375,0)</f>
        <v>0</v>
      </c>
      <c r="BH1375" s="155">
        <f>IF(N1375="sníž. přenesená",J1375,0)</f>
        <v>0</v>
      </c>
      <c r="BI1375" s="155">
        <f>IF(N1375="nulová",J1375,0)</f>
        <v>0</v>
      </c>
      <c r="BJ1375" s="18" t="s">
        <v>81</v>
      </c>
      <c r="BK1375" s="155">
        <f>ROUND(I1375*H1375,2)</f>
        <v>0</v>
      </c>
      <c r="BL1375" s="18" t="s">
        <v>143</v>
      </c>
      <c r="BM1375" s="154" t="s">
        <v>1351</v>
      </c>
    </row>
    <row r="1376" spans="1:65" s="13" customFormat="1">
      <c r="B1376" s="156"/>
      <c r="D1376" s="157" t="s">
        <v>145</v>
      </c>
      <c r="E1376" s="158" t="s">
        <v>1</v>
      </c>
      <c r="F1376" s="159" t="s">
        <v>1352</v>
      </c>
      <c r="H1376" s="160">
        <v>3.9060000000000001</v>
      </c>
      <c r="L1376" s="156"/>
      <c r="M1376" s="161"/>
      <c r="N1376" s="162"/>
      <c r="O1376" s="162"/>
      <c r="P1376" s="162"/>
      <c r="Q1376" s="162"/>
      <c r="R1376" s="162"/>
      <c r="S1376" s="162"/>
      <c r="T1376" s="163"/>
      <c r="AT1376" s="158" t="s">
        <v>145</v>
      </c>
      <c r="AU1376" s="158" t="s">
        <v>83</v>
      </c>
      <c r="AV1376" s="13" t="s">
        <v>83</v>
      </c>
      <c r="AW1376" s="13" t="s">
        <v>29</v>
      </c>
      <c r="AX1376" s="13" t="s">
        <v>81</v>
      </c>
      <c r="AY1376" s="158" t="s">
        <v>137</v>
      </c>
    </row>
    <row r="1377" spans="1:65" s="2" customFormat="1" ht="24.15" customHeight="1">
      <c r="A1377" s="30"/>
      <c r="B1377" s="142"/>
      <c r="C1377" s="143" t="s">
        <v>1353</v>
      </c>
      <c r="D1377" s="143" t="s">
        <v>139</v>
      </c>
      <c r="E1377" s="144" t="s">
        <v>1354</v>
      </c>
      <c r="F1377" s="145" t="s">
        <v>1355</v>
      </c>
      <c r="G1377" s="146" t="s">
        <v>149</v>
      </c>
      <c r="H1377" s="147">
        <v>0.51800000000000002</v>
      </c>
      <c r="I1377" s="148"/>
      <c r="J1377" s="148">
        <f>ROUND(I1377*H1377,2)</f>
        <v>0</v>
      </c>
      <c r="K1377" s="149"/>
      <c r="L1377" s="31"/>
      <c r="M1377" s="150" t="s">
        <v>1</v>
      </c>
      <c r="N1377" s="151" t="s">
        <v>38</v>
      </c>
      <c r="O1377" s="152">
        <v>2.9460000000000002</v>
      </c>
      <c r="P1377" s="152">
        <f>O1377*H1377</f>
        <v>1.5260280000000002</v>
      </c>
      <c r="Q1377" s="152">
        <v>0.505</v>
      </c>
      <c r="R1377" s="152">
        <f>Q1377*H1377</f>
        <v>0.26158999999999999</v>
      </c>
      <c r="S1377" s="152">
        <v>0</v>
      </c>
      <c r="T1377" s="153">
        <f>S1377*H1377</f>
        <v>0</v>
      </c>
      <c r="U1377" s="30"/>
      <c r="V1377" s="30"/>
      <c r="W1377" s="30"/>
      <c r="X1377" s="30"/>
      <c r="Y1377" s="30"/>
      <c r="Z1377" s="30"/>
      <c r="AA1377" s="30"/>
      <c r="AB1377" s="30"/>
      <c r="AC1377" s="30"/>
      <c r="AD1377" s="30"/>
      <c r="AE1377" s="30"/>
      <c r="AR1377" s="154" t="s">
        <v>143</v>
      </c>
      <c r="AT1377" s="154" t="s">
        <v>139</v>
      </c>
      <c r="AU1377" s="154" t="s">
        <v>83</v>
      </c>
      <c r="AY1377" s="18" t="s">
        <v>137</v>
      </c>
      <c r="BE1377" s="155">
        <f>IF(N1377="základní",J1377,0)</f>
        <v>0</v>
      </c>
      <c r="BF1377" s="155">
        <f>IF(N1377="snížená",J1377,0)</f>
        <v>0</v>
      </c>
      <c r="BG1377" s="155">
        <f>IF(N1377="zákl. přenesená",J1377,0)</f>
        <v>0</v>
      </c>
      <c r="BH1377" s="155">
        <f>IF(N1377="sníž. přenesená",J1377,0)</f>
        <v>0</v>
      </c>
      <c r="BI1377" s="155">
        <f>IF(N1377="nulová",J1377,0)</f>
        <v>0</v>
      </c>
      <c r="BJ1377" s="18" t="s">
        <v>81</v>
      </c>
      <c r="BK1377" s="155">
        <f>ROUND(I1377*H1377,2)</f>
        <v>0</v>
      </c>
      <c r="BL1377" s="18" t="s">
        <v>143</v>
      </c>
      <c r="BM1377" s="154" t="s">
        <v>1356</v>
      </c>
    </row>
    <row r="1378" spans="1:65" s="13" customFormat="1">
      <c r="B1378" s="156"/>
      <c r="D1378" s="157" t="s">
        <v>145</v>
      </c>
      <c r="E1378" s="158" t="s">
        <v>1</v>
      </c>
      <c r="F1378" s="159" t="s">
        <v>1357</v>
      </c>
      <c r="H1378" s="160">
        <v>0.51800000000000002</v>
      </c>
      <c r="L1378" s="156"/>
      <c r="M1378" s="161"/>
      <c r="N1378" s="162"/>
      <c r="O1378" s="162"/>
      <c r="P1378" s="162"/>
      <c r="Q1378" s="162"/>
      <c r="R1378" s="162"/>
      <c r="S1378" s="162"/>
      <c r="T1378" s="163"/>
      <c r="AT1378" s="158" t="s">
        <v>145</v>
      </c>
      <c r="AU1378" s="158" t="s">
        <v>83</v>
      </c>
      <c r="AV1378" s="13" t="s">
        <v>83</v>
      </c>
      <c r="AW1378" s="13" t="s">
        <v>29</v>
      </c>
      <c r="AX1378" s="13" t="s">
        <v>81</v>
      </c>
      <c r="AY1378" s="158" t="s">
        <v>137</v>
      </c>
    </row>
    <row r="1379" spans="1:65" s="2" customFormat="1" ht="24.15" customHeight="1">
      <c r="A1379" s="30"/>
      <c r="B1379" s="142"/>
      <c r="C1379" s="143" t="s">
        <v>1358</v>
      </c>
      <c r="D1379" s="143" t="s">
        <v>139</v>
      </c>
      <c r="E1379" s="144" t="s">
        <v>1359</v>
      </c>
      <c r="F1379" s="145" t="s">
        <v>1360</v>
      </c>
      <c r="G1379" s="146" t="s">
        <v>149</v>
      </c>
      <c r="H1379" s="147">
        <v>93.953000000000003</v>
      </c>
      <c r="I1379" s="148"/>
      <c r="J1379" s="148">
        <f>ROUND(I1379*H1379,2)</f>
        <v>0</v>
      </c>
      <c r="K1379" s="149"/>
      <c r="L1379" s="31"/>
      <c r="M1379" s="150" t="s">
        <v>1</v>
      </c>
      <c r="N1379" s="151" t="s">
        <v>38</v>
      </c>
      <c r="O1379" s="152">
        <v>2.5489999999999999</v>
      </c>
      <c r="P1379" s="152">
        <f>O1379*H1379</f>
        <v>239.486197</v>
      </c>
      <c r="Q1379" s="152">
        <v>0.505</v>
      </c>
      <c r="R1379" s="152">
        <f>Q1379*H1379</f>
        <v>47.446265000000004</v>
      </c>
      <c r="S1379" s="152">
        <v>0</v>
      </c>
      <c r="T1379" s="153">
        <f>S1379*H1379</f>
        <v>0</v>
      </c>
      <c r="U1379" s="30"/>
      <c r="V1379" s="30"/>
      <c r="W1379" s="30"/>
      <c r="X1379" s="30"/>
      <c r="Y1379" s="30"/>
      <c r="Z1379" s="30"/>
      <c r="AA1379" s="30"/>
      <c r="AB1379" s="30"/>
      <c r="AC1379" s="30"/>
      <c r="AD1379" s="30"/>
      <c r="AE1379" s="30"/>
      <c r="AR1379" s="154" t="s">
        <v>143</v>
      </c>
      <c r="AT1379" s="154" t="s">
        <v>139</v>
      </c>
      <c r="AU1379" s="154" t="s">
        <v>83</v>
      </c>
      <c r="AY1379" s="18" t="s">
        <v>137</v>
      </c>
      <c r="BE1379" s="155">
        <f>IF(N1379="základní",J1379,0)</f>
        <v>0</v>
      </c>
      <c r="BF1379" s="155">
        <f>IF(N1379="snížená",J1379,0)</f>
        <v>0</v>
      </c>
      <c r="BG1379" s="155">
        <f>IF(N1379="zákl. přenesená",J1379,0)</f>
        <v>0</v>
      </c>
      <c r="BH1379" s="155">
        <f>IF(N1379="sníž. přenesená",J1379,0)</f>
        <v>0</v>
      </c>
      <c r="BI1379" s="155">
        <f>IF(N1379="nulová",J1379,0)</f>
        <v>0</v>
      </c>
      <c r="BJ1379" s="18" t="s">
        <v>81</v>
      </c>
      <c r="BK1379" s="155">
        <f>ROUND(I1379*H1379,2)</f>
        <v>0</v>
      </c>
      <c r="BL1379" s="18" t="s">
        <v>143</v>
      </c>
      <c r="BM1379" s="154" t="s">
        <v>1361</v>
      </c>
    </row>
    <row r="1380" spans="1:65" s="13" customFormat="1">
      <c r="B1380" s="156"/>
      <c r="D1380" s="157" t="s">
        <v>145</v>
      </c>
      <c r="E1380" s="158" t="s">
        <v>1</v>
      </c>
      <c r="F1380" s="159" t="s">
        <v>1362</v>
      </c>
      <c r="H1380" s="160">
        <v>1.6479999999999999</v>
      </c>
      <c r="L1380" s="156"/>
      <c r="M1380" s="161"/>
      <c r="N1380" s="162"/>
      <c r="O1380" s="162"/>
      <c r="P1380" s="162"/>
      <c r="Q1380" s="162"/>
      <c r="R1380" s="162"/>
      <c r="S1380" s="162"/>
      <c r="T1380" s="163"/>
      <c r="AT1380" s="158" t="s">
        <v>145</v>
      </c>
      <c r="AU1380" s="158" t="s">
        <v>83</v>
      </c>
      <c r="AV1380" s="13" t="s">
        <v>83</v>
      </c>
      <c r="AW1380" s="13" t="s">
        <v>29</v>
      </c>
      <c r="AX1380" s="13" t="s">
        <v>73</v>
      </c>
      <c r="AY1380" s="158" t="s">
        <v>137</v>
      </c>
    </row>
    <row r="1381" spans="1:65" s="13" customFormat="1">
      <c r="B1381" s="156"/>
      <c r="D1381" s="157" t="s">
        <v>145</v>
      </c>
      <c r="E1381" s="158" t="s">
        <v>1</v>
      </c>
      <c r="F1381" s="159" t="s">
        <v>1363</v>
      </c>
      <c r="H1381" s="160">
        <v>20.138999999999999</v>
      </c>
      <c r="L1381" s="156"/>
      <c r="M1381" s="161"/>
      <c r="N1381" s="162"/>
      <c r="O1381" s="162"/>
      <c r="P1381" s="162"/>
      <c r="Q1381" s="162"/>
      <c r="R1381" s="162"/>
      <c r="S1381" s="162"/>
      <c r="T1381" s="163"/>
      <c r="AT1381" s="158" t="s">
        <v>145</v>
      </c>
      <c r="AU1381" s="158" t="s">
        <v>83</v>
      </c>
      <c r="AV1381" s="13" t="s">
        <v>83</v>
      </c>
      <c r="AW1381" s="13" t="s">
        <v>29</v>
      </c>
      <c r="AX1381" s="13" t="s">
        <v>73</v>
      </c>
      <c r="AY1381" s="158" t="s">
        <v>137</v>
      </c>
    </row>
    <row r="1382" spans="1:65" s="13" customFormat="1">
      <c r="B1382" s="156"/>
      <c r="D1382" s="157" t="s">
        <v>145</v>
      </c>
      <c r="E1382" s="158" t="s">
        <v>1</v>
      </c>
      <c r="F1382" s="159" t="s">
        <v>1364</v>
      </c>
      <c r="H1382" s="160">
        <v>22.552</v>
      </c>
      <c r="L1382" s="156"/>
      <c r="M1382" s="161"/>
      <c r="N1382" s="162"/>
      <c r="O1382" s="162"/>
      <c r="P1382" s="162"/>
      <c r="Q1382" s="162"/>
      <c r="R1382" s="162"/>
      <c r="S1382" s="162"/>
      <c r="T1382" s="163"/>
      <c r="AT1382" s="158" t="s">
        <v>145</v>
      </c>
      <c r="AU1382" s="158" t="s">
        <v>83</v>
      </c>
      <c r="AV1382" s="13" t="s">
        <v>83</v>
      </c>
      <c r="AW1382" s="13" t="s">
        <v>29</v>
      </c>
      <c r="AX1382" s="13" t="s">
        <v>73</v>
      </c>
      <c r="AY1382" s="158" t="s">
        <v>137</v>
      </c>
    </row>
    <row r="1383" spans="1:65" s="13" customFormat="1">
      <c r="B1383" s="156"/>
      <c r="D1383" s="157" t="s">
        <v>145</v>
      </c>
      <c r="E1383" s="158" t="s">
        <v>1</v>
      </c>
      <c r="F1383" s="159" t="s">
        <v>1365</v>
      </c>
      <c r="H1383" s="160">
        <v>3.8980000000000001</v>
      </c>
      <c r="L1383" s="156"/>
      <c r="M1383" s="161"/>
      <c r="N1383" s="162"/>
      <c r="O1383" s="162"/>
      <c r="P1383" s="162"/>
      <c r="Q1383" s="162"/>
      <c r="R1383" s="162"/>
      <c r="S1383" s="162"/>
      <c r="T1383" s="163"/>
      <c r="AT1383" s="158" t="s">
        <v>145</v>
      </c>
      <c r="AU1383" s="158" t="s">
        <v>83</v>
      </c>
      <c r="AV1383" s="13" t="s">
        <v>83</v>
      </c>
      <c r="AW1383" s="13" t="s">
        <v>29</v>
      </c>
      <c r="AX1383" s="13" t="s">
        <v>73</v>
      </c>
      <c r="AY1383" s="158" t="s">
        <v>137</v>
      </c>
    </row>
    <row r="1384" spans="1:65" s="13" customFormat="1">
      <c r="B1384" s="156"/>
      <c r="D1384" s="157" t="s">
        <v>145</v>
      </c>
      <c r="E1384" s="158" t="s">
        <v>1</v>
      </c>
      <c r="F1384" s="159" t="s">
        <v>1366</v>
      </c>
      <c r="H1384" s="160">
        <v>31.693999999999999</v>
      </c>
      <c r="L1384" s="156"/>
      <c r="M1384" s="161"/>
      <c r="N1384" s="162"/>
      <c r="O1384" s="162"/>
      <c r="P1384" s="162"/>
      <c r="Q1384" s="162"/>
      <c r="R1384" s="162"/>
      <c r="S1384" s="162"/>
      <c r="T1384" s="163"/>
      <c r="AT1384" s="158" t="s">
        <v>145</v>
      </c>
      <c r="AU1384" s="158" t="s">
        <v>83</v>
      </c>
      <c r="AV1384" s="13" t="s">
        <v>83</v>
      </c>
      <c r="AW1384" s="13" t="s">
        <v>29</v>
      </c>
      <c r="AX1384" s="13" t="s">
        <v>73</v>
      </c>
      <c r="AY1384" s="158" t="s">
        <v>137</v>
      </c>
    </row>
    <row r="1385" spans="1:65" s="13" customFormat="1">
      <c r="B1385" s="156"/>
      <c r="D1385" s="157" t="s">
        <v>145</v>
      </c>
      <c r="E1385" s="158" t="s">
        <v>1</v>
      </c>
      <c r="F1385" s="159" t="s">
        <v>1367</v>
      </c>
      <c r="H1385" s="160">
        <v>14.022</v>
      </c>
      <c r="L1385" s="156"/>
      <c r="M1385" s="161"/>
      <c r="N1385" s="162"/>
      <c r="O1385" s="162"/>
      <c r="P1385" s="162"/>
      <c r="Q1385" s="162"/>
      <c r="R1385" s="162"/>
      <c r="S1385" s="162"/>
      <c r="T1385" s="163"/>
      <c r="AT1385" s="158" t="s">
        <v>145</v>
      </c>
      <c r="AU1385" s="158" t="s">
        <v>83</v>
      </c>
      <c r="AV1385" s="13" t="s">
        <v>83</v>
      </c>
      <c r="AW1385" s="13" t="s">
        <v>29</v>
      </c>
      <c r="AX1385" s="13" t="s">
        <v>73</v>
      </c>
      <c r="AY1385" s="158" t="s">
        <v>137</v>
      </c>
    </row>
    <row r="1386" spans="1:65" s="14" customFormat="1">
      <c r="B1386" s="164"/>
      <c r="D1386" s="157" t="s">
        <v>145</v>
      </c>
      <c r="E1386" s="165" t="s">
        <v>1</v>
      </c>
      <c r="F1386" s="166" t="s">
        <v>176</v>
      </c>
      <c r="H1386" s="167">
        <v>93.953000000000003</v>
      </c>
      <c r="L1386" s="164"/>
      <c r="M1386" s="168"/>
      <c r="N1386" s="169"/>
      <c r="O1386" s="169"/>
      <c r="P1386" s="169"/>
      <c r="Q1386" s="169"/>
      <c r="R1386" s="169"/>
      <c r="S1386" s="169"/>
      <c r="T1386" s="170"/>
      <c r="AT1386" s="165" t="s">
        <v>145</v>
      </c>
      <c r="AU1386" s="165" t="s">
        <v>83</v>
      </c>
      <c r="AV1386" s="14" t="s">
        <v>143</v>
      </c>
      <c r="AW1386" s="14" t="s">
        <v>29</v>
      </c>
      <c r="AX1386" s="14" t="s">
        <v>81</v>
      </c>
      <c r="AY1386" s="165" t="s">
        <v>137</v>
      </c>
    </row>
    <row r="1387" spans="1:65" s="2" customFormat="1" ht="16.5" customHeight="1">
      <c r="A1387" s="30"/>
      <c r="B1387" s="142"/>
      <c r="C1387" s="143" t="s">
        <v>1368</v>
      </c>
      <c r="D1387" s="143" t="s">
        <v>139</v>
      </c>
      <c r="E1387" s="144" t="s">
        <v>1369</v>
      </c>
      <c r="F1387" s="145" t="s">
        <v>1370</v>
      </c>
      <c r="G1387" s="146" t="s">
        <v>217</v>
      </c>
      <c r="H1387" s="147">
        <v>15.932</v>
      </c>
      <c r="I1387" s="148"/>
      <c r="J1387" s="148">
        <f>ROUND(I1387*H1387,2)</f>
        <v>0</v>
      </c>
      <c r="K1387" s="149"/>
      <c r="L1387" s="31"/>
      <c r="M1387" s="150" t="s">
        <v>1</v>
      </c>
      <c r="N1387" s="151" t="s">
        <v>38</v>
      </c>
      <c r="O1387" s="152">
        <v>15.231</v>
      </c>
      <c r="P1387" s="152">
        <f>O1387*H1387</f>
        <v>242.660292</v>
      </c>
      <c r="Q1387" s="152">
        <v>1.06277</v>
      </c>
      <c r="R1387" s="152">
        <f>Q1387*H1387</f>
        <v>16.932051640000001</v>
      </c>
      <c r="S1387" s="152">
        <v>0</v>
      </c>
      <c r="T1387" s="153">
        <f>S1387*H1387</f>
        <v>0</v>
      </c>
      <c r="U1387" s="30"/>
      <c r="V1387" s="30"/>
      <c r="W1387" s="30"/>
      <c r="X1387" s="30"/>
      <c r="Y1387" s="30"/>
      <c r="Z1387" s="30"/>
      <c r="AA1387" s="30"/>
      <c r="AB1387" s="30"/>
      <c r="AC1387" s="30"/>
      <c r="AD1387" s="30"/>
      <c r="AE1387" s="30"/>
      <c r="AR1387" s="154" t="s">
        <v>143</v>
      </c>
      <c r="AT1387" s="154" t="s">
        <v>139</v>
      </c>
      <c r="AU1387" s="154" t="s">
        <v>83</v>
      </c>
      <c r="AY1387" s="18" t="s">
        <v>137</v>
      </c>
      <c r="BE1387" s="155">
        <f>IF(N1387="základní",J1387,0)</f>
        <v>0</v>
      </c>
      <c r="BF1387" s="155">
        <f>IF(N1387="snížená",J1387,0)</f>
        <v>0</v>
      </c>
      <c r="BG1387" s="155">
        <f>IF(N1387="zákl. přenesená",J1387,0)</f>
        <v>0</v>
      </c>
      <c r="BH1387" s="155">
        <f>IF(N1387="sníž. přenesená",J1387,0)</f>
        <v>0</v>
      </c>
      <c r="BI1387" s="155">
        <f>IF(N1387="nulová",J1387,0)</f>
        <v>0</v>
      </c>
      <c r="BJ1387" s="18" t="s">
        <v>81</v>
      </c>
      <c r="BK1387" s="155">
        <f>ROUND(I1387*H1387,2)</f>
        <v>0</v>
      </c>
      <c r="BL1387" s="18" t="s">
        <v>143</v>
      </c>
      <c r="BM1387" s="154" t="s">
        <v>1371</v>
      </c>
    </row>
    <row r="1388" spans="1:65" s="13" customFormat="1">
      <c r="B1388" s="156"/>
      <c r="D1388" s="157" t="s">
        <v>145</v>
      </c>
      <c r="E1388" s="158" t="s">
        <v>1</v>
      </c>
      <c r="F1388" s="159" t="s">
        <v>1372</v>
      </c>
      <c r="H1388" s="160">
        <v>5.32</v>
      </c>
      <c r="L1388" s="156"/>
      <c r="M1388" s="161"/>
      <c r="N1388" s="162"/>
      <c r="O1388" s="162"/>
      <c r="P1388" s="162"/>
      <c r="Q1388" s="162"/>
      <c r="R1388" s="162"/>
      <c r="S1388" s="162"/>
      <c r="T1388" s="163"/>
      <c r="AT1388" s="158" t="s">
        <v>145</v>
      </c>
      <c r="AU1388" s="158" t="s">
        <v>83</v>
      </c>
      <c r="AV1388" s="13" t="s">
        <v>83</v>
      </c>
      <c r="AW1388" s="13" t="s">
        <v>29</v>
      </c>
      <c r="AX1388" s="13" t="s">
        <v>73</v>
      </c>
      <c r="AY1388" s="158" t="s">
        <v>137</v>
      </c>
    </row>
    <row r="1389" spans="1:65" s="13" customFormat="1">
      <c r="B1389" s="156"/>
      <c r="D1389" s="157" t="s">
        <v>145</v>
      </c>
      <c r="E1389" s="158" t="s">
        <v>1</v>
      </c>
      <c r="F1389" s="159" t="s">
        <v>1373</v>
      </c>
      <c r="H1389" s="160">
        <v>6.8410000000000002</v>
      </c>
      <c r="L1389" s="156"/>
      <c r="M1389" s="161"/>
      <c r="N1389" s="162"/>
      <c r="O1389" s="162"/>
      <c r="P1389" s="162"/>
      <c r="Q1389" s="162"/>
      <c r="R1389" s="162"/>
      <c r="S1389" s="162"/>
      <c r="T1389" s="163"/>
      <c r="AT1389" s="158" t="s">
        <v>145</v>
      </c>
      <c r="AU1389" s="158" t="s">
        <v>83</v>
      </c>
      <c r="AV1389" s="13" t="s">
        <v>83</v>
      </c>
      <c r="AW1389" s="13" t="s">
        <v>29</v>
      </c>
      <c r="AX1389" s="13" t="s">
        <v>73</v>
      </c>
      <c r="AY1389" s="158" t="s">
        <v>137</v>
      </c>
    </row>
    <row r="1390" spans="1:65" s="13" customFormat="1">
      <c r="B1390" s="156"/>
      <c r="D1390" s="157" t="s">
        <v>145</v>
      </c>
      <c r="E1390" s="158" t="s">
        <v>1</v>
      </c>
      <c r="F1390" s="159" t="s">
        <v>1374</v>
      </c>
      <c r="H1390" s="160">
        <v>5.3999999999999999E-2</v>
      </c>
      <c r="L1390" s="156"/>
      <c r="M1390" s="161"/>
      <c r="N1390" s="162"/>
      <c r="O1390" s="162"/>
      <c r="P1390" s="162"/>
      <c r="Q1390" s="162"/>
      <c r="R1390" s="162"/>
      <c r="S1390" s="162"/>
      <c r="T1390" s="163"/>
      <c r="AT1390" s="158" t="s">
        <v>145</v>
      </c>
      <c r="AU1390" s="158" t="s">
        <v>83</v>
      </c>
      <c r="AV1390" s="13" t="s">
        <v>83</v>
      </c>
      <c r="AW1390" s="13" t="s">
        <v>29</v>
      </c>
      <c r="AX1390" s="13" t="s">
        <v>73</v>
      </c>
      <c r="AY1390" s="158" t="s">
        <v>137</v>
      </c>
    </row>
    <row r="1391" spans="1:65" s="16" customFormat="1">
      <c r="B1391" s="191"/>
      <c r="D1391" s="157" t="s">
        <v>145</v>
      </c>
      <c r="E1391" s="192" t="s">
        <v>1</v>
      </c>
      <c r="F1391" s="193" t="s">
        <v>582</v>
      </c>
      <c r="H1391" s="194">
        <v>12.215</v>
      </c>
      <c r="L1391" s="191"/>
      <c r="M1391" s="195"/>
      <c r="N1391" s="196"/>
      <c r="O1391" s="196"/>
      <c r="P1391" s="196"/>
      <c r="Q1391" s="196"/>
      <c r="R1391" s="196"/>
      <c r="S1391" s="196"/>
      <c r="T1391" s="197"/>
      <c r="AT1391" s="192" t="s">
        <v>145</v>
      </c>
      <c r="AU1391" s="192" t="s">
        <v>83</v>
      </c>
      <c r="AV1391" s="16" t="s">
        <v>152</v>
      </c>
      <c r="AW1391" s="16" t="s">
        <v>29</v>
      </c>
      <c r="AX1391" s="16" t="s">
        <v>73</v>
      </c>
      <c r="AY1391" s="192" t="s">
        <v>137</v>
      </c>
    </row>
    <row r="1392" spans="1:65" s="13" customFormat="1">
      <c r="B1392" s="156"/>
      <c r="D1392" s="157" t="s">
        <v>145</v>
      </c>
      <c r="E1392" s="158" t="s">
        <v>1</v>
      </c>
      <c r="F1392" s="159" t="s">
        <v>1375</v>
      </c>
      <c r="H1392" s="160">
        <v>1.4</v>
      </c>
      <c r="L1392" s="156"/>
      <c r="M1392" s="161"/>
      <c r="N1392" s="162"/>
      <c r="O1392" s="162"/>
      <c r="P1392" s="162"/>
      <c r="Q1392" s="162"/>
      <c r="R1392" s="162"/>
      <c r="S1392" s="162"/>
      <c r="T1392" s="163"/>
      <c r="AT1392" s="158" t="s">
        <v>145</v>
      </c>
      <c r="AU1392" s="158" t="s">
        <v>83</v>
      </c>
      <c r="AV1392" s="13" t="s">
        <v>83</v>
      </c>
      <c r="AW1392" s="13" t="s">
        <v>29</v>
      </c>
      <c r="AX1392" s="13" t="s">
        <v>73</v>
      </c>
      <c r="AY1392" s="158" t="s">
        <v>137</v>
      </c>
    </row>
    <row r="1393" spans="1:65" s="13" customFormat="1">
      <c r="B1393" s="156"/>
      <c r="D1393" s="157" t="s">
        <v>145</v>
      </c>
      <c r="E1393" s="158" t="s">
        <v>1</v>
      </c>
      <c r="F1393" s="159" t="s">
        <v>1376</v>
      </c>
      <c r="H1393" s="160">
        <v>0.16700000000000001</v>
      </c>
      <c r="L1393" s="156"/>
      <c r="M1393" s="161"/>
      <c r="N1393" s="162"/>
      <c r="O1393" s="162"/>
      <c r="P1393" s="162"/>
      <c r="Q1393" s="162"/>
      <c r="R1393" s="162"/>
      <c r="S1393" s="162"/>
      <c r="T1393" s="163"/>
      <c r="AT1393" s="158" t="s">
        <v>145</v>
      </c>
      <c r="AU1393" s="158" t="s">
        <v>83</v>
      </c>
      <c r="AV1393" s="13" t="s">
        <v>83</v>
      </c>
      <c r="AW1393" s="13" t="s">
        <v>29</v>
      </c>
      <c r="AX1393" s="13" t="s">
        <v>73</v>
      </c>
      <c r="AY1393" s="158" t="s">
        <v>137</v>
      </c>
    </row>
    <row r="1394" spans="1:65" s="13" customFormat="1">
      <c r="B1394" s="156"/>
      <c r="D1394" s="157" t="s">
        <v>145</v>
      </c>
      <c r="E1394" s="158" t="s">
        <v>1</v>
      </c>
      <c r="F1394" s="159" t="s">
        <v>1377</v>
      </c>
      <c r="H1394" s="160">
        <v>0.14699999999999999</v>
      </c>
      <c r="L1394" s="156"/>
      <c r="M1394" s="161"/>
      <c r="N1394" s="162"/>
      <c r="O1394" s="162"/>
      <c r="P1394" s="162"/>
      <c r="Q1394" s="162"/>
      <c r="R1394" s="162"/>
      <c r="S1394" s="162"/>
      <c r="T1394" s="163"/>
      <c r="AT1394" s="158" t="s">
        <v>145</v>
      </c>
      <c r="AU1394" s="158" t="s">
        <v>83</v>
      </c>
      <c r="AV1394" s="13" t="s">
        <v>83</v>
      </c>
      <c r="AW1394" s="13" t="s">
        <v>29</v>
      </c>
      <c r="AX1394" s="13" t="s">
        <v>73</v>
      </c>
      <c r="AY1394" s="158" t="s">
        <v>137</v>
      </c>
    </row>
    <row r="1395" spans="1:65" s="13" customFormat="1">
      <c r="B1395" s="156"/>
      <c r="D1395" s="157" t="s">
        <v>145</v>
      </c>
      <c r="E1395" s="158" t="s">
        <v>1</v>
      </c>
      <c r="F1395" s="159" t="s">
        <v>1378</v>
      </c>
      <c r="H1395" s="160">
        <v>1.0589999999999999</v>
      </c>
      <c r="L1395" s="156"/>
      <c r="M1395" s="161"/>
      <c r="N1395" s="162"/>
      <c r="O1395" s="162"/>
      <c r="P1395" s="162"/>
      <c r="Q1395" s="162"/>
      <c r="R1395" s="162"/>
      <c r="S1395" s="162"/>
      <c r="T1395" s="163"/>
      <c r="AT1395" s="158" t="s">
        <v>145</v>
      </c>
      <c r="AU1395" s="158" t="s">
        <v>83</v>
      </c>
      <c r="AV1395" s="13" t="s">
        <v>83</v>
      </c>
      <c r="AW1395" s="13" t="s">
        <v>29</v>
      </c>
      <c r="AX1395" s="13" t="s">
        <v>73</v>
      </c>
      <c r="AY1395" s="158" t="s">
        <v>137</v>
      </c>
    </row>
    <row r="1396" spans="1:65" s="13" customFormat="1">
      <c r="B1396" s="156"/>
      <c r="D1396" s="157" t="s">
        <v>145</v>
      </c>
      <c r="E1396" s="158" t="s">
        <v>1</v>
      </c>
      <c r="F1396" s="159" t="s">
        <v>1379</v>
      </c>
      <c r="H1396" s="160">
        <v>0.25700000000000001</v>
      </c>
      <c r="L1396" s="156"/>
      <c r="M1396" s="161"/>
      <c r="N1396" s="162"/>
      <c r="O1396" s="162"/>
      <c r="P1396" s="162"/>
      <c r="Q1396" s="162"/>
      <c r="R1396" s="162"/>
      <c r="S1396" s="162"/>
      <c r="T1396" s="163"/>
      <c r="AT1396" s="158" t="s">
        <v>145</v>
      </c>
      <c r="AU1396" s="158" t="s">
        <v>83</v>
      </c>
      <c r="AV1396" s="13" t="s">
        <v>83</v>
      </c>
      <c r="AW1396" s="13" t="s">
        <v>29</v>
      </c>
      <c r="AX1396" s="13" t="s">
        <v>73</v>
      </c>
      <c r="AY1396" s="158" t="s">
        <v>137</v>
      </c>
    </row>
    <row r="1397" spans="1:65" s="13" customFormat="1">
      <c r="B1397" s="156"/>
      <c r="D1397" s="157" t="s">
        <v>145</v>
      </c>
      <c r="E1397" s="158" t="s">
        <v>1</v>
      </c>
      <c r="F1397" s="159" t="s">
        <v>1380</v>
      </c>
      <c r="H1397" s="160">
        <v>0.25900000000000001</v>
      </c>
      <c r="L1397" s="156"/>
      <c r="M1397" s="161"/>
      <c r="N1397" s="162"/>
      <c r="O1397" s="162"/>
      <c r="P1397" s="162"/>
      <c r="Q1397" s="162"/>
      <c r="R1397" s="162"/>
      <c r="S1397" s="162"/>
      <c r="T1397" s="163"/>
      <c r="AT1397" s="158" t="s">
        <v>145</v>
      </c>
      <c r="AU1397" s="158" t="s">
        <v>83</v>
      </c>
      <c r="AV1397" s="13" t="s">
        <v>83</v>
      </c>
      <c r="AW1397" s="13" t="s">
        <v>29</v>
      </c>
      <c r="AX1397" s="13" t="s">
        <v>73</v>
      </c>
      <c r="AY1397" s="158" t="s">
        <v>137</v>
      </c>
    </row>
    <row r="1398" spans="1:65" s="13" customFormat="1">
      <c r="B1398" s="156"/>
      <c r="D1398" s="157" t="s">
        <v>145</v>
      </c>
      <c r="E1398" s="158" t="s">
        <v>1</v>
      </c>
      <c r="F1398" s="159" t="s">
        <v>1381</v>
      </c>
      <c r="H1398" s="160">
        <v>2.1000000000000001E-2</v>
      </c>
      <c r="L1398" s="156"/>
      <c r="M1398" s="161"/>
      <c r="N1398" s="162"/>
      <c r="O1398" s="162"/>
      <c r="P1398" s="162"/>
      <c r="Q1398" s="162"/>
      <c r="R1398" s="162"/>
      <c r="S1398" s="162"/>
      <c r="T1398" s="163"/>
      <c r="AT1398" s="158" t="s">
        <v>145</v>
      </c>
      <c r="AU1398" s="158" t="s">
        <v>83</v>
      </c>
      <c r="AV1398" s="13" t="s">
        <v>83</v>
      </c>
      <c r="AW1398" s="13" t="s">
        <v>29</v>
      </c>
      <c r="AX1398" s="13" t="s">
        <v>73</v>
      </c>
      <c r="AY1398" s="158" t="s">
        <v>137</v>
      </c>
    </row>
    <row r="1399" spans="1:65" s="13" customFormat="1">
      <c r="B1399" s="156"/>
      <c r="D1399" s="157" t="s">
        <v>145</v>
      </c>
      <c r="E1399" s="158" t="s">
        <v>1</v>
      </c>
      <c r="F1399" s="159" t="s">
        <v>1382</v>
      </c>
      <c r="H1399" s="160">
        <v>5.3999999999999999E-2</v>
      </c>
      <c r="L1399" s="156"/>
      <c r="M1399" s="161"/>
      <c r="N1399" s="162"/>
      <c r="O1399" s="162"/>
      <c r="P1399" s="162"/>
      <c r="Q1399" s="162"/>
      <c r="R1399" s="162"/>
      <c r="S1399" s="162"/>
      <c r="T1399" s="163"/>
      <c r="AT1399" s="158" t="s">
        <v>145</v>
      </c>
      <c r="AU1399" s="158" t="s">
        <v>83</v>
      </c>
      <c r="AV1399" s="13" t="s">
        <v>83</v>
      </c>
      <c r="AW1399" s="13" t="s">
        <v>29</v>
      </c>
      <c r="AX1399" s="13" t="s">
        <v>73</v>
      </c>
      <c r="AY1399" s="158" t="s">
        <v>137</v>
      </c>
    </row>
    <row r="1400" spans="1:65" s="16" customFormat="1">
      <c r="B1400" s="191"/>
      <c r="D1400" s="157" t="s">
        <v>145</v>
      </c>
      <c r="E1400" s="192" t="s">
        <v>1</v>
      </c>
      <c r="F1400" s="193" t="s">
        <v>582</v>
      </c>
      <c r="H1400" s="194">
        <v>3.3639999999999999</v>
      </c>
      <c r="L1400" s="191"/>
      <c r="M1400" s="195"/>
      <c r="N1400" s="196"/>
      <c r="O1400" s="196"/>
      <c r="P1400" s="196"/>
      <c r="Q1400" s="196"/>
      <c r="R1400" s="196"/>
      <c r="S1400" s="196"/>
      <c r="T1400" s="197"/>
      <c r="AT1400" s="192" t="s">
        <v>145</v>
      </c>
      <c r="AU1400" s="192" t="s">
        <v>83</v>
      </c>
      <c r="AV1400" s="16" t="s">
        <v>152</v>
      </c>
      <c r="AW1400" s="16" t="s">
        <v>29</v>
      </c>
      <c r="AX1400" s="16" t="s">
        <v>73</v>
      </c>
      <c r="AY1400" s="192" t="s">
        <v>137</v>
      </c>
    </row>
    <row r="1401" spans="1:65" s="13" customFormat="1">
      <c r="B1401" s="156"/>
      <c r="D1401" s="157" t="s">
        <v>145</v>
      </c>
      <c r="E1401" s="158" t="s">
        <v>1</v>
      </c>
      <c r="F1401" s="159" t="s">
        <v>1383</v>
      </c>
      <c r="H1401" s="160">
        <v>0.28000000000000003</v>
      </c>
      <c r="L1401" s="156"/>
      <c r="M1401" s="161"/>
      <c r="N1401" s="162"/>
      <c r="O1401" s="162"/>
      <c r="P1401" s="162"/>
      <c r="Q1401" s="162"/>
      <c r="R1401" s="162"/>
      <c r="S1401" s="162"/>
      <c r="T1401" s="163"/>
      <c r="AT1401" s="158" t="s">
        <v>145</v>
      </c>
      <c r="AU1401" s="158" t="s">
        <v>83</v>
      </c>
      <c r="AV1401" s="13" t="s">
        <v>83</v>
      </c>
      <c r="AW1401" s="13" t="s">
        <v>29</v>
      </c>
      <c r="AX1401" s="13" t="s">
        <v>73</v>
      </c>
      <c r="AY1401" s="158" t="s">
        <v>137</v>
      </c>
    </row>
    <row r="1402" spans="1:65" s="16" customFormat="1">
      <c r="B1402" s="191"/>
      <c r="D1402" s="157" t="s">
        <v>145</v>
      </c>
      <c r="E1402" s="192" t="s">
        <v>1</v>
      </c>
      <c r="F1402" s="193" t="s">
        <v>582</v>
      </c>
      <c r="H1402" s="194">
        <v>0.28000000000000003</v>
      </c>
      <c r="L1402" s="191"/>
      <c r="M1402" s="195"/>
      <c r="N1402" s="196"/>
      <c r="O1402" s="196"/>
      <c r="P1402" s="196"/>
      <c r="Q1402" s="196"/>
      <c r="R1402" s="196"/>
      <c r="S1402" s="196"/>
      <c r="T1402" s="197"/>
      <c r="AT1402" s="192" t="s">
        <v>145</v>
      </c>
      <c r="AU1402" s="192" t="s">
        <v>83</v>
      </c>
      <c r="AV1402" s="16" t="s">
        <v>152</v>
      </c>
      <c r="AW1402" s="16" t="s">
        <v>29</v>
      </c>
      <c r="AX1402" s="16" t="s">
        <v>73</v>
      </c>
      <c r="AY1402" s="192" t="s">
        <v>137</v>
      </c>
    </row>
    <row r="1403" spans="1:65" s="13" customFormat="1">
      <c r="B1403" s="156"/>
      <c r="D1403" s="157" t="s">
        <v>145</v>
      </c>
      <c r="E1403" s="158" t="s">
        <v>1</v>
      </c>
      <c r="F1403" s="159" t="s">
        <v>1384</v>
      </c>
      <c r="H1403" s="160">
        <v>2.3E-2</v>
      </c>
      <c r="L1403" s="156"/>
      <c r="M1403" s="161"/>
      <c r="N1403" s="162"/>
      <c r="O1403" s="162"/>
      <c r="P1403" s="162"/>
      <c r="Q1403" s="162"/>
      <c r="R1403" s="162"/>
      <c r="S1403" s="162"/>
      <c r="T1403" s="163"/>
      <c r="AT1403" s="158" t="s">
        <v>145</v>
      </c>
      <c r="AU1403" s="158" t="s">
        <v>83</v>
      </c>
      <c r="AV1403" s="13" t="s">
        <v>83</v>
      </c>
      <c r="AW1403" s="13" t="s">
        <v>29</v>
      </c>
      <c r="AX1403" s="13" t="s">
        <v>73</v>
      </c>
      <c r="AY1403" s="158" t="s">
        <v>137</v>
      </c>
    </row>
    <row r="1404" spans="1:65" s="13" customFormat="1">
      <c r="B1404" s="156"/>
      <c r="D1404" s="157" t="s">
        <v>145</v>
      </c>
      <c r="E1404" s="158" t="s">
        <v>1</v>
      </c>
      <c r="F1404" s="159" t="s">
        <v>1385</v>
      </c>
      <c r="H1404" s="160">
        <v>0.05</v>
      </c>
      <c r="L1404" s="156"/>
      <c r="M1404" s="161"/>
      <c r="N1404" s="162"/>
      <c r="O1404" s="162"/>
      <c r="P1404" s="162"/>
      <c r="Q1404" s="162"/>
      <c r="R1404" s="162"/>
      <c r="S1404" s="162"/>
      <c r="T1404" s="163"/>
      <c r="AT1404" s="158" t="s">
        <v>145</v>
      </c>
      <c r="AU1404" s="158" t="s">
        <v>83</v>
      </c>
      <c r="AV1404" s="13" t="s">
        <v>83</v>
      </c>
      <c r="AW1404" s="13" t="s">
        <v>29</v>
      </c>
      <c r="AX1404" s="13" t="s">
        <v>73</v>
      </c>
      <c r="AY1404" s="158" t="s">
        <v>137</v>
      </c>
    </row>
    <row r="1405" spans="1:65" s="16" customFormat="1">
      <c r="B1405" s="191"/>
      <c r="D1405" s="157" t="s">
        <v>145</v>
      </c>
      <c r="E1405" s="192" t="s">
        <v>1</v>
      </c>
      <c r="F1405" s="193" t="s">
        <v>582</v>
      </c>
      <c r="H1405" s="194">
        <v>7.2999999999999995E-2</v>
      </c>
      <c r="L1405" s="191"/>
      <c r="M1405" s="195"/>
      <c r="N1405" s="196"/>
      <c r="O1405" s="196"/>
      <c r="P1405" s="196"/>
      <c r="Q1405" s="196"/>
      <c r="R1405" s="196"/>
      <c r="S1405" s="196"/>
      <c r="T1405" s="197"/>
      <c r="AT1405" s="192" t="s">
        <v>145</v>
      </c>
      <c r="AU1405" s="192" t="s">
        <v>83</v>
      </c>
      <c r="AV1405" s="16" t="s">
        <v>152</v>
      </c>
      <c r="AW1405" s="16" t="s">
        <v>29</v>
      </c>
      <c r="AX1405" s="16" t="s">
        <v>73</v>
      </c>
      <c r="AY1405" s="192" t="s">
        <v>137</v>
      </c>
    </row>
    <row r="1406" spans="1:65" s="14" customFormat="1">
      <c r="B1406" s="164"/>
      <c r="D1406" s="157" t="s">
        <v>145</v>
      </c>
      <c r="E1406" s="165" t="s">
        <v>1</v>
      </c>
      <c r="F1406" s="166" t="s">
        <v>176</v>
      </c>
      <c r="H1406" s="167">
        <v>15.932</v>
      </c>
      <c r="L1406" s="164"/>
      <c r="M1406" s="168"/>
      <c r="N1406" s="169"/>
      <c r="O1406" s="169"/>
      <c r="P1406" s="169"/>
      <c r="Q1406" s="169"/>
      <c r="R1406" s="169"/>
      <c r="S1406" s="169"/>
      <c r="T1406" s="170"/>
      <c r="AT1406" s="165" t="s">
        <v>145</v>
      </c>
      <c r="AU1406" s="165" t="s">
        <v>83</v>
      </c>
      <c r="AV1406" s="14" t="s">
        <v>143</v>
      </c>
      <c r="AW1406" s="14" t="s">
        <v>29</v>
      </c>
      <c r="AX1406" s="14" t="s">
        <v>81</v>
      </c>
      <c r="AY1406" s="165" t="s">
        <v>137</v>
      </c>
    </row>
    <row r="1407" spans="1:65" s="2" customFormat="1" ht="21.75" customHeight="1">
      <c r="A1407" s="30"/>
      <c r="B1407" s="142"/>
      <c r="C1407" s="143" t="s">
        <v>1386</v>
      </c>
      <c r="D1407" s="143" t="s">
        <v>139</v>
      </c>
      <c r="E1407" s="144" t="s">
        <v>1387</v>
      </c>
      <c r="F1407" s="145" t="s">
        <v>1388</v>
      </c>
      <c r="G1407" s="146" t="s">
        <v>142</v>
      </c>
      <c r="H1407" s="147">
        <v>1791.17</v>
      </c>
      <c r="I1407" s="148"/>
      <c r="J1407" s="148">
        <f>ROUND(I1407*H1407,2)</f>
        <v>0</v>
      </c>
      <c r="K1407" s="149"/>
      <c r="L1407" s="31"/>
      <c r="M1407" s="150" t="s">
        <v>1</v>
      </c>
      <c r="N1407" s="151" t="s">
        <v>38</v>
      </c>
      <c r="O1407" s="152">
        <v>0.443</v>
      </c>
      <c r="P1407" s="152">
        <f>O1407*H1407</f>
        <v>793.48831000000007</v>
      </c>
      <c r="Q1407" s="152">
        <v>0.11169999999999999</v>
      </c>
      <c r="R1407" s="152">
        <f>Q1407*H1407</f>
        <v>200.073689</v>
      </c>
      <c r="S1407" s="152">
        <v>0</v>
      </c>
      <c r="T1407" s="153">
        <f>S1407*H1407</f>
        <v>0</v>
      </c>
      <c r="U1407" s="30"/>
      <c r="V1407" s="30"/>
      <c r="W1407" s="30"/>
      <c r="X1407" s="30"/>
      <c r="Y1407" s="30"/>
      <c r="Z1407" s="30"/>
      <c r="AA1407" s="30"/>
      <c r="AB1407" s="30"/>
      <c r="AC1407" s="30"/>
      <c r="AD1407" s="30"/>
      <c r="AE1407" s="30"/>
      <c r="AR1407" s="154" t="s">
        <v>143</v>
      </c>
      <c r="AT1407" s="154" t="s">
        <v>139</v>
      </c>
      <c r="AU1407" s="154" t="s">
        <v>83</v>
      </c>
      <c r="AY1407" s="18" t="s">
        <v>137</v>
      </c>
      <c r="BE1407" s="155">
        <f>IF(N1407="základní",J1407,0)</f>
        <v>0</v>
      </c>
      <c r="BF1407" s="155">
        <f>IF(N1407="snížená",J1407,0)</f>
        <v>0</v>
      </c>
      <c r="BG1407" s="155">
        <f>IF(N1407="zákl. přenesená",J1407,0)</f>
        <v>0</v>
      </c>
      <c r="BH1407" s="155">
        <f>IF(N1407="sníž. přenesená",J1407,0)</f>
        <v>0</v>
      </c>
      <c r="BI1407" s="155">
        <f>IF(N1407="nulová",J1407,0)</f>
        <v>0</v>
      </c>
      <c r="BJ1407" s="18" t="s">
        <v>81</v>
      </c>
      <c r="BK1407" s="155">
        <f>ROUND(I1407*H1407,2)</f>
        <v>0</v>
      </c>
      <c r="BL1407" s="18" t="s">
        <v>143</v>
      </c>
      <c r="BM1407" s="154" t="s">
        <v>1389</v>
      </c>
    </row>
    <row r="1408" spans="1:65" s="15" customFormat="1">
      <c r="B1408" s="171"/>
      <c r="D1408" s="157" t="s">
        <v>145</v>
      </c>
      <c r="E1408" s="172" t="s">
        <v>1</v>
      </c>
      <c r="F1408" s="173" t="s">
        <v>1390</v>
      </c>
      <c r="H1408" s="172" t="s">
        <v>1</v>
      </c>
      <c r="L1408" s="171"/>
      <c r="M1408" s="174"/>
      <c r="N1408" s="175"/>
      <c r="O1408" s="175"/>
      <c r="P1408" s="175"/>
      <c r="Q1408" s="175"/>
      <c r="R1408" s="175"/>
      <c r="S1408" s="175"/>
      <c r="T1408" s="176"/>
      <c r="AT1408" s="172" t="s">
        <v>145</v>
      </c>
      <c r="AU1408" s="172" t="s">
        <v>83</v>
      </c>
      <c r="AV1408" s="15" t="s">
        <v>81</v>
      </c>
      <c r="AW1408" s="15" t="s">
        <v>29</v>
      </c>
      <c r="AX1408" s="15" t="s">
        <v>73</v>
      </c>
      <c r="AY1408" s="172" t="s">
        <v>137</v>
      </c>
    </row>
    <row r="1409" spans="1:65" s="13" customFormat="1">
      <c r="B1409" s="156"/>
      <c r="D1409" s="157" t="s">
        <v>145</v>
      </c>
      <c r="E1409" s="158" t="s">
        <v>1</v>
      </c>
      <c r="F1409" s="159" t="s">
        <v>1391</v>
      </c>
      <c r="H1409" s="160">
        <v>1236.1400000000001</v>
      </c>
      <c r="L1409" s="156"/>
      <c r="M1409" s="161"/>
      <c r="N1409" s="162"/>
      <c r="O1409" s="162"/>
      <c r="P1409" s="162"/>
      <c r="Q1409" s="162"/>
      <c r="R1409" s="162"/>
      <c r="S1409" s="162"/>
      <c r="T1409" s="163"/>
      <c r="AT1409" s="158" t="s">
        <v>145</v>
      </c>
      <c r="AU1409" s="158" t="s">
        <v>83</v>
      </c>
      <c r="AV1409" s="13" t="s">
        <v>83</v>
      </c>
      <c r="AW1409" s="13" t="s">
        <v>29</v>
      </c>
      <c r="AX1409" s="13" t="s">
        <v>73</v>
      </c>
      <c r="AY1409" s="158" t="s">
        <v>137</v>
      </c>
    </row>
    <row r="1410" spans="1:65" s="13" customFormat="1">
      <c r="B1410" s="156"/>
      <c r="D1410" s="157" t="s">
        <v>145</v>
      </c>
      <c r="E1410" s="158" t="s">
        <v>1</v>
      </c>
      <c r="F1410" s="159" t="s">
        <v>1392</v>
      </c>
      <c r="H1410" s="160">
        <v>11.77</v>
      </c>
      <c r="L1410" s="156"/>
      <c r="M1410" s="161"/>
      <c r="N1410" s="162"/>
      <c r="O1410" s="162"/>
      <c r="P1410" s="162"/>
      <c r="Q1410" s="162"/>
      <c r="R1410" s="162"/>
      <c r="S1410" s="162"/>
      <c r="T1410" s="163"/>
      <c r="AT1410" s="158" t="s">
        <v>145</v>
      </c>
      <c r="AU1410" s="158" t="s">
        <v>83</v>
      </c>
      <c r="AV1410" s="13" t="s">
        <v>83</v>
      </c>
      <c r="AW1410" s="13" t="s">
        <v>29</v>
      </c>
      <c r="AX1410" s="13" t="s">
        <v>73</v>
      </c>
      <c r="AY1410" s="158" t="s">
        <v>137</v>
      </c>
    </row>
    <row r="1411" spans="1:65" s="13" customFormat="1">
      <c r="B1411" s="156"/>
      <c r="D1411" s="157" t="s">
        <v>145</v>
      </c>
      <c r="E1411" s="158" t="s">
        <v>1</v>
      </c>
      <c r="F1411" s="159" t="s">
        <v>1393</v>
      </c>
      <c r="H1411" s="160">
        <v>50.4</v>
      </c>
      <c r="L1411" s="156"/>
      <c r="M1411" s="161"/>
      <c r="N1411" s="162"/>
      <c r="O1411" s="162"/>
      <c r="P1411" s="162"/>
      <c r="Q1411" s="162"/>
      <c r="R1411" s="162"/>
      <c r="S1411" s="162"/>
      <c r="T1411" s="163"/>
      <c r="AT1411" s="158" t="s">
        <v>145</v>
      </c>
      <c r="AU1411" s="158" t="s">
        <v>83</v>
      </c>
      <c r="AV1411" s="13" t="s">
        <v>83</v>
      </c>
      <c r="AW1411" s="13" t="s">
        <v>29</v>
      </c>
      <c r="AX1411" s="13" t="s">
        <v>73</v>
      </c>
      <c r="AY1411" s="158" t="s">
        <v>137</v>
      </c>
    </row>
    <row r="1412" spans="1:65" s="13" customFormat="1">
      <c r="B1412" s="156"/>
      <c r="D1412" s="157" t="s">
        <v>145</v>
      </c>
      <c r="E1412" s="158" t="s">
        <v>1</v>
      </c>
      <c r="F1412" s="159" t="s">
        <v>1394</v>
      </c>
      <c r="H1412" s="160">
        <v>143.85</v>
      </c>
      <c r="L1412" s="156"/>
      <c r="M1412" s="161"/>
      <c r="N1412" s="162"/>
      <c r="O1412" s="162"/>
      <c r="P1412" s="162"/>
      <c r="Q1412" s="162"/>
      <c r="R1412" s="162"/>
      <c r="S1412" s="162"/>
      <c r="T1412" s="163"/>
      <c r="AT1412" s="158" t="s">
        <v>145</v>
      </c>
      <c r="AU1412" s="158" t="s">
        <v>83</v>
      </c>
      <c r="AV1412" s="13" t="s">
        <v>83</v>
      </c>
      <c r="AW1412" s="13" t="s">
        <v>29</v>
      </c>
      <c r="AX1412" s="13" t="s">
        <v>73</v>
      </c>
      <c r="AY1412" s="158" t="s">
        <v>137</v>
      </c>
    </row>
    <row r="1413" spans="1:65" s="13" customFormat="1">
      <c r="B1413" s="156"/>
      <c r="D1413" s="157" t="s">
        <v>145</v>
      </c>
      <c r="E1413" s="158" t="s">
        <v>1</v>
      </c>
      <c r="F1413" s="159" t="s">
        <v>1395</v>
      </c>
      <c r="H1413" s="160">
        <v>5.75</v>
      </c>
      <c r="L1413" s="156"/>
      <c r="M1413" s="161"/>
      <c r="N1413" s="162"/>
      <c r="O1413" s="162"/>
      <c r="P1413" s="162"/>
      <c r="Q1413" s="162"/>
      <c r="R1413" s="162"/>
      <c r="S1413" s="162"/>
      <c r="T1413" s="163"/>
      <c r="AT1413" s="158" t="s">
        <v>145</v>
      </c>
      <c r="AU1413" s="158" t="s">
        <v>83</v>
      </c>
      <c r="AV1413" s="13" t="s">
        <v>83</v>
      </c>
      <c r="AW1413" s="13" t="s">
        <v>29</v>
      </c>
      <c r="AX1413" s="13" t="s">
        <v>73</v>
      </c>
      <c r="AY1413" s="158" t="s">
        <v>137</v>
      </c>
    </row>
    <row r="1414" spans="1:65" s="13" customFormat="1">
      <c r="B1414" s="156"/>
      <c r="D1414" s="157" t="s">
        <v>145</v>
      </c>
      <c r="E1414" s="158" t="s">
        <v>1</v>
      </c>
      <c r="F1414" s="159" t="s">
        <v>1396</v>
      </c>
      <c r="H1414" s="160">
        <v>128.87</v>
      </c>
      <c r="L1414" s="156"/>
      <c r="M1414" s="161"/>
      <c r="N1414" s="162"/>
      <c r="O1414" s="162"/>
      <c r="P1414" s="162"/>
      <c r="Q1414" s="162"/>
      <c r="R1414" s="162"/>
      <c r="S1414" s="162"/>
      <c r="T1414" s="163"/>
      <c r="AT1414" s="158" t="s">
        <v>145</v>
      </c>
      <c r="AU1414" s="158" t="s">
        <v>83</v>
      </c>
      <c r="AV1414" s="13" t="s">
        <v>83</v>
      </c>
      <c r="AW1414" s="13" t="s">
        <v>29</v>
      </c>
      <c r="AX1414" s="13" t="s">
        <v>73</v>
      </c>
      <c r="AY1414" s="158" t="s">
        <v>137</v>
      </c>
    </row>
    <row r="1415" spans="1:65" s="13" customFormat="1">
      <c r="B1415" s="156"/>
      <c r="D1415" s="157" t="s">
        <v>145</v>
      </c>
      <c r="E1415" s="158" t="s">
        <v>1</v>
      </c>
      <c r="F1415" s="159" t="s">
        <v>1397</v>
      </c>
      <c r="H1415" s="160">
        <v>27.84</v>
      </c>
      <c r="L1415" s="156"/>
      <c r="M1415" s="161"/>
      <c r="N1415" s="162"/>
      <c r="O1415" s="162"/>
      <c r="P1415" s="162"/>
      <c r="Q1415" s="162"/>
      <c r="R1415" s="162"/>
      <c r="S1415" s="162"/>
      <c r="T1415" s="163"/>
      <c r="AT1415" s="158" t="s">
        <v>145</v>
      </c>
      <c r="AU1415" s="158" t="s">
        <v>83</v>
      </c>
      <c r="AV1415" s="13" t="s">
        <v>83</v>
      </c>
      <c r="AW1415" s="13" t="s">
        <v>29</v>
      </c>
      <c r="AX1415" s="13" t="s">
        <v>73</v>
      </c>
      <c r="AY1415" s="158" t="s">
        <v>137</v>
      </c>
    </row>
    <row r="1416" spans="1:65" s="13" customFormat="1">
      <c r="B1416" s="156"/>
      <c r="D1416" s="157" t="s">
        <v>145</v>
      </c>
      <c r="E1416" s="158" t="s">
        <v>1</v>
      </c>
      <c r="F1416" s="159" t="s">
        <v>1398</v>
      </c>
      <c r="H1416" s="160">
        <v>134.87</v>
      </c>
      <c r="L1416" s="156"/>
      <c r="M1416" s="161"/>
      <c r="N1416" s="162"/>
      <c r="O1416" s="162"/>
      <c r="P1416" s="162"/>
      <c r="Q1416" s="162"/>
      <c r="R1416" s="162"/>
      <c r="S1416" s="162"/>
      <c r="T1416" s="163"/>
      <c r="AT1416" s="158" t="s">
        <v>145</v>
      </c>
      <c r="AU1416" s="158" t="s">
        <v>83</v>
      </c>
      <c r="AV1416" s="13" t="s">
        <v>83</v>
      </c>
      <c r="AW1416" s="13" t="s">
        <v>29</v>
      </c>
      <c r="AX1416" s="13" t="s">
        <v>73</v>
      </c>
      <c r="AY1416" s="158" t="s">
        <v>137</v>
      </c>
    </row>
    <row r="1417" spans="1:65" s="13" customFormat="1">
      <c r="B1417" s="156"/>
      <c r="D1417" s="157" t="s">
        <v>145</v>
      </c>
      <c r="E1417" s="158" t="s">
        <v>1</v>
      </c>
      <c r="F1417" s="159" t="s">
        <v>1399</v>
      </c>
      <c r="H1417" s="160">
        <v>50.08</v>
      </c>
      <c r="L1417" s="156"/>
      <c r="M1417" s="161"/>
      <c r="N1417" s="162"/>
      <c r="O1417" s="162"/>
      <c r="P1417" s="162"/>
      <c r="Q1417" s="162"/>
      <c r="R1417" s="162"/>
      <c r="S1417" s="162"/>
      <c r="T1417" s="163"/>
      <c r="AT1417" s="158" t="s">
        <v>145</v>
      </c>
      <c r="AU1417" s="158" t="s">
        <v>83</v>
      </c>
      <c r="AV1417" s="13" t="s">
        <v>83</v>
      </c>
      <c r="AW1417" s="13" t="s">
        <v>29</v>
      </c>
      <c r="AX1417" s="13" t="s">
        <v>73</v>
      </c>
      <c r="AY1417" s="158" t="s">
        <v>137</v>
      </c>
    </row>
    <row r="1418" spans="1:65" s="16" customFormat="1">
      <c r="B1418" s="191"/>
      <c r="D1418" s="157" t="s">
        <v>145</v>
      </c>
      <c r="E1418" s="192" t="s">
        <v>1</v>
      </c>
      <c r="F1418" s="193" t="s">
        <v>582</v>
      </c>
      <c r="H1418" s="194">
        <v>1789.57</v>
      </c>
      <c r="L1418" s="191"/>
      <c r="M1418" s="195"/>
      <c r="N1418" s="196"/>
      <c r="O1418" s="196"/>
      <c r="P1418" s="196"/>
      <c r="Q1418" s="196"/>
      <c r="R1418" s="196"/>
      <c r="S1418" s="196"/>
      <c r="T1418" s="197"/>
      <c r="AT1418" s="192" t="s">
        <v>145</v>
      </c>
      <c r="AU1418" s="192" t="s">
        <v>83</v>
      </c>
      <c r="AV1418" s="16" t="s">
        <v>152</v>
      </c>
      <c r="AW1418" s="16" t="s">
        <v>29</v>
      </c>
      <c r="AX1418" s="16" t="s">
        <v>73</v>
      </c>
      <c r="AY1418" s="192" t="s">
        <v>137</v>
      </c>
    </row>
    <row r="1419" spans="1:65" s="15" customFormat="1">
      <c r="B1419" s="171"/>
      <c r="D1419" s="157" t="s">
        <v>145</v>
      </c>
      <c r="E1419" s="172" t="s">
        <v>1</v>
      </c>
      <c r="F1419" s="173" t="s">
        <v>481</v>
      </c>
      <c r="H1419" s="172" t="s">
        <v>1</v>
      </c>
      <c r="L1419" s="171"/>
      <c r="M1419" s="174"/>
      <c r="N1419" s="175"/>
      <c r="O1419" s="175"/>
      <c r="P1419" s="175"/>
      <c r="Q1419" s="175"/>
      <c r="R1419" s="175"/>
      <c r="S1419" s="175"/>
      <c r="T1419" s="176"/>
      <c r="AT1419" s="172" t="s">
        <v>145</v>
      </c>
      <c r="AU1419" s="172" t="s">
        <v>83</v>
      </c>
      <c r="AV1419" s="15" t="s">
        <v>81</v>
      </c>
      <c r="AW1419" s="15" t="s">
        <v>29</v>
      </c>
      <c r="AX1419" s="15" t="s">
        <v>73</v>
      </c>
      <c r="AY1419" s="172" t="s">
        <v>137</v>
      </c>
    </row>
    <row r="1420" spans="1:65" s="13" customFormat="1">
      <c r="B1420" s="156"/>
      <c r="D1420" s="157" t="s">
        <v>145</v>
      </c>
      <c r="E1420" s="158" t="s">
        <v>1</v>
      </c>
      <c r="F1420" s="159" t="s">
        <v>1400</v>
      </c>
      <c r="H1420" s="160">
        <v>1.6</v>
      </c>
      <c r="L1420" s="156"/>
      <c r="M1420" s="161"/>
      <c r="N1420" s="162"/>
      <c r="O1420" s="162"/>
      <c r="P1420" s="162"/>
      <c r="Q1420" s="162"/>
      <c r="R1420" s="162"/>
      <c r="S1420" s="162"/>
      <c r="T1420" s="163"/>
      <c r="AT1420" s="158" t="s">
        <v>145</v>
      </c>
      <c r="AU1420" s="158" t="s">
        <v>83</v>
      </c>
      <c r="AV1420" s="13" t="s">
        <v>83</v>
      </c>
      <c r="AW1420" s="13" t="s">
        <v>29</v>
      </c>
      <c r="AX1420" s="13" t="s">
        <v>73</v>
      </c>
      <c r="AY1420" s="158" t="s">
        <v>137</v>
      </c>
    </row>
    <row r="1421" spans="1:65" s="16" customFormat="1">
      <c r="B1421" s="191"/>
      <c r="D1421" s="157" t="s">
        <v>145</v>
      </c>
      <c r="E1421" s="192" t="s">
        <v>1</v>
      </c>
      <c r="F1421" s="193" t="s">
        <v>582</v>
      </c>
      <c r="H1421" s="194">
        <v>1.6</v>
      </c>
      <c r="L1421" s="191"/>
      <c r="M1421" s="195"/>
      <c r="N1421" s="196"/>
      <c r="O1421" s="196"/>
      <c r="P1421" s="196"/>
      <c r="Q1421" s="196"/>
      <c r="R1421" s="196"/>
      <c r="S1421" s="196"/>
      <c r="T1421" s="197"/>
      <c r="AT1421" s="192" t="s">
        <v>145</v>
      </c>
      <c r="AU1421" s="192" t="s">
        <v>83</v>
      </c>
      <c r="AV1421" s="16" t="s">
        <v>152</v>
      </c>
      <c r="AW1421" s="16" t="s">
        <v>29</v>
      </c>
      <c r="AX1421" s="16" t="s">
        <v>73</v>
      </c>
      <c r="AY1421" s="192" t="s">
        <v>137</v>
      </c>
    </row>
    <row r="1422" spans="1:65" s="14" customFormat="1">
      <c r="B1422" s="164"/>
      <c r="D1422" s="157" t="s">
        <v>145</v>
      </c>
      <c r="E1422" s="165" t="s">
        <v>1</v>
      </c>
      <c r="F1422" s="166" t="s">
        <v>176</v>
      </c>
      <c r="H1422" s="167">
        <v>1791.17</v>
      </c>
      <c r="L1422" s="164"/>
      <c r="M1422" s="168"/>
      <c r="N1422" s="169"/>
      <c r="O1422" s="169"/>
      <c r="P1422" s="169"/>
      <c r="Q1422" s="169"/>
      <c r="R1422" s="169"/>
      <c r="S1422" s="169"/>
      <c r="T1422" s="170"/>
      <c r="AT1422" s="165" t="s">
        <v>145</v>
      </c>
      <c r="AU1422" s="165" t="s">
        <v>83</v>
      </c>
      <c r="AV1422" s="14" t="s">
        <v>143</v>
      </c>
      <c r="AW1422" s="14" t="s">
        <v>29</v>
      </c>
      <c r="AX1422" s="14" t="s">
        <v>81</v>
      </c>
      <c r="AY1422" s="165" t="s">
        <v>137</v>
      </c>
    </row>
    <row r="1423" spans="1:65" s="2" customFormat="1" ht="24.15" customHeight="1">
      <c r="A1423" s="30"/>
      <c r="B1423" s="142"/>
      <c r="C1423" s="143" t="s">
        <v>1401</v>
      </c>
      <c r="D1423" s="143" t="s">
        <v>139</v>
      </c>
      <c r="E1423" s="144" t="s">
        <v>1402</v>
      </c>
      <c r="F1423" s="145" t="s">
        <v>1403</v>
      </c>
      <c r="G1423" s="146" t="s">
        <v>142</v>
      </c>
      <c r="H1423" s="147">
        <v>13.247999999999999</v>
      </c>
      <c r="I1423" s="148"/>
      <c r="J1423" s="148">
        <f>ROUND(I1423*H1423,2)</f>
        <v>0</v>
      </c>
      <c r="K1423" s="149"/>
      <c r="L1423" s="31"/>
      <c r="M1423" s="150" t="s">
        <v>1</v>
      </c>
      <c r="N1423" s="151" t="s">
        <v>38</v>
      </c>
      <c r="O1423" s="152">
        <v>0.96</v>
      </c>
      <c r="P1423" s="152">
        <f>O1423*H1423</f>
        <v>12.718079999999999</v>
      </c>
      <c r="Q1423" s="152">
        <v>5.4649999999999997E-2</v>
      </c>
      <c r="R1423" s="152">
        <f>Q1423*H1423</f>
        <v>0.72400319999999996</v>
      </c>
      <c r="S1423" s="152">
        <v>0</v>
      </c>
      <c r="T1423" s="153">
        <f>S1423*H1423</f>
        <v>0</v>
      </c>
      <c r="U1423" s="30"/>
      <c r="V1423" s="30"/>
      <c r="W1423" s="30"/>
      <c r="X1423" s="30"/>
      <c r="Y1423" s="30"/>
      <c r="Z1423" s="30"/>
      <c r="AA1423" s="30"/>
      <c r="AB1423" s="30"/>
      <c r="AC1423" s="30"/>
      <c r="AD1423" s="30"/>
      <c r="AE1423" s="30"/>
      <c r="AR1423" s="154" t="s">
        <v>143</v>
      </c>
      <c r="AT1423" s="154" t="s">
        <v>139</v>
      </c>
      <c r="AU1423" s="154" t="s">
        <v>83</v>
      </c>
      <c r="AY1423" s="18" t="s">
        <v>137</v>
      </c>
      <c r="BE1423" s="155">
        <f>IF(N1423="základní",J1423,0)</f>
        <v>0</v>
      </c>
      <c r="BF1423" s="155">
        <f>IF(N1423="snížená",J1423,0)</f>
        <v>0</v>
      </c>
      <c r="BG1423" s="155">
        <f>IF(N1423="zákl. přenesená",J1423,0)</f>
        <v>0</v>
      </c>
      <c r="BH1423" s="155">
        <f>IF(N1423="sníž. přenesená",J1423,0)</f>
        <v>0</v>
      </c>
      <c r="BI1423" s="155">
        <f>IF(N1423="nulová",J1423,0)</f>
        <v>0</v>
      </c>
      <c r="BJ1423" s="18" t="s">
        <v>81</v>
      </c>
      <c r="BK1423" s="155">
        <f>ROUND(I1423*H1423,2)</f>
        <v>0</v>
      </c>
      <c r="BL1423" s="18" t="s">
        <v>143</v>
      </c>
      <c r="BM1423" s="154" t="s">
        <v>1404</v>
      </c>
    </row>
    <row r="1424" spans="1:65" s="15" customFormat="1">
      <c r="B1424" s="171"/>
      <c r="D1424" s="157" t="s">
        <v>145</v>
      </c>
      <c r="E1424" s="172" t="s">
        <v>1</v>
      </c>
      <c r="F1424" s="173" t="s">
        <v>752</v>
      </c>
      <c r="H1424" s="172" t="s">
        <v>1</v>
      </c>
      <c r="L1424" s="171"/>
      <c r="M1424" s="174"/>
      <c r="N1424" s="175"/>
      <c r="O1424" s="175"/>
      <c r="P1424" s="175"/>
      <c r="Q1424" s="175"/>
      <c r="R1424" s="175"/>
      <c r="S1424" s="175"/>
      <c r="T1424" s="176"/>
      <c r="AT1424" s="172" t="s">
        <v>145</v>
      </c>
      <c r="AU1424" s="172" t="s">
        <v>83</v>
      </c>
      <c r="AV1424" s="15" t="s">
        <v>81</v>
      </c>
      <c r="AW1424" s="15" t="s">
        <v>29</v>
      </c>
      <c r="AX1424" s="15" t="s">
        <v>73</v>
      </c>
      <c r="AY1424" s="172" t="s">
        <v>137</v>
      </c>
    </row>
    <row r="1425" spans="1:65" s="13" customFormat="1">
      <c r="B1425" s="156"/>
      <c r="D1425" s="157" t="s">
        <v>145</v>
      </c>
      <c r="E1425" s="158" t="s">
        <v>1</v>
      </c>
      <c r="F1425" s="159" t="s">
        <v>758</v>
      </c>
      <c r="H1425" s="160">
        <v>13.247999999999999</v>
      </c>
      <c r="L1425" s="156"/>
      <c r="M1425" s="161"/>
      <c r="N1425" s="162"/>
      <c r="O1425" s="162"/>
      <c r="P1425" s="162"/>
      <c r="Q1425" s="162"/>
      <c r="R1425" s="162"/>
      <c r="S1425" s="162"/>
      <c r="T1425" s="163"/>
      <c r="AT1425" s="158" t="s">
        <v>145</v>
      </c>
      <c r="AU1425" s="158" t="s">
        <v>83</v>
      </c>
      <c r="AV1425" s="13" t="s">
        <v>83</v>
      </c>
      <c r="AW1425" s="13" t="s">
        <v>29</v>
      </c>
      <c r="AX1425" s="13" t="s">
        <v>81</v>
      </c>
      <c r="AY1425" s="158" t="s">
        <v>137</v>
      </c>
    </row>
    <row r="1426" spans="1:65" s="2" customFormat="1" ht="16.5" customHeight="1">
      <c r="A1426" s="30"/>
      <c r="B1426" s="142"/>
      <c r="C1426" s="143" t="s">
        <v>1405</v>
      </c>
      <c r="D1426" s="143" t="s">
        <v>139</v>
      </c>
      <c r="E1426" s="144" t="s">
        <v>1406</v>
      </c>
      <c r="F1426" s="145" t="s">
        <v>1407</v>
      </c>
      <c r="G1426" s="146" t="s">
        <v>142</v>
      </c>
      <c r="H1426" s="147">
        <v>1998.56</v>
      </c>
      <c r="I1426" s="148"/>
      <c r="J1426" s="148">
        <f>ROUND(I1426*H1426,2)</f>
        <v>0</v>
      </c>
      <c r="K1426" s="149"/>
      <c r="L1426" s="31"/>
      <c r="M1426" s="150" t="s">
        <v>1</v>
      </c>
      <c r="N1426" s="151" t="s">
        <v>38</v>
      </c>
      <c r="O1426" s="152">
        <v>2.5000000000000001E-2</v>
      </c>
      <c r="P1426" s="152">
        <f>O1426*H1426</f>
        <v>49.963999999999999</v>
      </c>
      <c r="Q1426" s="152">
        <v>1.2999999999999999E-4</v>
      </c>
      <c r="R1426" s="152">
        <f>Q1426*H1426</f>
        <v>0.25981279999999995</v>
      </c>
      <c r="S1426" s="152">
        <v>0</v>
      </c>
      <c r="T1426" s="153">
        <f>S1426*H1426</f>
        <v>0</v>
      </c>
      <c r="U1426" s="30"/>
      <c r="V1426" s="30"/>
      <c r="W1426" s="30"/>
      <c r="X1426" s="30"/>
      <c r="Y1426" s="30"/>
      <c r="Z1426" s="30"/>
      <c r="AA1426" s="30"/>
      <c r="AB1426" s="30"/>
      <c r="AC1426" s="30"/>
      <c r="AD1426" s="30"/>
      <c r="AE1426" s="30"/>
      <c r="AR1426" s="154" t="s">
        <v>143</v>
      </c>
      <c r="AT1426" s="154" t="s">
        <v>139</v>
      </c>
      <c r="AU1426" s="154" t="s">
        <v>83</v>
      </c>
      <c r="AY1426" s="18" t="s">
        <v>137</v>
      </c>
      <c r="BE1426" s="155">
        <f>IF(N1426="základní",J1426,0)</f>
        <v>0</v>
      </c>
      <c r="BF1426" s="155">
        <f>IF(N1426="snížená",J1426,0)</f>
        <v>0</v>
      </c>
      <c r="BG1426" s="155">
        <f>IF(N1426="zákl. přenesená",J1426,0)</f>
        <v>0</v>
      </c>
      <c r="BH1426" s="155">
        <f>IF(N1426="sníž. přenesená",J1426,0)</f>
        <v>0</v>
      </c>
      <c r="BI1426" s="155">
        <f>IF(N1426="nulová",J1426,0)</f>
        <v>0</v>
      </c>
      <c r="BJ1426" s="18" t="s">
        <v>81</v>
      </c>
      <c r="BK1426" s="155">
        <f>ROUND(I1426*H1426,2)</f>
        <v>0</v>
      </c>
      <c r="BL1426" s="18" t="s">
        <v>143</v>
      </c>
      <c r="BM1426" s="154" t="s">
        <v>1408</v>
      </c>
    </row>
    <row r="1427" spans="1:65" s="13" customFormat="1">
      <c r="B1427" s="156"/>
      <c r="D1427" s="157" t="s">
        <v>145</v>
      </c>
      <c r="E1427" s="158" t="s">
        <v>1</v>
      </c>
      <c r="F1427" s="159" t="s">
        <v>1409</v>
      </c>
      <c r="H1427" s="160">
        <v>274.14999999999998</v>
      </c>
      <c r="L1427" s="156"/>
      <c r="M1427" s="161"/>
      <c r="N1427" s="162"/>
      <c r="O1427" s="162"/>
      <c r="P1427" s="162"/>
      <c r="Q1427" s="162"/>
      <c r="R1427" s="162"/>
      <c r="S1427" s="162"/>
      <c r="T1427" s="163"/>
      <c r="AT1427" s="158" t="s">
        <v>145</v>
      </c>
      <c r="AU1427" s="158" t="s">
        <v>83</v>
      </c>
      <c r="AV1427" s="13" t="s">
        <v>83</v>
      </c>
      <c r="AW1427" s="13" t="s">
        <v>29</v>
      </c>
      <c r="AX1427" s="13" t="s">
        <v>73</v>
      </c>
      <c r="AY1427" s="158" t="s">
        <v>137</v>
      </c>
    </row>
    <row r="1428" spans="1:65" s="13" customFormat="1">
      <c r="B1428" s="156"/>
      <c r="D1428" s="157" t="s">
        <v>145</v>
      </c>
      <c r="E1428" s="158" t="s">
        <v>1</v>
      </c>
      <c r="F1428" s="159" t="s">
        <v>1410</v>
      </c>
      <c r="H1428" s="160">
        <v>1339.73</v>
      </c>
      <c r="L1428" s="156"/>
      <c r="M1428" s="161"/>
      <c r="N1428" s="162"/>
      <c r="O1428" s="162"/>
      <c r="P1428" s="162"/>
      <c r="Q1428" s="162"/>
      <c r="R1428" s="162"/>
      <c r="S1428" s="162"/>
      <c r="T1428" s="163"/>
      <c r="AT1428" s="158" t="s">
        <v>145</v>
      </c>
      <c r="AU1428" s="158" t="s">
        <v>83</v>
      </c>
      <c r="AV1428" s="13" t="s">
        <v>83</v>
      </c>
      <c r="AW1428" s="13" t="s">
        <v>29</v>
      </c>
      <c r="AX1428" s="13" t="s">
        <v>73</v>
      </c>
      <c r="AY1428" s="158" t="s">
        <v>137</v>
      </c>
    </row>
    <row r="1429" spans="1:65" s="13" customFormat="1">
      <c r="B1429" s="156"/>
      <c r="D1429" s="157" t="s">
        <v>145</v>
      </c>
      <c r="E1429" s="158" t="s">
        <v>1</v>
      </c>
      <c r="F1429" s="159" t="s">
        <v>1411</v>
      </c>
      <c r="H1429" s="160">
        <v>32.67</v>
      </c>
      <c r="L1429" s="156"/>
      <c r="M1429" s="161"/>
      <c r="N1429" s="162"/>
      <c r="O1429" s="162"/>
      <c r="P1429" s="162"/>
      <c r="Q1429" s="162"/>
      <c r="R1429" s="162"/>
      <c r="S1429" s="162"/>
      <c r="T1429" s="163"/>
      <c r="AT1429" s="158" t="s">
        <v>145</v>
      </c>
      <c r="AU1429" s="158" t="s">
        <v>83</v>
      </c>
      <c r="AV1429" s="13" t="s">
        <v>83</v>
      </c>
      <c r="AW1429" s="13" t="s">
        <v>29</v>
      </c>
      <c r="AX1429" s="13" t="s">
        <v>73</v>
      </c>
      <c r="AY1429" s="158" t="s">
        <v>137</v>
      </c>
    </row>
    <row r="1430" spans="1:65" s="13" customFormat="1">
      <c r="B1430" s="156"/>
      <c r="D1430" s="157" t="s">
        <v>145</v>
      </c>
      <c r="E1430" s="158" t="s">
        <v>1</v>
      </c>
      <c r="F1430" s="159" t="s">
        <v>1412</v>
      </c>
      <c r="H1430" s="160">
        <v>28.81</v>
      </c>
      <c r="L1430" s="156"/>
      <c r="M1430" s="161"/>
      <c r="N1430" s="162"/>
      <c r="O1430" s="162"/>
      <c r="P1430" s="162"/>
      <c r="Q1430" s="162"/>
      <c r="R1430" s="162"/>
      <c r="S1430" s="162"/>
      <c r="T1430" s="163"/>
      <c r="AT1430" s="158" t="s">
        <v>145</v>
      </c>
      <c r="AU1430" s="158" t="s">
        <v>83</v>
      </c>
      <c r="AV1430" s="13" t="s">
        <v>83</v>
      </c>
      <c r="AW1430" s="13" t="s">
        <v>29</v>
      </c>
      <c r="AX1430" s="13" t="s">
        <v>73</v>
      </c>
      <c r="AY1430" s="158" t="s">
        <v>137</v>
      </c>
    </row>
    <row r="1431" spans="1:65" s="13" customFormat="1">
      <c r="B1431" s="156"/>
      <c r="D1431" s="157" t="s">
        <v>145</v>
      </c>
      <c r="E1431" s="158" t="s">
        <v>1</v>
      </c>
      <c r="F1431" s="159" t="s">
        <v>1413</v>
      </c>
      <c r="H1431" s="160">
        <v>207.48</v>
      </c>
      <c r="L1431" s="156"/>
      <c r="M1431" s="161"/>
      <c r="N1431" s="162"/>
      <c r="O1431" s="162"/>
      <c r="P1431" s="162"/>
      <c r="Q1431" s="162"/>
      <c r="R1431" s="162"/>
      <c r="S1431" s="162"/>
      <c r="T1431" s="163"/>
      <c r="AT1431" s="158" t="s">
        <v>145</v>
      </c>
      <c r="AU1431" s="158" t="s">
        <v>83</v>
      </c>
      <c r="AV1431" s="13" t="s">
        <v>83</v>
      </c>
      <c r="AW1431" s="13" t="s">
        <v>29</v>
      </c>
      <c r="AX1431" s="13" t="s">
        <v>73</v>
      </c>
      <c r="AY1431" s="158" t="s">
        <v>137</v>
      </c>
    </row>
    <row r="1432" spans="1:65" s="13" customFormat="1">
      <c r="B1432" s="156"/>
      <c r="D1432" s="157" t="s">
        <v>145</v>
      </c>
      <c r="E1432" s="158" t="s">
        <v>1</v>
      </c>
      <c r="F1432" s="159" t="s">
        <v>1414</v>
      </c>
      <c r="H1432" s="160">
        <v>50.29</v>
      </c>
      <c r="L1432" s="156"/>
      <c r="M1432" s="161"/>
      <c r="N1432" s="162"/>
      <c r="O1432" s="162"/>
      <c r="P1432" s="162"/>
      <c r="Q1432" s="162"/>
      <c r="R1432" s="162"/>
      <c r="S1432" s="162"/>
      <c r="T1432" s="163"/>
      <c r="AT1432" s="158" t="s">
        <v>145</v>
      </c>
      <c r="AU1432" s="158" t="s">
        <v>83</v>
      </c>
      <c r="AV1432" s="13" t="s">
        <v>83</v>
      </c>
      <c r="AW1432" s="13" t="s">
        <v>29</v>
      </c>
      <c r="AX1432" s="13" t="s">
        <v>73</v>
      </c>
      <c r="AY1432" s="158" t="s">
        <v>137</v>
      </c>
    </row>
    <row r="1433" spans="1:65" s="13" customFormat="1">
      <c r="B1433" s="156"/>
      <c r="D1433" s="157" t="s">
        <v>145</v>
      </c>
      <c r="E1433" s="158" t="s">
        <v>1</v>
      </c>
      <c r="F1433" s="159" t="s">
        <v>1415</v>
      </c>
      <c r="H1433" s="160">
        <v>50.66</v>
      </c>
      <c r="L1433" s="156"/>
      <c r="M1433" s="161"/>
      <c r="N1433" s="162"/>
      <c r="O1433" s="162"/>
      <c r="P1433" s="162"/>
      <c r="Q1433" s="162"/>
      <c r="R1433" s="162"/>
      <c r="S1433" s="162"/>
      <c r="T1433" s="163"/>
      <c r="AT1433" s="158" t="s">
        <v>145</v>
      </c>
      <c r="AU1433" s="158" t="s">
        <v>83</v>
      </c>
      <c r="AV1433" s="13" t="s">
        <v>83</v>
      </c>
      <c r="AW1433" s="13" t="s">
        <v>29</v>
      </c>
      <c r="AX1433" s="13" t="s">
        <v>73</v>
      </c>
      <c r="AY1433" s="158" t="s">
        <v>137</v>
      </c>
    </row>
    <row r="1434" spans="1:65" s="13" customFormat="1">
      <c r="B1434" s="156"/>
      <c r="D1434" s="157" t="s">
        <v>145</v>
      </c>
      <c r="E1434" s="158" t="s">
        <v>1</v>
      </c>
      <c r="F1434" s="159" t="s">
        <v>1416</v>
      </c>
      <c r="H1434" s="160">
        <v>4.16</v>
      </c>
      <c r="L1434" s="156"/>
      <c r="M1434" s="161"/>
      <c r="N1434" s="162"/>
      <c r="O1434" s="162"/>
      <c r="P1434" s="162"/>
      <c r="Q1434" s="162"/>
      <c r="R1434" s="162"/>
      <c r="S1434" s="162"/>
      <c r="T1434" s="163"/>
      <c r="AT1434" s="158" t="s">
        <v>145</v>
      </c>
      <c r="AU1434" s="158" t="s">
        <v>83</v>
      </c>
      <c r="AV1434" s="13" t="s">
        <v>83</v>
      </c>
      <c r="AW1434" s="13" t="s">
        <v>29</v>
      </c>
      <c r="AX1434" s="13" t="s">
        <v>73</v>
      </c>
      <c r="AY1434" s="158" t="s">
        <v>137</v>
      </c>
    </row>
    <row r="1435" spans="1:65" s="13" customFormat="1">
      <c r="B1435" s="156"/>
      <c r="D1435" s="157" t="s">
        <v>145</v>
      </c>
      <c r="E1435" s="158" t="s">
        <v>1</v>
      </c>
      <c r="F1435" s="159" t="s">
        <v>1417</v>
      </c>
      <c r="H1435" s="160">
        <v>10.61</v>
      </c>
      <c r="L1435" s="156"/>
      <c r="M1435" s="161"/>
      <c r="N1435" s="162"/>
      <c r="O1435" s="162"/>
      <c r="P1435" s="162"/>
      <c r="Q1435" s="162"/>
      <c r="R1435" s="162"/>
      <c r="S1435" s="162"/>
      <c r="T1435" s="163"/>
      <c r="AT1435" s="158" t="s">
        <v>145</v>
      </c>
      <c r="AU1435" s="158" t="s">
        <v>83</v>
      </c>
      <c r="AV1435" s="13" t="s">
        <v>83</v>
      </c>
      <c r="AW1435" s="13" t="s">
        <v>29</v>
      </c>
      <c r="AX1435" s="13" t="s">
        <v>73</v>
      </c>
      <c r="AY1435" s="158" t="s">
        <v>137</v>
      </c>
    </row>
    <row r="1436" spans="1:65" s="14" customFormat="1">
      <c r="B1436" s="164"/>
      <c r="D1436" s="157" t="s">
        <v>145</v>
      </c>
      <c r="E1436" s="165" t="s">
        <v>1</v>
      </c>
      <c r="F1436" s="166" t="s">
        <v>176</v>
      </c>
      <c r="H1436" s="167">
        <v>1998.56</v>
      </c>
      <c r="L1436" s="164"/>
      <c r="M1436" s="168"/>
      <c r="N1436" s="169"/>
      <c r="O1436" s="169"/>
      <c r="P1436" s="169"/>
      <c r="Q1436" s="169"/>
      <c r="R1436" s="169"/>
      <c r="S1436" s="169"/>
      <c r="T1436" s="170"/>
      <c r="AT1436" s="165" t="s">
        <v>145</v>
      </c>
      <c r="AU1436" s="165" t="s">
        <v>83</v>
      </c>
      <c r="AV1436" s="14" t="s">
        <v>143</v>
      </c>
      <c r="AW1436" s="14" t="s">
        <v>29</v>
      </c>
      <c r="AX1436" s="14" t="s">
        <v>81</v>
      </c>
      <c r="AY1436" s="165" t="s">
        <v>137</v>
      </c>
    </row>
    <row r="1437" spans="1:65" s="2" customFormat="1" ht="37.799999999999997" customHeight="1">
      <c r="A1437" s="30"/>
      <c r="B1437" s="142"/>
      <c r="C1437" s="143" t="s">
        <v>1418</v>
      </c>
      <c r="D1437" s="143" t="s">
        <v>139</v>
      </c>
      <c r="E1437" s="144" t="s">
        <v>1419</v>
      </c>
      <c r="F1437" s="145" t="s">
        <v>1420</v>
      </c>
      <c r="G1437" s="146" t="s">
        <v>190</v>
      </c>
      <c r="H1437" s="147">
        <v>894.83</v>
      </c>
      <c r="I1437" s="148"/>
      <c r="J1437" s="148">
        <f>ROUND(I1437*H1437,2)</f>
        <v>0</v>
      </c>
      <c r="K1437" s="149"/>
      <c r="L1437" s="31"/>
      <c r="M1437" s="150" t="s">
        <v>1</v>
      </c>
      <c r="N1437" s="151" t="s">
        <v>38</v>
      </c>
      <c r="O1437" s="152">
        <v>3.5000000000000003E-2</v>
      </c>
      <c r="P1437" s="152">
        <f>O1437*H1437</f>
        <v>31.319050000000004</v>
      </c>
      <c r="Q1437" s="152">
        <v>2.0000000000000002E-5</v>
      </c>
      <c r="R1437" s="152">
        <f>Q1437*H1437</f>
        <v>1.7896600000000002E-2</v>
      </c>
      <c r="S1437" s="152">
        <v>0</v>
      </c>
      <c r="T1437" s="153">
        <f>S1437*H1437</f>
        <v>0</v>
      </c>
      <c r="U1437" s="30"/>
      <c r="V1437" s="30"/>
      <c r="W1437" s="30"/>
      <c r="X1437" s="30"/>
      <c r="Y1437" s="30"/>
      <c r="Z1437" s="30"/>
      <c r="AA1437" s="30"/>
      <c r="AB1437" s="30"/>
      <c r="AC1437" s="30"/>
      <c r="AD1437" s="30"/>
      <c r="AE1437" s="30"/>
      <c r="AR1437" s="154" t="s">
        <v>143</v>
      </c>
      <c r="AT1437" s="154" t="s">
        <v>139</v>
      </c>
      <c r="AU1437" s="154" t="s">
        <v>83</v>
      </c>
      <c r="AY1437" s="18" t="s">
        <v>137</v>
      </c>
      <c r="BE1437" s="155">
        <f>IF(N1437="základní",J1437,0)</f>
        <v>0</v>
      </c>
      <c r="BF1437" s="155">
        <f>IF(N1437="snížená",J1437,0)</f>
        <v>0</v>
      </c>
      <c r="BG1437" s="155">
        <f>IF(N1437="zákl. přenesená",J1437,0)</f>
        <v>0</v>
      </c>
      <c r="BH1437" s="155">
        <f>IF(N1437="sníž. přenesená",J1437,0)</f>
        <v>0</v>
      </c>
      <c r="BI1437" s="155">
        <f>IF(N1437="nulová",J1437,0)</f>
        <v>0</v>
      </c>
      <c r="BJ1437" s="18" t="s">
        <v>81</v>
      </c>
      <c r="BK1437" s="155">
        <f>ROUND(I1437*H1437,2)</f>
        <v>0</v>
      </c>
      <c r="BL1437" s="18" t="s">
        <v>143</v>
      </c>
      <c r="BM1437" s="154" t="s">
        <v>1421</v>
      </c>
    </row>
    <row r="1438" spans="1:65" s="13" customFormat="1">
      <c r="B1438" s="156"/>
      <c r="D1438" s="157" t="s">
        <v>145</v>
      </c>
      <c r="E1438" s="158" t="s">
        <v>1</v>
      </c>
      <c r="F1438" s="159" t="s">
        <v>1409</v>
      </c>
      <c r="H1438" s="160">
        <v>274.14999999999998</v>
      </c>
      <c r="L1438" s="156"/>
      <c r="M1438" s="161"/>
      <c r="N1438" s="162"/>
      <c r="O1438" s="162"/>
      <c r="P1438" s="162"/>
      <c r="Q1438" s="162"/>
      <c r="R1438" s="162"/>
      <c r="S1438" s="162"/>
      <c r="T1438" s="163"/>
      <c r="AT1438" s="158" t="s">
        <v>145</v>
      </c>
      <c r="AU1438" s="158" t="s">
        <v>83</v>
      </c>
      <c r="AV1438" s="13" t="s">
        <v>83</v>
      </c>
      <c r="AW1438" s="13" t="s">
        <v>29</v>
      </c>
      <c r="AX1438" s="13" t="s">
        <v>73</v>
      </c>
      <c r="AY1438" s="158" t="s">
        <v>137</v>
      </c>
    </row>
    <row r="1439" spans="1:65" s="13" customFormat="1">
      <c r="B1439" s="156"/>
      <c r="D1439" s="157" t="s">
        <v>145</v>
      </c>
      <c r="E1439" s="158" t="s">
        <v>1</v>
      </c>
      <c r="F1439" s="159" t="s">
        <v>1422</v>
      </c>
      <c r="H1439" s="160">
        <v>236</v>
      </c>
      <c r="L1439" s="156"/>
      <c r="M1439" s="161"/>
      <c r="N1439" s="162"/>
      <c r="O1439" s="162"/>
      <c r="P1439" s="162"/>
      <c r="Q1439" s="162"/>
      <c r="R1439" s="162"/>
      <c r="S1439" s="162"/>
      <c r="T1439" s="163"/>
      <c r="AT1439" s="158" t="s">
        <v>145</v>
      </c>
      <c r="AU1439" s="158" t="s">
        <v>83</v>
      </c>
      <c r="AV1439" s="13" t="s">
        <v>83</v>
      </c>
      <c r="AW1439" s="13" t="s">
        <v>29</v>
      </c>
      <c r="AX1439" s="13" t="s">
        <v>73</v>
      </c>
      <c r="AY1439" s="158" t="s">
        <v>137</v>
      </c>
    </row>
    <row r="1440" spans="1:65" s="13" customFormat="1">
      <c r="B1440" s="156"/>
      <c r="D1440" s="157" t="s">
        <v>145</v>
      </c>
      <c r="E1440" s="158" t="s">
        <v>1</v>
      </c>
      <c r="F1440" s="159" t="s">
        <v>1411</v>
      </c>
      <c r="H1440" s="160">
        <v>32.67</v>
      </c>
      <c r="L1440" s="156"/>
      <c r="M1440" s="161"/>
      <c r="N1440" s="162"/>
      <c r="O1440" s="162"/>
      <c r="P1440" s="162"/>
      <c r="Q1440" s="162"/>
      <c r="R1440" s="162"/>
      <c r="S1440" s="162"/>
      <c r="T1440" s="163"/>
      <c r="AT1440" s="158" t="s">
        <v>145</v>
      </c>
      <c r="AU1440" s="158" t="s">
        <v>83</v>
      </c>
      <c r="AV1440" s="13" t="s">
        <v>83</v>
      </c>
      <c r="AW1440" s="13" t="s">
        <v>29</v>
      </c>
      <c r="AX1440" s="13" t="s">
        <v>73</v>
      </c>
      <c r="AY1440" s="158" t="s">
        <v>137</v>
      </c>
    </row>
    <row r="1441" spans="1:65" s="13" customFormat="1">
      <c r="B1441" s="156"/>
      <c r="D1441" s="157" t="s">
        <v>145</v>
      </c>
      <c r="E1441" s="158" t="s">
        <v>1</v>
      </c>
      <c r="F1441" s="159" t="s">
        <v>1412</v>
      </c>
      <c r="H1441" s="160">
        <v>28.81</v>
      </c>
      <c r="L1441" s="156"/>
      <c r="M1441" s="161"/>
      <c r="N1441" s="162"/>
      <c r="O1441" s="162"/>
      <c r="P1441" s="162"/>
      <c r="Q1441" s="162"/>
      <c r="R1441" s="162"/>
      <c r="S1441" s="162"/>
      <c r="T1441" s="163"/>
      <c r="AT1441" s="158" t="s">
        <v>145</v>
      </c>
      <c r="AU1441" s="158" t="s">
        <v>83</v>
      </c>
      <c r="AV1441" s="13" t="s">
        <v>83</v>
      </c>
      <c r="AW1441" s="13" t="s">
        <v>29</v>
      </c>
      <c r="AX1441" s="13" t="s">
        <v>73</v>
      </c>
      <c r="AY1441" s="158" t="s">
        <v>137</v>
      </c>
    </row>
    <row r="1442" spans="1:65" s="13" customFormat="1">
      <c r="B1442" s="156"/>
      <c r="D1442" s="157" t="s">
        <v>145</v>
      </c>
      <c r="E1442" s="158" t="s">
        <v>1</v>
      </c>
      <c r="F1442" s="159" t="s">
        <v>1413</v>
      </c>
      <c r="H1442" s="160">
        <v>207.48</v>
      </c>
      <c r="L1442" s="156"/>
      <c r="M1442" s="161"/>
      <c r="N1442" s="162"/>
      <c r="O1442" s="162"/>
      <c r="P1442" s="162"/>
      <c r="Q1442" s="162"/>
      <c r="R1442" s="162"/>
      <c r="S1442" s="162"/>
      <c r="T1442" s="163"/>
      <c r="AT1442" s="158" t="s">
        <v>145</v>
      </c>
      <c r="AU1442" s="158" t="s">
        <v>83</v>
      </c>
      <c r="AV1442" s="13" t="s">
        <v>83</v>
      </c>
      <c r="AW1442" s="13" t="s">
        <v>29</v>
      </c>
      <c r="AX1442" s="13" t="s">
        <v>73</v>
      </c>
      <c r="AY1442" s="158" t="s">
        <v>137</v>
      </c>
    </row>
    <row r="1443" spans="1:65" s="13" customFormat="1">
      <c r="B1443" s="156"/>
      <c r="D1443" s="157" t="s">
        <v>145</v>
      </c>
      <c r="E1443" s="158" t="s">
        <v>1</v>
      </c>
      <c r="F1443" s="159" t="s">
        <v>1414</v>
      </c>
      <c r="H1443" s="160">
        <v>50.29</v>
      </c>
      <c r="L1443" s="156"/>
      <c r="M1443" s="161"/>
      <c r="N1443" s="162"/>
      <c r="O1443" s="162"/>
      <c r="P1443" s="162"/>
      <c r="Q1443" s="162"/>
      <c r="R1443" s="162"/>
      <c r="S1443" s="162"/>
      <c r="T1443" s="163"/>
      <c r="AT1443" s="158" t="s">
        <v>145</v>
      </c>
      <c r="AU1443" s="158" t="s">
        <v>83</v>
      </c>
      <c r="AV1443" s="13" t="s">
        <v>83</v>
      </c>
      <c r="AW1443" s="13" t="s">
        <v>29</v>
      </c>
      <c r="AX1443" s="13" t="s">
        <v>73</v>
      </c>
      <c r="AY1443" s="158" t="s">
        <v>137</v>
      </c>
    </row>
    <row r="1444" spans="1:65" s="13" customFormat="1">
      <c r="B1444" s="156"/>
      <c r="D1444" s="157" t="s">
        <v>145</v>
      </c>
      <c r="E1444" s="158" t="s">
        <v>1</v>
      </c>
      <c r="F1444" s="159" t="s">
        <v>1415</v>
      </c>
      <c r="H1444" s="160">
        <v>50.66</v>
      </c>
      <c r="L1444" s="156"/>
      <c r="M1444" s="161"/>
      <c r="N1444" s="162"/>
      <c r="O1444" s="162"/>
      <c r="P1444" s="162"/>
      <c r="Q1444" s="162"/>
      <c r="R1444" s="162"/>
      <c r="S1444" s="162"/>
      <c r="T1444" s="163"/>
      <c r="AT1444" s="158" t="s">
        <v>145</v>
      </c>
      <c r="AU1444" s="158" t="s">
        <v>83</v>
      </c>
      <c r="AV1444" s="13" t="s">
        <v>83</v>
      </c>
      <c r="AW1444" s="13" t="s">
        <v>29</v>
      </c>
      <c r="AX1444" s="13" t="s">
        <v>73</v>
      </c>
      <c r="AY1444" s="158" t="s">
        <v>137</v>
      </c>
    </row>
    <row r="1445" spans="1:65" s="13" customFormat="1">
      <c r="B1445" s="156"/>
      <c r="D1445" s="157" t="s">
        <v>145</v>
      </c>
      <c r="E1445" s="158" t="s">
        <v>1</v>
      </c>
      <c r="F1445" s="159" t="s">
        <v>1416</v>
      </c>
      <c r="H1445" s="160">
        <v>4.16</v>
      </c>
      <c r="L1445" s="156"/>
      <c r="M1445" s="161"/>
      <c r="N1445" s="162"/>
      <c r="O1445" s="162"/>
      <c r="P1445" s="162"/>
      <c r="Q1445" s="162"/>
      <c r="R1445" s="162"/>
      <c r="S1445" s="162"/>
      <c r="T1445" s="163"/>
      <c r="AT1445" s="158" t="s">
        <v>145</v>
      </c>
      <c r="AU1445" s="158" t="s">
        <v>83</v>
      </c>
      <c r="AV1445" s="13" t="s">
        <v>83</v>
      </c>
      <c r="AW1445" s="13" t="s">
        <v>29</v>
      </c>
      <c r="AX1445" s="13" t="s">
        <v>73</v>
      </c>
      <c r="AY1445" s="158" t="s">
        <v>137</v>
      </c>
    </row>
    <row r="1446" spans="1:65" s="13" customFormat="1">
      <c r="B1446" s="156"/>
      <c r="D1446" s="157" t="s">
        <v>145</v>
      </c>
      <c r="E1446" s="158" t="s">
        <v>1</v>
      </c>
      <c r="F1446" s="159" t="s">
        <v>1417</v>
      </c>
      <c r="H1446" s="160">
        <v>10.61</v>
      </c>
      <c r="L1446" s="156"/>
      <c r="M1446" s="161"/>
      <c r="N1446" s="162"/>
      <c r="O1446" s="162"/>
      <c r="P1446" s="162"/>
      <c r="Q1446" s="162"/>
      <c r="R1446" s="162"/>
      <c r="S1446" s="162"/>
      <c r="T1446" s="163"/>
      <c r="AT1446" s="158" t="s">
        <v>145</v>
      </c>
      <c r="AU1446" s="158" t="s">
        <v>83</v>
      </c>
      <c r="AV1446" s="13" t="s">
        <v>83</v>
      </c>
      <c r="AW1446" s="13" t="s">
        <v>29</v>
      </c>
      <c r="AX1446" s="13" t="s">
        <v>73</v>
      </c>
      <c r="AY1446" s="158" t="s">
        <v>137</v>
      </c>
    </row>
    <row r="1447" spans="1:65" s="14" customFormat="1">
      <c r="B1447" s="164"/>
      <c r="D1447" s="157" t="s">
        <v>145</v>
      </c>
      <c r="E1447" s="165" t="s">
        <v>1</v>
      </c>
      <c r="F1447" s="166" t="s">
        <v>176</v>
      </c>
      <c r="H1447" s="167">
        <v>894.82999999999981</v>
      </c>
      <c r="L1447" s="164"/>
      <c r="M1447" s="168"/>
      <c r="N1447" s="169"/>
      <c r="O1447" s="169"/>
      <c r="P1447" s="169"/>
      <c r="Q1447" s="169"/>
      <c r="R1447" s="169"/>
      <c r="S1447" s="169"/>
      <c r="T1447" s="170"/>
      <c r="AT1447" s="165" t="s">
        <v>145</v>
      </c>
      <c r="AU1447" s="165" t="s">
        <v>83</v>
      </c>
      <c r="AV1447" s="14" t="s">
        <v>143</v>
      </c>
      <c r="AW1447" s="14" t="s">
        <v>29</v>
      </c>
      <c r="AX1447" s="14" t="s">
        <v>81</v>
      </c>
      <c r="AY1447" s="165" t="s">
        <v>137</v>
      </c>
    </row>
    <row r="1448" spans="1:65" s="2" customFormat="1" ht="24.15" customHeight="1">
      <c r="A1448" s="30"/>
      <c r="B1448" s="142"/>
      <c r="C1448" s="143" t="s">
        <v>1423</v>
      </c>
      <c r="D1448" s="143" t="s">
        <v>139</v>
      </c>
      <c r="E1448" s="144" t="s">
        <v>1424</v>
      </c>
      <c r="F1448" s="145" t="s">
        <v>1425</v>
      </c>
      <c r="G1448" s="146" t="s">
        <v>190</v>
      </c>
      <c r="H1448" s="147">
        <v>622.4</v>
      </c>
      <c r="I1448" s="148"/>
      <c r="J1448" s="148">
        <f>ROUND(I1448*H1448,2)</f>
        <v>0</v>
      </c>
      <c r="K1448" s="149"/>
      <c r="L1448" s="31"/>
      <c r="M1448" s="150" t="s">
        <v>1</v>
      </c>
      <c r="N1448" s="151" t="s">
        <v>38</v>
      </c>
      <c r="O1448" s="152">
        <v>0.15</v>
      </c>
      <c r="P1448" s="152">
        <f>O1448*H1448</f>
        <v>93.36</v>
      </c>
      <c r="Q1448" s="152">
        <v>2.1000000000000001E-4</v>
      </c>
      <c r="R1448" s="152">
        <f>Q1448*H1448</f>
        <v>0.13070399999999999</v>
      </c>
      <c r="S1448" s="152">
        <v>0</v>
      </c>
      <c r="T1448" s="153">
        <f>S1448*H1448</f>
        <v>0</v>
      </c>
      <c r="U1448" s="30"/>
      <c r="V1448" s="30"/>
      <c r="W1448" s="30"/>
      <c r="X1448" s="30"/>
      <c r="Y1448" s="30"/>
      <c r="Z1448" s="30"/>
      <c r="AA1448" s="30"/>
      <c r="AB1448" s="30"/>
      <c r="AC1448" s="30"/>
      <c r="AD1448" s="30"/>
      <c r="AE1448" s="30"/>
      <c r="AR1448" s="154" t="s">
        <v>143</v>
      </c>
      <c r="AT1448" s="154" t="s">
        <v>139</v>
      </c>
      <c r="AU1448" s="154" t="s">
        <v>83</v>
      </c>
      <c r="AY1448" s="18" t="s">
        <v>137</v>
      </c>
      <c r="BE1448" s="155">
        <f>IF(N1448="základní",J1448,0)</f>
        <v>0</v>
      </c>
      <c r="BF1448" s="155">
        <f>IF(N1448="snížená",J1448,0)</f>
        <v>0</v>
      </c>
      <c r="BG1448" s="155">
        <f>IF(N1448="zákl. přenesená",J1448,0)</f>
        <v>0</v>
      </c>
      <c r="BH1448" s="155">
        <f>IF(N1448="sníž. přenesená",J1448,0)</f>
        <v>0</v>
      </c>
      <c r="BI1448" s="155">
        <f>IF(N1448="nulová",J1448,0)</f>
        <v>0</v>
      </c>
      <c r="BJ1448" s="18" t="s">
        <v>81</v>
      </c>
      <c r="BK1448" s="155">
        <f>ROUND(I1448*H1448,2)</f>
        <v>0</v>
      </c>
      <c r="BL1448" s="18" t="s">
        <v>143</v>
      </c>
      <c r="BM1448" s="154" t="s">
        <v>1426</v>
      </c>
    </row>
    <row r="1449" spans="1:65" s="13" customFormat="1">
      <c r="B1449" s="156"/>
      <c r="D1449" s="157" t="s">
        <v>145</v>
      </c>
      <c r="E1449" s="158" t="s">
        <v>1</v>
      </c>
      <c r="F1449" s="159" t="s">
        <v>1427</v>
      </c>
      <c r="H1449" s="160">
        <v>585</v>
      </c>
      <c r="L1449" s="156"/>
      <c r="M1449" s="161"/>
      <c r="N1449" s="162"/>
      <c r="O1449" s="162"/>
      <c r="P1449" s="162"/>
      <c r="Q1449" s="162"/>
      <c r="R1449" s="162"/>
      <c r="S1449" s="162"/>
      <c r="T1449" s="163"/>
      <c r="AT1449" s="158" t="s">
        <v>145</v>
      </c>
      <c r="AU1449" s="158" t="s">
        <v>83</v>
      </c>
      <c r="AV1449" s="13" t="s">
        <v>83</v>
      </c>
      <c r="AW1449" s="13" t="s">
        <v>29</v>
      </c>
      <c r="AX1449" s="13" t="s">
        <v>73</v>
      </c>
      <c r="AY1449" s="158" t="s">
        <v>137</v>
      </c>
    </row>
    <row r="1450" spans="1:65" s="13" customFormat="1">
      <c r="B1450" s="156"/>
      <c r="D1450" s="157" t="s">
        <v>145</v>
      </c>
      <c r="E1450" s="158" t="s">
        <v>1</v>
      </c>
      <c r="F1450" s="159" t="s">
        <v>1428</v>
      </c>
      <c r="H1450" s="160">
        <v>37.4</v>
      </c>
      <c r="L1450" s="156"/>
      <c r="M1450" s="161"/>
      <c r="N1450" s="162"/>
      <c r="O1450" s="162"/>
      <c r="P1450" s="162"/>
      <c r="Q1450" s="162"/>
      <c r="R1450" s="162"/>
      <c r="S1450" s="162"/>
      <c r="T1450" s="163"/>
      <c r="AT1450" s="158" t="s">
        <v>145</v>
      </c>
      <c r="AU1450" s="158" t="s">
        <v>83</v>
      </c>
      <c r="AV1450" s="13" t="s">
        <v>83</v>
      </c>
      <c r="AW1450" s="13" t="s">
        <v>29</v>
      </c>
      <c r="AX1450" s="13" t="s">
        <v>73</v>
      </c>
      <c r="AY1450" s="158" t="s">
        <v>137</v>
      </c>
    </row>
    <row r="1451" spans="1:65" s="14" customFormat="1">
      <c r="B1451" s="164"/>
      <c r="D1451" s="157" t="s">
        <v>145</v>
      </c>
      <c r="E1451" s="165" t="s">
        <v>1</v>
      </c>
      <c r="F1451" s="166" t="s">
        <v>176</v>
      </c>
      <c r="H1451" s="167">
        <v>622.4</v>
      </c>
      <c r="L1451" s="164"/>
      <c r="M1451" s="168"/>
      <c r="N1451" s="169"/>
      <c r="O1451" s="169"/>
      <c r="P1451" s="169"/>
      <c r="Q1451" s="169"/>
      <c r="R1451" s="169"/>
      <c r="S1451" s="169"/>
      <c r="T1451" s="170"/>
      <c r="AT1451" s="165" t="s">
        <v>145</v>
      </c>
      <c r="AU1451" s="165" t="s">
        <v>83</v>
      </c>
      <c r="AV1451" s="14" t="s">
        <v>143</v>
      </c>
      <c r="AW1451" s="14" t="s">
        <v>29</v>
      </c>
      <c r="AX1451" s="14" t="s">
        <v>81</v>
      </c>
      <c r="AY1451" s="165" t="s">
        <v>137</v>
      </c>
    </row>
    <row r="1452" spans="1:65" s="2" customFormat="1" ht="24.15" customHeight="1">
      <c r="A1452" s="30"/>
      <c r="B1452" s="142"/>
      <c r="C1452" s="143" t="s">
        <v>1429</v>
      </c>
      <c r="D1452" s="143" t="s">
        <v>139</v>
      </c>
      <c r="E1452" s="144" t="s">
        <v>1430</v>
      </c>
      <c r="F1452" s="145" t="s">
        <v>1431</v>
      </c>
      <c r="G1452" s="146" t="s">
        <v>190</v>
      </c>
      <c r="H1452" s="147">
        <v>622.4</v>
      </c>
      <c r="I1452" s="148"/>
      <c r="J1452" s="148">
        <f>ROUND(I1452*H1452,2)</f>
        <v>0</v>
      </c>
      <c r="K1452" s="149"/>
      <c r="L1452" s="31"/>
      <c r="M1452" s="150" t="s">
        <v>1</v>
      </c>
      <c r="N1452" s="151" t="s">
        <v>38</v>
      </c>
      <c r="O1452" s="152">
        <v>0.161</v>
      </c>
      <c r="P1452" s="152">
        <f>O1452*H1452</f>
        <v>100.2064</v>
      </c>
      <c r="Q1452" s="152">
        <v>1.0000000000000001E-5</v>
      </c>
      <c r="R1452" s="152">
        <f>Q1452*H1452</f>
        <v>6.2240000000000004E-3</v>
      </c>
      <c r="S1452" s="152">
        <v>0</v>
      </c>
      <c r="T1452" s="153">
        <f>S1452*H1452</f>
        <v>0</v>
      </c>
      <c r="U1452" s="30"/>
      <c r="V1452" s="30"/>
      <c r="W1452" s="30"/>
      <c r="X1452" s="30"/>
      <c r="Y1452" s="30"/>
      <c r="Z1452" s="30"/>
      <c r="AA1452" s="30"/>
      <c r="AB1452" s="30"/>
      <c r="AC1452" s="30"/>
      <c r="AD1452" s="30"/>
      <c r="AE1452" s="30"/>
      <c r="AR1452" s="154" t="s">
        <v>143</v>
      </c>
      <c r="AT1452" s="154" t="s">
        <v>139</v>
      </c>
      <c r="AU1452" s="154" t="s">
        <v>83</v>
      </c>
      <c r="AY1452" s="18" t="s">
        <v>137</v>
      </c>
      <c r="BE1452" s="155">
        <f>IF(N1452="základní",J1452,0)</f>
        <v>0</v>
      </c>
      <c r="BF1452" s="155">
        <f>IF(N1452="snížená",J1452,0)</f>
        <v>0</v>
      </c>
      <c r="BG1452" s="155">
        <f>IF(N1452="zákl. přenesená",J1452,0)</f>
        <v>0</v>
      </c>
      <c r="BH1452" s="155">
        <f>IF(N1452="sníž. přenesená",J1452,0)</f>
        <v>0</v>
      </c>
      <c r="BI1452" s="155">
        <f>IF(N1452="nulová",J1452,0)</f>
        <v>0</v>
      </c>
      <c r="BJ1452" s="18" t="s">
        <v>81</v>
      </c>
      <c r="BK1452" s="155">
        <f>ROUND(I1452*H1452,2)</f>
        <v>0</v>
      </c>
      <c r="BL1452" s="18" t="s">
        <v>143</v>
      </c>
      <c r="BM1452" s="154" t="s">
        <v>1432</v>
      </c>
    </row>
    <row r="1453" spans="1:65" s="13" customFormat="1">
      <c r="B1453" s="156"/>
      <c r="D1453" s="157" t="s">
        <v>145</v>
      </c>
      <c r="E1453" s="158" t="s">
        <v>1</v>
      </c>
      <c r="F1453" s="159" t="s">
        <v>1427</v>
      </c>
      <c r="H1453" s="160">
        <v>585</v>
      </c>
      <c r="L1453" s="156"/>
      <c r="M1453" s="161"/>
      <c r="N1453" s="162"/>
      <c r="O1453" s="162"/>
      <c r="P1453" s="162"/>
      <c r="Q1453" s="162"/>
      <c r="R1453" s="162"/>
      <c r="S1453" s="162"/>
      <c r="T1453" s="163"/>
      <c r="AT1453" s="158" t="s">
        <v>145</v>
      </c>
      <c r="AU1453" s="158" t="s">
        <v>83</v>
      </c>
      <c r="AV1453" s="13" t="s">
        <v>83</v>
      </c>
      <c r="AW1453" s="13" t="s">
        <v>29</v>
      </c>
      <c r="AX1453" s="13" t="s">
        <v>73</v>
      </c>
      <c r="AY1453" s="158" t="s">
        <v>137</v>
      </c>
    </row>
    <row r="1454" spans="1:65" s="13" customFormat="1">
      <c r="B1454" s="156"/>
      <c r="D1454" s="157" t="s">
        <v>145</v>
      </c>
      <c r="E1454" s="158" t="s">
        <v>1</v>
      </c>
      <c r="F1454" s="159" t="s">
        <v>1428</v>
      </c>
      <c r="H1454" s="160">
        <v>37.4</v>
      </c>
      <c r="L1454" s="156"/>
      <c r="M1454" s="161"/>
      <c r="N1454" s="162"/>
      <c r="O1454" s="162"/>
      <c r="P1454" s="162"/>
      <c r="Q1454" s="162"/>
      <c r="R1454" s="162"/>
      <c r="S1454" s="162"/>
      <c r="T1454" s="163"/>
      <c r="AT1454" s="158" t="s">
        <v>145</v>
      </c>
      <c r="AU1454" s="158" t="s">
        <v>83</v>
      </c>
      <c r="AV1454" s="13" t="s">
        <v>83</v>
      </c>
      <c r="AW1454" s="13" t="s">
        <v>29</v>
      </c>
      <c r="AX1454" s="13" t="s">
        <v>73</v>
      </c>
      <c r="AY1454" s="158" t="s">
        <v>137</v>
      </c>
    </row>
    <row r="1455" spans="1:65" s="14" customFormat="1">
      <c r="B1455" s="164"/>
      <c r="D1455" s="157" t="s">
        <v>145</v>
      </c>
      <c r="E1455" s="165" t="s">
        <v>1</v>
      </c>
      <c r="F1455" s="166" t="s">
        <v>176</v>
      </c>
      <c r="H1455" s="167">
        <v>622.4</v>
      </c>
      <c r="L1455" s="164"/>
      <c r="M1455" s="168"/>
      <c r="N1455" s="169"/>
      <c r="O1455" s="169"/>
      <c r="P1455" s="169"/>
      <c r="Q1455" s="169"/>
      <c r="R1455" s="169"/>
      <c r="S1455" s="169"/>
      <c r="T1455" s="170"/>
      <c r="AT1455" s="165" t="s">
        <v>145</v>
      </c>
      <c r="AU1455" s="165" t="s">
        <v>83</v>
      </c>
      <c r="AV1455" s="14" t="s">
        <v>143</v>
      </c>
      <c r="AW1455" s="14" t="s">
        <v>29</v>
      </c>
      <c r="AX1455" s="14" t="s">
        <v>81</v>
      </c>
      <c r="AY1455" s="165" t="s">
        <v>137</v>
      </c>
    </row>
    <row r="1456" spans="1:65" s="2" customFormat="1" ht="16.5" customHeight="1">
      <c r="A1456" s="30"/>
      <c r="B1456" s="142"/>
      <c r="C1456" s="143" t="s">
        <v>1433</v>
      </c>
      <c r="D1456" s="143" t="s">
        <v>139</v>
      </c>
      <c r="E1456" s="144" t="s">
        <v>1434</v>
      </c>
      <c r="F1456" s="145" t="s">
        <v>1435</v>
      </c>
      <c r="G1456" s="146" t="s">
        <v>149</v>
      </c>
      <c r="H1456" s="147">
        <v>6.383</v>
      </c>
      <c r="I1456" s="148"/>
      <c r="J1456" s="148">
        <f>ROUND(I1456*H1456,2)</f>
        <v>0</v>
      </c>
      <c r="K1456" s="149"/>
      <c r="L1456" s="31"/>
      <c r="M1456" s="150" t="s">
        <v>1</v>
      </c>
      <c r="N1456" s="151" t="s">
        <v>38</v>
      </c>
      <c r="O1456" s="152">
        <v>1.8360000000000001</v>
      </c>
      <c r="P1456" s="152">
        <f>O1456*H1456</f>
        <v>11.719188000000001</v>
      </c>
      <c r="Q1456" s="152">
        <v>1.837</v>
      </c>
      <c r="R1456" s="152">
        <f>Q1456*H1456</f>
        <v>11.725571</v>
      </c>
      <c r="S1456" s="152">
        <v>0</v>
      </c>
      <c r="T1456" s="153">
        <f>S1456*H1456</f>
        <v>0</v>
      </c>
      <c r="U1456" s="30"/>
      <c r="V1456" s="30"/>
      <c r="W1456" s="30"/>
      <c r="X1456" s="30"/>
      <c r="Y1456" s="30"/>
      <c r="Z1456" s="30"/>
      <c r="AA1456" s="30"/>
      <c r="AB1456" s="30"/>
      <c r="AC1456" s="30"/>
      <c r="AD1456" s="30"/>
      <c r="AE1456" s="30"/>
      <c r="AR1456" s="154" t="s">
        <v>143</v>
      </c>
      <c r="AT1456" s="154" t="s">
        <v>139</v>
      </c>
      <c r="AU1456" s="154" t="s">
        <v>83</v>
      </c>
      <c r="AY1456" s="18" t="s">
        <v>137</v>
      </c>
      <c r="BE1456" s="155">
        <f>IF(N1456="základní",J1456,0)</f>
        <v>0</v>
      </c>
      <c r="BF1456" s="155">
        <f>IF(N1456="snížená",J1456,0)</f>
        <v>0</v>
      </c>
      <c r="BG1456" s="155">
        <f>IF(N1456="zákl. přenesená",J1456,0)</f>
        <v>0</v>
      </c>
      <c r="BH1456" s="155">
        <f>IF(N1456="sníž. přenesená",J1456,0)</f>
        <v>0</v>
      </c>
      <c r="BI1456" s="155">
        <f>IF(N1456="nulová",J1456,0)</f>
        <v>0</v>
      </c>
      <c r="BJ1456" s="18" t="s">
        <v>81</v>
      </c>
      <c r="BK1456" s="155">
        <f>ROUND(I1456*H1456,2)</f>
        <v>0</v>
      </c>
      <c r="BL1456" s="18" t="s">
        <v>143</v>
      </c>
      <c r="BM1456" s="154" t="s">
        <v>1436</v>
      </c>
    </row>
    <row r="1457" spans="1:65" s="13" customFormat="1">
      <c r="B1457" s="156"/>
      <c r="D1457" s="157" t="s">
        <v>145</v>
      </c>
      <c r="E1457" s="158" t="s">
        <v>1</v>
      </c>
      <c r="F1457" s="159" t="s">
        <v>1437</v>
      </c>
      <c r="H1457" s="160">
        <v>6.383</v>
      </c>
      <c r="L1457" s="156"/>
      <c r="M1457" s="161"/>
      <c r="N1457" s="162"/>
      <c r="O1457" s="162"/>
      <c r="P1457" s="162"/>
      <c r="Q1457" s="162"/>
      <c r="R1457" s="162"/>
      <c r="S1457" s="162"/>
      <c r="T1457" s="163"/>
      <c r="AT1457" s="158" t="s">
        <v>145</v>
      </c>
      <c r="AU1457" s="158" t="s">
        <v>83</v>
      </c>
      <c r="AV1457" s="13" t="s">
        <v>83</v>
      </c>
      <c r="AW1457" s="13" t="s">
        <v>29</v>
      </c>
      <c r="AX1457" s="13" t="s">
        <v>81</v>
      </c>
      <c r="AY1457" s="158" t="s">
        <v>137</v>
      </c>
    </row>
    <row r="1458" spans="1:65" s="2" customFormat="1" ht="24.15" customHeight="1">
      <c r="A1458" s="30"/>
      <c r="B1458" s="142"/>
      <c r="C1458" s="143" t="s">
        <v>1438</v>
      </c>
      <c r="D1458" s="143" t="s">
        <v>139</v>
      </c>
      <c r="E1458" s="144" t="s">
        <v>1439</v>
      </c>
      <c r="F1458" s="145" t="s">
        <v>1440</v>
      </c>
      <c r="G1458" s="146" t="s">
        <v>142</v>
      </c>
      <c r="H1458" s="147">
        <v>77.25</v>
      </c>
      <c r="I1458" s="148"/>
      <c r="J1458" s="148">
        <f>ROUND(I1458*H1458,2)</f>
        <v>0</v>
      </c>
      <c r="K1458" s="149"/>
      <c r="L1458" s="31"/>
      <c r="M1458" s="150" t="s">
        <v>1</v>
      </c>
      <c r="N1458" s="151" t="s">
        <v>38</v>
      </c>
      <c r="O1458" s="152">
        <v>0.60499999999999998</v>
      </c>
      <c r="P1458" s="152">
        <f>O1458*H1458</f>
        <v>46.736249999999998</v>
      </c>
      <c r="Q1458" s="152">
        <v>0.26140999999999998</v>
      </c>
      <c r="R1458" s="152">
        <f>Q1458*H1458</f>
        <v>20.193922499999999</v>
      </c>
      <c r="S1458" s="152">
        <v>0</v>
      </c>
      <c r="T1458" s="153">
        <f>S1458*H1458</f>
        <v>0</v>
      </c>
      <c r="U1458" s="30"/>
      <c r="V1458" s="30"/>
      <c r="W1458" s="30"/>
      <c r="X1458" s="30"/>
      <c r="Y1458" s="30"/>
      <c r="Z1458" s="30"/>
      <c r="AA1458" s="30"/>
      <c r="AB1458" s="30"/>
      <c r="AC1458" s="30"/>
      <c r="AD1458" s="30"/>
      <c r="AE1458" s="30"/>
      <c r="AR1458" s="154" t="s">
        <v>143</v>
      </c>
      <c r="AT1458" s="154" t="s">
        <v>139</v>
      </c>
      <c r="AU1458" s="154" t="s">
        <v>83</v>
      </c>
      <c r="AY1458" s="18" t="s">
        <v>137</v>
      </c>
      <c r="BE1458" s="155">
        <f>IF(N1458="základní",J1458,0)</f>
        <v>0</v>
      </c>
      <c r="BF1458" s="155">
        <f>IF(N1458="snížená",J1458,0)</f>
        <v>0</v>
      </c>
      <c r="BG1458" s="155">
        <f>IF(N1458="zákl. přenesená",J1458,0)</f>
        <v>0</v>
      </c>
      <c r="BH1458" s="155">
        <f>IF(N1458="sníž. přenesená",J1458,0)</f>
        <v>0</v>
      </c>
      <c r="BI1458" s="155">
        <f>IF(N1458="nulová",J1458,0)</f>
        <v>0</v>
      </c>
      <c r="BJ1458" s="18" t="s">
        <v>81</v>
      </c>
      <c r="BK1458" s="155">
        <f>ROUND(I1458*H1458,2)</f>
        <v>0</v>
      </c>
      <c r="BL1458" s="18" t="s">
        <v>143</v>
      </c>
      <c r="BM1458" s="154" t="s">
        <v>1441</v>
      </c>
    </row>
    <row r="1459" spans="1:65" s="15" customFormat="1">
      <c r="B1459" s="171"/>
      <c r="D1459" s="157" t="s">
        <v>145</v>
      </c>
      <c r="E1459" s="172" t="s">
        <v>1</v>
      </c>
      <c r="F1459" s="173" t="s">
        <v>1442</v>
      </c>
      <c r="H1459" s="172" t="s">
        <v>1</v>
      </c>
      <c r="L1459" s="171"/>
      <c r="M1459" s="174"/>
      <c r="N1459" s="175"/>
      <c r="O1459" s="175"/>
      <c r="P1459" s="175"/>
      <c r="Q1459" s="175"/>
      <c r="R1459" s="175"/>
      <c r="S1459" s="175"/>
      <c r="T1459" s="176"/>
      <c r="AT1459" s="172" t="s">
        <v>145</v>
      </c>
      <c r="AU1459" s="172" t="s">
        <v>83</v>
      </c>
      <c r="AV1459" s="15" t="s">
        <v>81</v>
      </c>
      <c r="AW1459" s="15" t="s">
        <v>29</v>
      </c>
      <c r="AX1459" s="15" t="s">
        <v>73</v>
      </c>
      <c r="AY1459" s="172" t="s">
        <v>137</v>
      </c>
    </row>
    <row r="1460" spans="1:65" s="13" customFormat="1">
      <c r="B1460" s="156"/>
      <c r="D1460" s="157" t="s">
        <v>145</v>
      </c>
      <c r="E1460" s="158" t="s">
        <v>1</v>
      </c>
      <c r="F1460" s="159" t="s">
        <v>1443</v>
      </c>
      <c r="H1460" s="160">
        <v>50.67</v>
      </c>
      <c r="L1460" s="156"/>
      <c r="M1460" s="161"/>
      <c r="N1460" s="162"/>
      <c r="O1460" s="162"/>
      <c r="P1460" s="162"/>
      <c r="Q1460" s="162"/>
      <c r="R1460" s="162"/>
      <c r="S1460" s="162"/>
      <c r="T1460" s="163"/>
      <c r="AT1460" s="158" t="s">
        <v>145</v>
      </c>
      <c r="AU1460" s="158" t="s">
        <v>83</v>
      </c>
      <c r="AV1460" s="13" t="s">
        <v>83</v>
      </c>
      <c r="AW1460" s="13" t="s">
        <v>29</v>
      </c>
      <c r="AX1460" s="13" t="s">
        <v>73</v>
      </c>
      <c r="AY1460" s="158" t="s">
        <v>137</v>
      </c>
    </row>
    <row r="1461" spans="1:65" s="15" customFormat="1">
      <c r="B1461" s="171"/>
      <c r="D1461" s="157" t="s">
        <v>145</v>
      </c>
      <c r="E1461" s="172" t="s">
        <v>1</v>
      </c>
      <c r="F1461" s="173" t="s">
        <v>1444</v>
      </c>
      <c r="H1461" s="172" t="s">
        <v>1</v>
      </c>
      <c r="L1461" s="171"/>
      <c r="M1461" s="174"/>
      <c r="N1461" s="175"/>
      <c r="O1461" s="175"/>
      <c r="P1461" s="175"/>
      <c r="Q1461" s="175"/>
      <c r="R1461" s="175"/>
      <c r="S1461" s="175"/>
      <c r="T1461" s="176"/>
      <c r="AT1461" s="172" t="s">
        <v>145</v>
      </c>
      <c r="AU1461" s="172" t="s">
        <v>83</v>
      </c>
      <c r="AV1461" s="15" t="s">
        <v>81</v>
      </c>
      <c r="AW1461" s="15" t="s">
        <v>29</v>
      </c>
      <c r="AX1461" s="15" t="s">
        <v>73</v>
      </c>
      <c r="AY1461" s="172" t="s">
        <v>137</v>
      </c>
    </row>
    <row r="1462" spans="1:65" s="13" customFormat="1">
      <c r="B1462" s="156"/>
      <c r="D1462" s="157" t="s">
        <v>145</v>
      </c>
      <c r="E1462" s="158" t="s">
        <v>1</v>
      </c>
      <c r="F1462" s="159" t="s">
        <v>1445</v>
      </c>
      <c r="H1462" s="160">
        <v>26.58</v>
      </c>
      <c r="L1462" s="156"/>
      <c r="M1462" s="161"/>
      <c r="N1462" s="162"/>
      <c r="O1462" s="162"/>
      <c r="P1462" s="162"/>
      <c r="Q1462" s="162"/>
      <c r="R1462" s="162"/>
      <c r="S1462" s="162"/>
      <c r="T1462" s="163"/>
      <c r="AT1462" s="158" t="s">
        <v>145</v>
      </c>
      <c r="AU1462" s="158" t="s">
        <v>83</v>
      </c>
      <c r="AV1462" s="13" t="s">
        <v>83</v>
      </c>
      <c r="AW1462" s="13" t="s">
        <v>29</v>
      </c>
      <c r="AX1462" s="13" t="s">
        <v>73</v>
      </c>
      <c r="AY1462" s="158" t="s">
        <v>137</v>
      </c>
    </row>
    <row r="1463" spans="1:65" s="14" customFormat="1">
      <c r="B1463" s="164"/>
      <c r="D1463" s="157" t="s">
        <v>145</v>
      </c>
      <c r="E1463" s="165" t="s">
        <v>1</v>
      </c>
      <c r="F1463" s="166" t="s">
        <v>176</v>
      </c>
      <c r="H1463" s="167">
        <v>77.25</v>
      </c>
      <c r="L1463" s="164"/>
      <c r="M1463" s="168"/>
      <c r="N1463" s="169"/>
      <c r="O1463" s="169"/>
      <c r="P1463" s="169"/>
      <c r="Q1463" s="169"/>
      <c r="R1463" s="169"/>
      <c r="S1463" s="169"/>
      <c r="T1463" s="170"/>
      <c r="AT1463" s="165" t="s">
        <v>145</v>
      </c>
      <c r="AU1463" s="165" t="s">
        <v>83</v>
      </c>
      <c r="AV1463" s="14" t="s">
        <v>143</v>
      </c>
      <c r="AW1463" s="14" t="s">
        <v>29</v>
      </c>
      <c r="AX1463" s="14" t="s">
        <v>81</v>
      </c>
      <c r="AY1463" s="165" t="s">
        <v>137</v>
      </c>
    </row>
    <row r="1464" spans="1:65" s="2" customFormat="1" ht="24.15" customHeight="1">
      <c r="A1464" s="30"/>
      <c r="B1464" s="142"/>
      <c r="C1464" s="143" t="s">
        <v>1446</v>
      </c>
      <c r="D1464" s="143" t="s">
        <v>139</v>
      </c>
      <c r="E1464" s="144" t="s">
        <v>1447</v>
      </c>
      <c r="F1464" s="145" t="s">
        <v>1448</v>
      </c>
      <c r="G1464" s="146" t="s">
        <v>155</v>
      </c>
      <c r="H1464" s="147">
        <v>46</v>
      </c>
      <c r="I1464" s="148"/>
      <c r="J1464" s="148">
        <f t="shared" ref="J1464:J1471" si="0">ROUND(I1464*H1464,2)</f>
        <v>0</v>
      </c>
      <c r="K1464" s="149"/>
      <c r="L1464" s="31"/>
      <c r="M1464" s="150" t="s">
        <v>1</v>
      </c>
      <c r="N1464" s="151" t="s">
        <v>38</v>
      </c>
      <c r="O1464" s="152">
        <v>0.754</v>
      </c>
      <c r="P1464" s="152">
        <f t="shared" ref="P1464:P1471" si="1">O1464*H1464</f>
        <v>34.683999999999997</v>
      </c>
      <c r="Q1464" s="152">
        <v>1.7770000000000001E-2</v>
      </c>
      <c r="R1464" s="152">
        <f t="shared" ref="R1464:R1471" si="2">Q1464*H1464</f>
        <v>0.81742000000000004</v>
      </c>
      <c r="S1464" s="152">
        <v>0</v>
      </c>
      <c r="T1464" s="153">
        <f t="shared" ref="T1464:T1471" si="3">S1464*H1464</f>
        <v>0</v>
      </c>
      <c r="U1464" s="30"/>
      <c r="V1464" s="30"/>
      <c r="W1464" s="30"/>
      <c r="X1464" s="30"/>
      <c r="Y1464" s="30"/>
      <c r="Z1464" s="30"/>
      <c r="AA1464" s="30"/>
      <c r="AB1464" s="30"/>
      <c r="AC1464" s="30"/>
      <c r="AD1464" s="30"/>
      <c r="AE1464" s="30"/>
      <c r="AR1464" s="154" t="s">
        <v>143</v>
      </c>
      <c r="AT1464" s="154" t="s">
        <v>139</v>
      </c>
      <c r="AU1464" s="154" t="s">
        <v>83</v>
      </c>
      <c r="AY1464" s="18" t="s">
        <v>137</v>
      </c>
      <c r="BE1464" s="155">
        <f t="shared" ref="BE1464:BE1471" si="4">IF(N1464="základní",J1464,0)</f>
        <v>0</v>
      </c>
      <c r="BF1464" s="155">
        <f t="shared" ref="BF1464:BF1471" si="5">IF(N1464="snížená",J1464,0)</f>
        <v>0</v>
      </c>
      <c r="BG1464" s="155">
        <f t="shared" ref="BG1464:BG1471" si="6">IF(N1464="zákl. přenesená",J1464,0)</f>
        <v>0</v>
      </c>
      <c r="BH1464" s="155">
        <f t="shared" ref="BH1464:BH1471" si="7">IF(N1464="sníž. přenesená",J1464,0)</f>
        <v>0</v>
      </c>
      <c r="BI1464" s="155">
        <f t="shared" ref="BI1464:BI1471" si="8">IF(N1464="nulová",J1464,0)</f>
        <v>0</v>
      </c>
      <c r="BJ1464" s="18" t="s">
        <v>81</v>
      </c>
      <c r="BK1464" s="155">
        <f t="shared" ref="BK1464:BK1471" si="9">ROUND(I1464*H1464,2)</f>
        <v>0</v>
      </c>
      <c r="BL1464" s="18" t="s">
        <v>143</v>
      </c>
      <c r="BM1464" s="154" t="s">
        <v>1449</v>
      </c>
    </row>
    <row r="1465" spans="1:65" s="2" customFormat="1" ht="24.15" customHeight="1">
      <c r="A1465" s="30"/>
      <c r="B1465" s="142"/>
      <c r="C1465" s="177" t="s">
        <v>1450</v>
      </c>
      <c r="D1465" s="177" t="s">
        <v>214</v>
      </c>
      <c r="E1465" s="178" t="s">
        <v>1451</v>
      </c>
      <c r="F1465" s="179" t="s">
        <v>1452</v>
      </c>
      <c r="G1465" s="180" t="s">
        <v>155</v>
      </c>
      <c r="H1465" s="181">
        <v>12</v>
      </c>
      <c r="I1465" s="182"/>
      <c r="J1465" s="182">
        <f t="shared" si="0"/>
        <v>0</v>
      </c>
      <c r="K1465" s="183"/>
      <c r="L1465" s="184"/>
      <c r="M1465" s="185" t="s">
        <v>1</v>
      </c>
      <c r="N1465" s="186" t="s">
        <v>38</v>
      </c>
      <c r="O1465" s="152">
        <v>0</v>
      </c>
      <c r="P1465" s="152">
        <f t="shared" si="1"/>
        <v>0</v>
      </c>
      <c r="Q1465" s="152">
        <v>1.489E-2</v>
      </c>
      <c r="R1465" s="152">
        <f t="shared" si="2"/>
        <v>0.17868000000000001</v>
      </c>
      <c r="S1465" s="152">
        <v>0</v>
      </c>
      <c r="T1465" s="153">
        <f t="shared" si="3"/>
        <v>0</v>
      </c>
      <c r="U1465" s="30"/>
      <c r="V1465" s="30"/>
      <c r="W1465" s="30"/>
      <c r="X1465" s="30"/>
      <c r="Y1465" s="30"/>
      <c r="Z1465" s="30"/>
      <c r="AA1465" s="30"/>
      <c r="AB1465" s="30"/>
      <c r="AC1465" s="30"/>
      <c r="AD1465" s="30"/>
      <c r="AE1465" s="30"/>
      <c r="AR1465" s="154" t="s">
        <v>177</v>
      </c>
      <c r="AT1465" s="154" t="s">
        <v>214</v>
      </c>
      <c r="AU1465" s="154" t="s">
        <v>83</v>
      </c>
      <c r="AY1465" s="18" t="s">
        <v>137</v>
      </c>
      <c r="BE1465" s="155">
        <f t="shared" si="4"/>
        <v>0</v>
      </c>
      <c r="BF1465" s="155">
        <f t="shared" si="5"/>
        <v>0</v>
      </c>
      <c r="BG1465" s="155">
        <f t="shared" si="6"/>
        <v>0</v>
      </c>
      <c r="BH1465" s="155">
        <f t="shared" si="7"/>
        <v>0</v>
      </c>
      <c r="BI1465" s="155">
        <f t="shared" si="8"/>
        <v>0</v>
      </c>
      <c r="BJ1465" s="18" t="s">
        <v>81</v>
      </c>
      <c r="BK1465" s="155">
        <f t="shared" si="9"/>
        <v>0</v>
      </c>
      <c r="BL1465" s="18" t="s">
        <v>143</v>
      </c>
      <c r="BM1465" s="154" t="s">
        <v>1453</v>
      </c>
    </row>
    <row r="1466" spans="1:65" s="2" customFormat="1" ht="24.15" customHeight="1">
      <c r="A1466" s="30"/>
      <c r="B1466" s="142"/>
      <c r="C1466" s="177" t="s">
        <v>1454</v>
      </c>
      <c r="D1466" s="177" t="s">
        <v>214</v>
      </c>
      <c r="E1466" s="178" t="s">
        <v>1455</v>
      </c>
      <c r="F1466" s="179" t="s">
        <v>1456</v>
      </c>
      <c r="G1466" s="180" t="s">
        <v>155</v>
      </c>
      <c r="H1466" s="181">
        <v>2</v>
      </c>
      <c r="I1466" s="182"/>
      <c r="J1466" s="182">
        <f t="shared" si="0"/>
        <v>0</v>
      </c>
      <c r="K1466" s="183"/>
      <c r="L1466" s="184"/>
      <c r="M1466" s="185" t="s">
        <v>1</v>
      </c>
      <c r="N1466" s="186" t="s">
        <v>38</v>
      </c>
      <c r="O1466" s="152">
        <v>0</v>
      </c>
      <c r="P1466" s="152">
        <f t="shared" si="1"/>
        <v>0</v>
      </c>
      <c r="Q1466" s="152">
        <v>1.521E-2</v>
      </c>
      <c r="R1466" s="152">
        <f t="shared" si="2"/>
        <v>3.0419999999999999E-2</v>
      </c>
      <c r="S1466" s="152">
        <v>0</v>
      </c>
      <c r="T1466" s="153">
        <f t="shared" si="3"/>
        <v>0</v>
      </c>
      <c r="U1466" s="30"/>
      <c r="V1466" s="30"/>
      <c r="W1466" s="30"/>
      <c r="X1466" s="30"/>
      <c r="Y1466" s="30"/>
      <c r="Z1466" s="30"/>
      <c r="AA1466" s="30"/>
      <c r="AB1466" s="30"/>
      <c r="AC1466" s="30"/>
      <c r="AD1466" s="30"/>
      <c r="AE1466" s="30"/>
      <c r="AR1466" s="154" t="s">
        <v>177</v>
      </c>
      <c r="AT1466" s="154" t="s">
        <v>214</v>
      </c>
      <c r="AU1466" s="154" t="s">
        <v>83</v>
      </c>
      <c r="AY1466" s="18" t="s">
        <v>137</v>
      </c>
      <c r="BE1466" s="155">
        <f t="shared" si="4"/>
        <v>0</v>
      </c>
      <c r="BF1466" s="155">
        <f t="shared" si="5"/>
        <v>0</v>
      </c>
      <c r="BG1466" s="155">
        <f t="shared" si="6"/>
        <v>0</v>
      </c>
      <c r="BH1466" s="155">
        <f t="shared" si="7"/>
        <v>0</v>
      </c>
      <c r="BI1466" s="155">
        <f t="shared" si="8"/>
        <v>0</v>
      </c>
      <c r="BJ1466" s="18" t="s">
        <v>81</v>
      </c>
      <c r="BK1466" s="155">
        <f t="shared" si="9"/>
        <v>0</v>
      </c>
      <c r="BL1466" s="18" t="s">
        <v>143</v>
      </c>
      <c r="BM1466" s="154" t="s">
        <v>1457</v>
      </c>
    </row>
    <row r="1467" spans="1:65" s="2" customFormat="1" ht="24.15" customHeight="1">
      <c r="A1467" s="30"/>
      <c r="B1467" s="142"/>
      <c r="C1467" s="177" t="s">
        <v>1458</v>
      </c>
      <c r="D1467" s="177" t="s">
        <v>214</v>
      </c>
      <c r="E1467" s="178" t="s">
        <v>1459</v>
      </c>
      <c r="F1467" s="179" t="s">
        <v>1460</v>
      </c>
      <c r="G1467" s="180" t="s">
        <v>155</v>
      </c>
      <c r="H1467" s="181">
        <v>28</v>
      </c>
      <c r="I1467" s="182"/>
      <c r="J1467" s="182">
        <f t="shared" si="0"/>
        <v>0</v>
      </c>
      <c r="K1467" s="183"/>
      <c r="L1467" s="184"/>
      <c r="M1467" s="185" t="s">
        <v>1</v>
      </c>
      <c r="N1467" s="186" t="s">
        <v>38</v>
      </c>
      <c r="O1467" s="152">
        <v>0</v>
      </c>
      <c r="P1467" s="152">
        <f t="shared" si="1"/>
        <v>0</v>
      </c>
      <c r="Q1467" s="152">
        <v>1.553E-2</v>
      </c>
      <c r="R1467" s="152">
        <f t="shared" si="2"/>
        <v>0.43484</v>
      </c>
      <c r="S1467" s="152">
        <v>0</v>
      </c>
      <c r="T1467" s="153">
        <f t="shared" si="3"/>
        <v>0</v>
      </c>
      <c r="U1467" s="30"/>
      <c r="V1467" s="30"/>
      <c r="W1467" s="30"/>
      <c r="X1467" s="30"/>
      <c r="Y1467" s="30"/>
      <c r="Z1467" s="30"/>
      <c r="AA1467" s="30"/>
      <c r="AB1467" s="30"/>
      <c r="AC1467" s="30"/>
      <c r="AD1467" s="30"/>
      <c r="AE1467" s="30"/>
      <c r="AR1467" s="154" t="s">
        <v>177</v>
      </c>
      <c r="AT1467" s="154" t="s">
        <v>214</v>
      </c>
      <c r="AU1467" s="154" t="s">
        <v>83</v>
      </c>
      <c r="AY1467" s="18" t="s">
        <v>137</v>
      </c>
      <c r="BE1467" s="155">
        <f t="shared" si="4"/>
        <v>0</v>
      </c>
      <c r="BF1467" s="155">
        <f t="shared" si="5"/>
        <v>0</v>
      </c>
      <c r="BG1467" s="155">
        <f t="shared" si="6"/>
        <v>0</v>
      </c>
      <c r="BH1467" s="155">
        <f t="shared" si="7"/>
        <v>0</v>
      </c>
      <c r="BI1467" s="155">
        <f t="shared" si="8"/>
        <v>0</v>
      </c>
      <c r="BJ1467" s="18" t="s">
        <v>81</v>
      </c>
      <c r="BK1467" s="155">
        <f t="shared" si="9"/>
        <v>0</v>
      </c>
      <c r="BL1467" s="18" t="s">
        <v>143</v>
      </c>
      <c r="BM1467" s="154" t="s">
        <v>1461</v>
      </c>
    </row>
    <row r="1468" spans="1:65" s="2" customFormat="1" ht="24.15" customHeight="1">
      <c r="A1468" s="30"/>
      <c r="B1468" s="142"/>
      <c r="C1468" s="177" t="s">
        <v>1462</v>
      </c>
      <c r="D1468" s="177" t="s">
        <v>214</v>
      </c>
      <c r="E1468" s="178" t="s">
        <v>1463</v>
      </c>
      <c r="F1468" s="179" t="s">
        <v>1464</v>
      </c>
      <c r="G1468" s="180" t="s">
        <v>155</v>
      </c>
      <c r="H1468" s="181">
        <v>2</v>
      </c>
      <c r="I1468" s="182"/>
      <c r="J1468" s="182">
        <f t="shared" si="0"/>
        <v>0</v>
      </c>
      <c r="K1468" s="183"/>
      <c r="L1468" s="184"/>
      <c r="M1468" s="185" t="s">
        <v>1</v>
      </c>
      <c r="N1468" s="186" t="s">
        <v>38</v>
      </c>
      <c r="O1468" s="152">
        <v>0</v>
      </c>
      <c r="P1468" s="152">
        <f t="shared" si="1"/>
        <v>0</v>
      </c>
      <c r="Q1468" s="152">
        <v>1.7930000000000001E-2</v>
      </c>
      <c r="R1468" s="152">
        <f t="shared" si="2"/>
        <v>3.5860000000000003E-2</v>
      </c>
      <c r="S1468" s="152">
        <v>0</v>
      </c>
      <c r="T1468" s="153">
        <f t="shared" si="3"/>
        <v>0</v>
      </c>
      <c r="U1468" s="30"/>
      <c r="V1468" s="30"/>
      <c r="W1468" s="30"/>
      <c r="X1468" s="30"/>
      <c r="Y1468" s="30"/>
      <c r="Z1468" s="30"/>
      <c r="AA1468" s="30"/>
      <c r="AB1468" s="30"/>
      <c r="AC1468" s="30"/>
      <c r="AD1468" s="30"/>
      <c r="AE1468" s="30"/>
      <c r="AR1468" s="154" t="s">
        <v>177</v>
      </c>
      <c r="AT1468" s="154" t="s">
        <v>214</v>
      </c>
      <c r="AU1468" s="154" t="s">
        <v>83</v>
      </c>
      <c r="AY1468" s="18" t="s">
        <v>137</v>
      </c>
      <c r="BE1468" s="155">
        <f t="shared" si="4"/>
        <v>0</v>
      </c>
      <c r="BF1468" s="155">
        <f t="shared" si="5"/>
        <v>0</v>
      </c>
      <c r="BG1468" s="155">
        <f t="shared" si="6"/>
        <v>0</v>
      </c>
      <c r="BH1468" s="155">
        <f t="shared" si="7"/>
        <v>0</v>
      </c>
      <c r="BI1468" s="155">
        <f t="shared" si="8"/>
        <v>0</v>
      </c>
      <c r="BJ1468" s="18" t="s">
        <v>81</v>
      </c>
      <c r="BK1468" s="155">
        <f t="shared" si="9"/>
        <v>0</v>
      </c>
      <c r="BL1468" s="18" t="s">
        <v>143</v>
      </c>
      <c r="BM1468" s="154" t="s">
        <v>1465</v>
      </c>
    </row>
    <row r="1469" spans="1:65" s="2" customFormat="1" ht="24.15" customHeight="1">
      <c r="A1469" s="30"/>
      <c r="B1469" s="142"/>
      <c r="C1469" s="177" t="s">
        <v>1466</v>
      </c>
      <c r="D1469" s="177" t="s">
        <v>214</v>
      </c>
      <c r="E1469" s="178" t="s">
        <v>1467</v>
      </c>
      <c r="F1469" s="179" t="s">
        <v>1468</v>
      </c>
      <c r="G1469" s="180" t="s">
        <v>155</v>
      </c>
      <c r="H1469" s="181">
        <v>2</v>
      </c>
      <c r="I1469" s="182"/>
      <c r="J1469" s="182">
        <f t="shared" si="0"/>
        <v>0</v>
      </c>
      <c r="K1469" s="183"/>
      <c r="L1469" s="184"/>
      <c r="M1469" s="185" t="s">
        <v>1</v>
      </c>
      <c r="N1469" s="186" t="s">
        <v>38</v>
      </c>
      <c r="O1469" s="152">
        <v>0</v>
      </c>
      <c r="P1469" s="152">
        <f t="shared" si="1"/>
        <v>0</v>
      </c>
      <c r="Q1469" s="152">
        <v>1.8339999999999999E-2</v>
      </c>
      <c r="R1469" s="152">
        <f t="shared" si="2"/>
        <v>3.6679999999999997E-2</v>
      </c>
      <c r="S1469" s="152">
        <v>0</v>
      </c>
      <c r="T1469" s="153">
        <f t="shared" si="3"/>
        <v>0</v>
      </c>
      <c r="U1469" s="30"/>
      <c r="V1469" s="30"/>
      <c r="W1469" s="30"/>
      <c r="X1469" s="30"/>
      <c r="Y1469" s="30"/>
      <c r="Z1469" s="30"/>
      <c r="AA1469" s="30"/>
      <c r="AB1469" s="30"/>
      <c r="AC1469" s="30"/>
      <c r="AD1469" s="30"/>
      <c r="AE1469" s="30"/>
      <c r="AR1469" s="154" t="s">
        <v>177</v>
      </c>
      <c r="AT1469" s="154" t="s">
        <v>214</v>
      </c>
      <c r="AU1469" s="154" t="s">
        <v>83</v>
      </c>
      <c r="AY1469" s="18" t="s">
        <v>137</v>
      </c>
      <c r="BE1469" s="155">
        <f t="shared" si="4"/>
        <v>0</v>
      </c>
      <c r="BF1469" s="155">
        <f t="shared" si="5"/>
        <v>0</v>
      </c>
      <c r="BG1469" s="155">
        <f t="shared" si="6"/>
        <v>0</v>
      </c>
      <c r="BH1469" s="155">
        <f t="shared" si="7"/>
        <v>0</v>
      </c>
      <c r="BI1469" s="155">
        <f t="shared" si="8"/>
        <v>0</v>
      </c>
      <c r="BJ1469" s="18" t="s">
        <v>81</v>
      </c>
      <c r="BK1469" s="155">
        <f t="shared" si="9"/>
        <v>0</v>
      </c>
      <c r="BL1469" s="18" t="s">
        <v>143</v>
      </c>
      <c r="BM1469" s="154" t="s">
        <v>1469</v>
      </c>
    </row>
    <row r="1470" spans="1:65" s="2" customFormat="1" ht="24.15" customHeight="1">
      <c r="A1470" s="30"/>
      <c r="B1470" s="142"/>
      <c r="C1470" s="143" t="s">
        <v>1470</v>
      </c>
      <c r="D1470" s="143" t="s">
        <v>139</v>
      </c>
      <c r="E1470" s="144" t="s">
        <v>1471</v>
      </c>
      <c r="F1470" s="145" t="s">
        <v>1472</v>
      </c>
      <c r="G1470" s="146" t="s">
        <v>155</v>
      </c>
      <c r="H1470" s="147">
        <v>1</v>
      </c>
      <c r="I1470" s="148"/>
      <c r="J1470" s="148">
        <f t="shared" si="0"/>
        <v>0</v>
      </c>
      <c r="K1470" s="149"/>
      <c r="L1470" s="31"/>
      <c r="M1470" s="150" t="s">
        <v>1</v>
      </c>
      <c r="N1470" s="151" t="s">
        <v>38</v>
      </c>
      <c r="O1470" s="152">
        <v>0.93400000000000005</v>
      </c>
      <c r="P1470" s="152">
        <f t="shared" si="1"/>
        <v>0.93400000000000005</v>
      </c>
      <c r="Q1470" s="152">
        <v>3.5319999999999997E-2</v>
      </c>
      <c r="R1470" s="152">
        <f t="shared" si="2"/>
        <v>3.5319999999999997E-2</v>
      </c>
      <c r="S1470" s="152">
        <v>0</v>
      </c>
      <c r="T1470" s="153">
        <f t="shared" si="3"/>
        <v>0</v>
      </c>
      <c r="U1470" s="30"/>
      <c r="V1470" s="30"/>
      <c r="W1470" s="30"/>
      <c r="X1470" s="30"/>
      <c r="Y1470" s="30"/>
      <c r="Z1470" s="30"/>
      <c r="AA1470" s="30"/>
      <c r="AB1470" s="30"/>
      <c r="AC1470" s="30"/>
      <c r="AD1470" s="30"/>
      <c r="AE1470" s="30"/>
      <c r="AR1470" s="154" t="s">
        <v>143</v>
      </c>
      <c r="AT1470" s="154" t="s">
        <v>139</v>
      </c>
      <c r="AU1470" s="154" t="s">
        <v>83</v>
      </c>
      <c r="AY1470" s="18" t="s">
        <v>137</v>
      </c>
      <c r="BE1470" s="155">
        <f t="shared" si="4"/>
        <v>0</v>
      </c>
      <c r="BF1470" s="155">
        <f t="shared" si="5"/>
        <v>0</v>
      </c>
      <c r="BG1470" s="155">
        <f t="shared" si="6"/>
        <v>0</v>
      </c>
      <c r="BH1470" s="155">
        <f t="shared" si="7"/>
        <v>0</v>
      </c>
      <c r="BI1470" s="155">
        <f t="shared" si="8"/>
        <v>0</v>
      </c>
      <c r="BJ1470" s="18" t="s">
        <v>81</v>
      </c>
      <c r="BK1470" s="155">
        <f t="shared" si="9"/>
        <v>0</v>
      </c>
      <c r="BL1470" s="18" t="s">
        <v>143</v>
      </c>
      <c r="BM1470" s="154" t="s">
        <v>1473</v>
      </c>
    </row>
    <row r="1471" spans="1:65" s="2" customFormat="1" ht="24.15" customHeight="1">
      <c r="A1471" s="30"/>
      <c r="B1471" s="142"/>
      <c r="C1471" s="177" t="s">
        <v>1474</v>
      </c>
      <c r="D1471" s="177" t="s">
        <v>214</v>
      </c>
      <c r="E1471" s="178" t="s">
        <v>1475</v>
      </c>
      <c r="F1471" s="179" t="s">
        <v>1476</v>
      </c>
      <c r="G1471" s="180" t="s">
        <v>155</v>
      </c>
      <c r="H1471" s="181">
        <v>1</v>
      </c>
      <c r="I1471" s="182"/>
      <c r="J1471" s="182">
        <f t="shared" si="0"/>
        <v>0</v>
      </c>
      <c r="K1471" s="183"/>
      <c r="L1471" s="184"/>
      <c r="M1471" s="185" t="s">
        <v>1</v>
      </c>
      <c r="N1471" s="186" t="s">
        <v>38</v>
      </c>
      <c r="O1471" s="152">
        <v>0</v>
      </c>
      <c r="P1471" s="152">
        <f t="shared" si="1"/>
        <v>0</v>
      </c>
      <c r="Q1471" s="152">
        <v>2.3099999999999999E-2</v>
      </c>
      <c r="R1471" s="152">
        <f t="shared" si="2"/>
        <v>2.3099999999999999E-2</v>
      </c>
      <c r="S1471" s="152">
        <v>0</v>
      </c>
      <c r="T1471" s="153">
        <f t="shared" si="3"/>
        <v>0</v>
      </c>
      <c r="U1471" s="30"/>
      <c r="V1471" s="30"/>
      <c r="W1471" s="30"/>
      <c r="X1471" s="30"/>
      <c r="Y1471" s="30"/>
      <c r="Z1471" s="30"/>
      <c r="AA1471" s="30"/>
      <c r="AB1471" s="30"/>
      <c r="AC1471" s="30"/>
      <c r="AD1471" s="30"/>
      <c r="AE1471" s="30"/>
      <c r="AR1471" s="154" t="s">
        <v>177</v>
      </c>
      <c r="AT1471" s="154" t="s">
        <v>214</v>
      </c>
      <c r="AU1471" s="154" t="s">
        <v>83</v>
      </c>
      <c r="AY1471" s="18" t="s">
        <v>137</v>
      </c>
      <c r="BE1471" s="155">
        <f t="shared" si="4"/>
        <v>0</v>
      </c>
      <c r="BF1471" s="155">
        <f t="shared" si="5"/>
        <v>0</v>
      </c>
      <c r="BG1471" s="155">
        <f t="shared" si="6"/>
        <v>0</v>
      </c>
      <c r="BH1471" s="155">
        <f t="shared" si="7"/>
        <v>0</v>
      </c>
      <c r="BI1471" s="155">
        <f t="shared" si="8"/>
        <v>0</v>
      </c>
      <c r="BJ1471" s="18" t="s">
        <v>81</v>
      </c>
      <c r="BK1471" s="155">
        <f t="shared" si="9"/>
        <v>0</v>
      </c>
      <c r="BL1471" s="18" t="s">
        <v>143</v>
      </c>
      <c r="BM1471" s="154" t="s">
        <v>1477</v>
      </c>
    </row>
    <row r="1472" spans="1:65" s="12" customFormat="1" ht="22.8" customHeight="1">
      <c r="B1472" s="130"/>
      <c r="D1472" s="131" t="s">
        <v>72</v>
      </c>
      <c r="E1472" s="140" t="s">
        <v>182</v>
      </c>
      <c r="F1472" s="140" t="s">
        <v>314</v>
      </c>
      <c r="J1472" s="141">
        <f>BK1472</f>
        <v>0</v>
      </c>
      <c r="L1472" s="130"/>
      <c r="M1472" s="134"/>
      <c r="N1472" s="135"/>
      <c r="O1472" s="135"/>
      <c r="P1472" s="136">
        <f>SUM(P1473:P1633)</f>
        <v>1843.3196809999999</v>
      </c>
      <c r="Q1472" s="135"/>
      <c r="R1472" s="136">
        <f>SUM(R1473:R1633)</f>
        <v>0.32972488000000005</v>
      </c>
      <c r="S1472" s="135"/>
      <c r="T1472" s="137">
        <f>SUM(T1473:T1633)</f>
        <v>0.35699999999999998</v>
      </c>
      <c r="AR1472" s="131" t="s">
        <v>81</v>
      </c>
      <c r="AT1472" s="138" t="s">
        <v>72</v>
      </c>
      <c r="AU1472" s="138" t="s">
        <v>81</v>
      </c>
      <c r="AY1472" s="131" t="s">
        <v>137</v>
      </c>
      <c r="BK1472" s="139">
        <f>SUM(BK1473:BK1633)</f>
        <v>0</v>
      </c>
    </row>
    <row r="1473" spans="1:65" s="2" customFormat="1" ht="24.15" customHeight="1">
      <c r="A1473" s="30"/>
      <c r="B1473" s="142"/>
      <c r="C1473" s="143" t="s">
        <v>1478</v>
      </c>
      <c r="D1473" s="143" t="s">
        <v>139</v>
      </c>
      <c r="E1473" s="144" t="s">
        <v>1479</v>
      </c>
      <c r="F1473" s="145" t="s">
        <v>1480</v>
      </c>
      <c r="G1473" s="146" t="s">
        <v>142</v>
      </c>
      <c r="H1473" s="147">
        <v>1.262</v>
      </c>
      <c r="I1473" s="148"/>
      <c r="J1473" s="148">
        <f>ROUND(I1473*H1473,2)</f>
        <v>0</v>
      </c>
      <c r="K1473" s="149"/>
      <c r="L1473" s="31"/>
      <c r="M1473" s="150" t="s">
        <v>1</v>
      </c>
      <c r="N1473" s="151" t="s">
        <v>38</v>
      </c>
      <c r="O1473" s="152">
        <v>0</v>
      </c>
      <c r="P1473" s="152">
        <f>O1473*H1473</f>
        <v>0</v>
      </c>
      <c r="Q1473" s="152">
        <v>0</v>
      </c>
      <c r="R1473" s="152">
        <f>Q1473*H1473</f>
        <v>0</v>
      </c>
      <c r="S1473" s="152">
        <v>0</v>
      </c>
      <c r="T1473" s="153">
        <f>S1473*H1473</f>
        <v>0</v>
      </c>
      <c r="U1473" s="30"/>
      <c r="V1473" s="30"/>
      <c r="W1473" s="30"/>
      <c r="X1473" s="30"/>
      <c r="Y1473" s="30"/>
      <c r="Z1473" s="30"/>
      <c r="AA1473" s="30"/>
      <c r="AB1473" s="30"/>
      <c r="AC1473" s="30"/>
      <c r="AD1473" s="30"/>
      <c r="AE1473" s="30"/>
      <c r="AR1473" s="154" t="s">
        <v>143</v>
      </c>
      <c r="AT1473" s="154" t="s">
        <v>139</v>
      </c>
      <c r="AU1473" s="154" t="s">
        <v>83</v>
      </c>
      <c r="AY1473" s="18" t="s">
        <v>137</v>
      </c>
      <c r="BE1473" s="155">
        <f>IF(N1473="základní",J1473,0)</f>
        <v>0</v>
      </c>
      <c r="BF1473" s="155">
        <f>IF(N1473="snížená",J1473,0)</f>
        <v>0</v>
      </c>
      <c r="BG1473" s="155">
        <f>IF(N1473="zákl. přenesená",J1473,0)</f>
        <v>0</v>
      </c>
      <c r="BH1473" s="155">
        <f>IF(N1473="sníž. přenesená",J1473,0)</f>
        <v>0</v>
      </c>
      <c r="BI1473" s="155">
        <f>IF(N1473="nulová",J1473,0)</f>
        <v>0</v>
      </c>
      <c r="BJ1473" s="18" t="s">
        <v>81</v>
      </c>
      <c r="BK1473" s="155">
        <f>ROUND(I1473*H1473,2)</f>
        <v>0</v>
      </c>
      <c r="BL1473" s="18" t="s">
        <v>143</v>
      </c>
      <c r="BM1473" s="154" t="s">
        <v>1481</v>
      </c>
    </row>
    <row r="1474" spans="1:65" s="15" customFormat="1">
      <c r="B1474" s="171"/>
      <c r="D1474" s="157" t="s">
        <v>145</v>
      </c>
      <c r="E1474" s="172" t="s">
        <v>1</v>
      </c>
      <c r="F1474" s="173" t="s">
        <v>1482</v>
      </c>
      <c r="H1474" s="172" t="s">
        <v>1</v>
      </c>
      <c r="L1474" s="171"/>
      <c r="M1474" s="174"/>
      <c r="N1474" s="175"/>
      <c r="O1474" s="175"/>
      <c r="P1474" s="175"/>
      <c r="Q1474" s="175"/>
      <c r="R1474" s="175"/>
      <c r="S1474" s="175"/>
      <c r="T1474" s="176"/>
      <c r="AT1474" s="172" t="s">
        <v>145</v>
      </c>
      <c r="AU1474" s="172" t="s">
        <v>83</v>
      </c>
      <c r="AV1474" s="15" t="s">
        <v>81</v>
      </c>
      <c r="AW1474" s="15" t="s">
        <v>29</v>
      </c>
      <c r="AX1474" s="15" t="s">
        <v>73</v>
      </c>
      <c r="AY1474" s="172" t="s">
        <v>137</v>
      </c>
    </row>
    <row r="1475" spans="1:65" s="15" customFormat="1" ht="20.399999999999999">
      <c r="B1475" s="171"/>
      <c r="D1475" s="157" t="s">
        <v>145</v>
      </c>
      <c r="E1475" s="172" t="s">
        <v>1</v>
      </c>
      <c r="F1475" s="173" t="s">
        <v>1483</v>
      </c>
      <c r="H1475" s="172" t="s">
        <v>1</v>
      </c>
      <c r="L1475" s="171"/>
      <c r="M1475" s="174"/>
      <c r="N1475" s="175"/>
      <c r="O1475" s="175"/>
      <c r="P1475" s="175"/>
      <c r="Q1475" s="175"/>
      <c r="R1475" s="175"/>
      <c r="S1475" s="175"/>
      <c r="T1475" s="176"/>
      <c r="AT1475" s="172" t="s">
        <v>145</v>
      </c>
      <c r="AU1475" s="172" t="s">
        <v>83</v>
      </c>
      <c r="AV1475" s="15" t="s">
        <v>81</v>
      </c>
      <c r="AW1475" s="15" t="s">
        <v>29</v>
      </c>
      <c r="AX1475" s="15" t="s">
        <v>73</v>
      </c>
      <c r="AY1475" s="172" t="s">
        <v>137</v>
      </c>
    </row>
    <row r="1476" spans="1:65" s="13" customFormat="1">
      <c r="B1476" s="156"/>
      <c r="D1476" s="157" t="s">
        <v>145</v>
      </c>
      <c r="E1476" s="158" t="s">
        <v>1</v>
      </c>
      <c r="F1476" s="159" t="s">
        <v>1484</v>
      </c>
      <c r="H1476" s="160">
        <v>0.42</v>
      </c>
      <c r="L1476" s="156"/>
      <c r="M1476" s="161"/>
      <c r="N1476" s="162"/>
      <c r="O1476" s="162"/>
      <c r="P1476" s="162"/>
      <c r="Q1476" s="162"/>
      <c r="R1476" s="162"/>
      <c r="S1476" s="162"/>
      <c r="T1476" s="163"/>
      <c r="AT1476" s="158" t="s">
        <v>145</v>
      </c>
      <c r="AU1476" s="158" t="s">
        <v>83</v>
      </c>
      <c r="AV1476" s="13" t="s">
        <v>83</v>
      </c>
      <c r="AW1476" s="13" t="s">
        <v>29</v>
      </c>
      <c r="AX1476" s="13" t="s">
        <v>73</v>
      </c>
      <c r="AY1476" s="158" t="s">
        <v>137</v>
      </c>
    </row>
    <row r="1477" spans="1:65" s="13" customFormat="1">
      <c r="B1477" s="156"/>
      <c r="D1477" s="157" t="s">
        <v>145</v>
      </c>
      <c r="E1477" s="158" t="s">
        <v>1</v>
      </c>
      <c r="F1477" s="159" t="s">
        <v>1485</v>
      </c>
      <c r="H1477" s="160">
        <v>0.18099999999999999</v>
      </c>
      <c r="L1477" s="156"/>
      <c r="M1477" s="161"/>
      <c r="N1477" s="162"/>
      <c r="O1477" s="162"/>
      <c r="P1477" s="162"/>
      <c r="Q1477" s="162"/>
      <c r="R1477" s="162"/>
      <c r="S1477" s="162"/>
      <c r="T1477" s="163"/>
      <c r="AT1477" s="158" t="s">
        <v>145</v>
      </c>
      <c r="AU1477" s="158" t="s">
        <v>83</v>
      </c>
      <c r="AV1477" s="13" t="s">
        <v>83</v>
      </c>
      <c r="AW1477" s="13" t="s">
        <v>29</v>
      </c>
      <c r="AX1477" s="13" t="s">
        <v>73</v>
      </c>
      <c r="AY1477" s="158" t="s">
        <v>137</v>
      </c>
    </row>
    <row r="1478" spans="1:65" s="13" customFormat="1">
      <c r="B1478" s="156"/>
      <c r="D1478" s="157" t="s">
        <v>145</v>
      </c>
      <c r="E1478" s="158" t="s">
        <v>1</v>
      </c>
      <c r="F1478" s="159" t="s">
        <v>1486</v>
      </c>
      <c r="H1478" s="160">
        <v>0.17699999999999999</v>
      </c>
      <c r="L1478" s="156"/>
      <c r="M1478" s="161"/>
      <c r="N1478" s="162"/>
      <c r="O1478" s="162"/>
      <c r="P1478" s="162"/>
      <c r="Q1478" s="162"/>
      <c r="R1478" s="162"/>
      <c r="S1478" s="162"/>
      <c r="T1478" s="163"/>
      <c r="AT1478" s="158" t="s">
        <v>145</v>
      </c>
      <c r="AU1478" s="158" t="s">
        <v>83</v>
      </c>
      <c r="AV1478" s="13" t="s">
        <v>83</v>
      </c>
      <c r="AW1478" s="13" t="s">
        <v>29</v>
      </c>
      <c r="AX1478" s="13" t="s">
        <v>73</v>
      </c>
      <c r="AY1478" s="158" t="s">
        <v>137</v>
      </c>
    </row>
    <row r="1479" spans="1:65" s="13" customFormat="1">
      <c r="B1479" s="156"/>
      <c r="D1479" s="157" t="s">
        <v>145</v>
      </c>
      <c r="E1479" s="158" t="s">
        <v>1</v>
      </c>
      <c r="F1479" s="159" t="s">
        <v>1487</v>
      </c>
      <c r="H1479" s="160">
        <v>0.188</v>
      </c>
      <c r="L1479" s="156"/>
      <c r="M1479" s="161"/>
      <c r="N1479" s="162"/>
      <c r="O1479" s="162"/>
      <c r="P1479" s="162"/>
      <c r="Q1479" s="162"/>
      <c r="R1479" s="162"/>
      <c r="S1479" s="162"/>
      <c r="T1479" s="163"/>
      <c r="AT1479" s="158" t="s">
        <v>145</v>
      </c>
      <c r="AU1479" s="158" t="s">
        <v>83</v>
      </c>
      <c r="AV1479" s="13" t="s">
        <v>83</v>
      </c>
      <c r="AW1479" s="13" t="s">
        <v>29</v>
      </c>
      <c r="AX1479" s="13" t="s">
        <v>73</v>
      </c>
      <c r="AY1479" s="158" t="s">
        <v>137</v>
      </c>
    </row>
    <row r="1480" spans="1:65" s="13" customFormat="1">
      <c r="B1480" s="156"/>
      <c r="D1480" s="157" t="s">
        <v>145</v>
      </c>
      <c r="E1480" s="158" t="s">
        <v>1</v>
      </c>
      <c r="F1480" s="159" t="s">
        <v>1488</v>
      </c>
      <c r="H1480" s="160">
        <v>0.128</v>
      </c>
      <c r="L1480" s="156"/>
      <c r="M1480" s="161"/>
      <c r="N1480" s="162"/>
      <c r="O1480" s="162"/>
      <c r="P1480" s="162"/>
      <c r="Q1480" s="162"/>
      <c r="R1480" s="162"/>
      <c r="S1480" s="162"/>
      <c r="T1480" s="163"/>
      <c r="AT1480" s="158" t="s">
        <v>145</v>
      </c>
      <c r="AU1480" s="158" t="s">
        <v>83</v>
      </c>
      <c r="AV1480" s="13" t="s">
        <v>83</v>
      </c>
      <c r="AW1480" s="13" t="s">
        <v>29</v>
      </c>
      <c r="AX1480" s="13" t="s">
        <v>73</v>
      </c>
      <c r="AY1480" s="158" t="s">
        <v>137</v>
      </c>
    </row>
    <row r="1481" spans="1:65" s="13" customFormat="1">
      <c r="B1481" s="156"/>
      <c r="D1481" s="157" t="s">
        <v>145</v>
      </c>
      <c r="E1481" s="158" t="s">
        <v>1</v>
      </c>
      <c r="F1481" s="159" t="s">
        <v>1489</v>
      </c>
      <c r="H1481" s="160">
        <v>9.6000000000000002E-2</v>
      </c>
      <c r="L1481" s="156"/>
      <c r="M1481" s="161"/>
      <c r="N1481" s="162"/>
      <c r="O1481" s="162"/>
      <c r="P1481" s="162"/>
      <c r="Q1481" s="162"/>
      <c r="R1481" s="162"/>
      <c r="S1481" s="162"/>
      <c r="T1481" s="163"/>
      <c r="AT1481" s="158" t="s">
        <v>145</v>
      </c>
      <c r="AU1481" s="158" t="s">
        <v>83</v>
      </c>
      <c r="AV1481" s="13" t="s">
        <v>83</v>
      </c>
      <c r="AW1481" s="13" t="s">
        <v>29</v>
      </c>
      <c r="AX1481" s="13" t="s">
        <v>73</v>
      </c>
      <c r="AY1481" s="158" t="s">
        <v>137</v>
      </c>
    </row>
    <row r="1482" spans="1:65" s="13" customFormat="1">
      <c r="B1482" s="156"/>
      <c r="D1482" s="157" t="s">
        <v>145</v>
      </c>
      <c r="E1482" s="158" t="s">
        <v>1</v>
      </c>
      <c r="F1482" s="159" t="s">
        <v>1490</v>
      </c>
      <c r="H1482" s="160">
        <v>0.05</v>
      </c>
      <c r="L1482" s="156"/>
      <c r="M1482" s="161"/>
      <c r="N1482" s="162"/>
      <c r="O1482" s="162"/>
      <c r="P1482" s="162"/>
      <c r="Q1482" s="162"/>
      <c r="R1482" s="162"/>
      <c r="S1482" s="162"/>
      <c r="T1482" s="163"/>
      <c r="AT1482" s="158" t="s">
        <v>145</v>
      </c>
      <c r="AU1482" s="158" t="s">
        <v>83</v>
      </c>
      <c r="AV1482" s="13" t="s">
        <v>83</v>
      </c>
      <c r="AW1482" s="13" t="s">
        <v>29</v>
      </c>
      <c r="AX1482" s="13" t="s">
        <v>73</v>
      </c>
      <c r="AY1482" s="158" t="s">
        <v>137</v>
      </c>
    </row>
    <row r="1483" spans="1:65" s="13" customFormat="1">
      <c r="B1483" s="156"/>
      <c r="D1483" s="157" t="s">
        <v>145</v>
      </c>
      <c r="E1483" s="158" t="s">
        <v>1</v>
      </c>
      <c r="F1483" s="159" t="s">
        <v>1491</v>
      </c>
      <c r="H1483" s="160">
        <v>2.1999999999999999E-2</v>
      </c>
      <c r="L1483" s="156"/>
      <c r="M1483" s="161"/>
      <c r="N1483" s="162"/>
      <c r="O1483" s="162"/>
      <c r="P1483" s="162"/>
      <c r="Q1483" s="162"/>
      <c r="R1483" s="162"/>
      <c r="S1483" s="162"/>
      <c r="T1483" s="163"/>
      <c r="AT1483" s="158" t="s">
        <v>145</v>
      </c>
      <c r="AU1483" s="158" t="s">
        <v>83</v>
      </c>
      <c r="AV1483" s="13" t="s">
        <v>83</v>
      </c>
      <c r="AW1483" s="13" t="s">
        <v>29</v>
      </c>
      <c r="AX1483" s="13" t="s">
        <v>73</v>
      </c>
      <c r="AY1483" s="158" t="s">
        <v>137</v>
      </c>
    </row>
    <row r="1484" spans="1:65" s="14" customFormat="1">
      <c r="B1484" s="164"/>
      <c r="D1484" s="157" t="s">
        <v>145</v>
      </c>
      <c r="E1484" s="165" t="s">
        <v>1</v>
      </c>
      <c r="F1484" s="166" t="s">
        <v>176</v>
      </c>
      <c r="H1484" s="167">
        <v>1.262</v>
      </c>
      <c r="L1484" s="164"/>
      <c r="M1484" s="168"/>
      <c r="N1484" s="169"/>
      <c r="O1484" s="169"/>
      <c r="P1484" s="169"/>
      <c r="Q1484" s="169"/>
      <c r="R1484" s="169"/>
      <c r="S1484" s="169"/>
      <c r="T1484" s="170"/>
      <c r="AT1484" s="165" t="s">
        <v>145</v>
      </c>
      <c r="AU1484" s="165" t="s">
        <v>83</v>
      </c>
      <c r="AV1484" s="14" t="s">
        <v>143</v>
      </c>
      <c r="AW1484" s="14" t="s">
        <v>29</v>
      </c>
      <c r="AX1484" s="14" t="s">
        <v>81</v>
      </c>
      <c r="AY1484" s="165" t="s">
        <v>137</v>
      </c>
    </row>
    <row r="1485" spans="1:65" s="2" customFormat="1" ht="24.15" customHeight="1">
      <c r="A1485" s="30"/>
      <c r="B1485" s="142"/>
      <c r="C1485" s="143" t="s">
        <v>1492</v>
      </c>
      <c r="D1485" s="143" t="s">
        <v>139</v>
      </c>
      <c r="E1485" s="144" t="s">
        <v>1493</v>
      </c>
      <c r="F1485" s="145" t="s">
        <v>1494</v>
      </c>
      <c r="G1485" s="146" t="s">
        <v>142</v>
      </c>
      <c r="H1485" s="147">
        <v>0.60299999999999998</v>
      </c>
      <c r="I1485" s="148"/>
      <c r="J1485" s="148">
        <f>ROUND(I1485*H1485,2)</f>
        <v>0</v>
      </c>
      <c r="K1485" s="149"/>
      <c r="L1485" s="31"/>
      <c r="M1485" s="150" t="s">
        <v>1</v>
      </c>
      <c r="N1485" s="151" t="s">
        <v>38</v>
      </c>
      <c r="O1485" s="152">
        <v>0</v>
      </c>
      <c r="P1485" s="152">
        <f>O1485*H1485</f>
        <v>0</v>
      </c>
      <c r="Q1485" s="152">
        <v>0</v>
      </c>
      <c r="R1485" s="152">
        <f>Q1485*H1485</f>
        <v>0</v>
      </c>
      <c r="S1485" s="152">
        <v>0</v>
      </c>
      <c r="T1485" s="153">
        <f>S1485*H1485</f>
        <v>0</v>
      </c>
      <c r="U1485" s="30"/>
      <c r="V1485" s="30"/>
      <c r="W1485" s="30"/>
      <c r="X1485" s="30"/>
      <c r="Y1485" s="30"/>
      <c r="Z1485" s="30"/>
      <c r="AA1485" s="30"/>
      <c r="AB1485" s="30"/>
      <c r="AC1485" s="30"/>
      <c r="AD1485" s="30"/>
      <c r="AE1485" s="30"/>
      <c r="AR1485" s="154" t="s">
        <v>143</v>
      </c>
      <c r="AT1485" s="154" t="s">
        <v>139</v>
      </c>
      <c r="AU1485" s="154" t="s">
        <v>83</v>
      </c>
      <c r="AY1485" s="18" t="s">
        <v>137</v>
      </c>
      <c r="BE1485" s="155">
        <f>IF(N1485="základní",J1485,0)</f>
        <v>0</v>
      </c>
      <c r="BF1485" s="155">
        <f>IF(N1485="snížená",J1485,0)</f>
        <v>0</v>
      </c>
      <c r="BG1485" s="155">
        <f>IF(N1485="zákl. přenesená",J1485,0)</f>
        <v>0</v>
      </c>
      <c r="BH1485" s="155">
        <f>IF(N1485="sníž. přenesená",J1485,0)</f>
        <v>0</v>
      </c>
      <c r="BI1485" s="155">
        <f>IF(N1485="nulová",J1485,0)</f>
        <v>0</v>
      </c>
      <c r="BJ1485" s="18" t="s">
        <v>81</v>
      </c>
      <c r="BK1485" s="155">
        <f>ROUND(I1485*H1485,2)</f>
        <v>0</v>
      </c>
      <c r="BL1485" s="18" t="s">
        <v>143</v>
      </c>
      <c r="BM1485" s="154" t="s">
        <v>1495</v>
      </c>
    </row>
    <row r="1486" spans="1:65" s="15" customFormat="1">
      <c r="B1486" s="171"/>
      <c r="D1486" s="157" t="s">
        <v>145</v>
      </c>
      <c r="E1486" s="172" t="s">
        <v>1</v>
      </c>
      <c r="F1486" s="173" t="s">
        <v>1482</v>
      </c>
      <c r="H1486" s="172" t="s">
        <v>1</v>
      </c>
      <c r="L1486" s="171"/>
      <c r="M1486" s="174"/>
      <c r="N1486" s="175"/>
      <c r="O1486" s="175"/>
      <c r="P1486" s="175"/>
      <c r="Q1486" s="175"/>
      <c r="R1486" s="175"/>
      <c r="S1486" s="175"/>
      <c r="T1486" s="176"/>
      <c r="AT1486" s="172" t="s">
        <v>145</v>
      </c>
      <c r="AU1486" s="172" t="s">
        <v>83</v>
      </c>
      <c r="AV1486" s="15" t="s">
        <v>81</v>
      </c>
      <c r="AW1486" s="15" t="s">
        <v>29</v>
      </c>
      <c r="AX1486" s="15" t="s">
        <v>73</v>
      </c>
      <c r="AY1486" s="172" t="s">
        <v>137</v>
      </c>
    </row>
    <row r="1487" spans="1:65" s="15" customFormat="1" ht="20.399999999999999">
      <c r="B1487" s="171"/>
      <c r="D1487" s="157" t="s">
        <v>145</v>
      </c>
      <c r="E1487" s="172" t="s">
        <v>1</v>
      </c>
      <c r="F1487" s="173" t="s">
        <v>1496</v>
      </c>
      <c r="H1487" s="172" t="s">
        <v>1</v>
      </c>
      <c r="L1487" s="171"/>
      <c r="M1487" s="174"/>
      <c r="N1487" s="175"/>
      <c r="O1487" s="175"/>
      <c r="P1487" s="175"/>
      <c r="Q1487" s="175"/>
      <c r="R1487" s="175"/>
      <c r="S1487" s="175"/>
      <c r="T1487" s="176"/>
      <c r="AT1487" s="172" t="s">
        <v>145</v>
      </c>
      <c r="AU1487" s="172" t="s">
        <v>83</v>
      </c>
      <c r="AV1487" s="15" t="s">
        <v>81</v>
      </c>
      <c r="AW1487" s="15" t="s">
        <v>29</v>
      </c>
      <c r="AX1487" s="15" t="s">
        <v>73</v>
      </c>
      <c r="AY1487" s="172" t="s">
        <v>137</v>
      </c>
    </row>
    <row r="1488" spans="1:65" s="13" customFormat="1">
      <c r="B1488" s="156"/>
      <c r="D1488" s="157" t="s">
        <v>145</v>
      </c>
      <c r="E1488" s="158" t="s">
        <v>1</v>
      </c>
      <c r="F1488" s="159" t="s">
        <v>1497</v>
      </c>
      <c r="H1488" s="160">
        <v>0.39</v>
      </c>
      <c r="L1488" s="156"/>
      <c r="M1488" s="161"/>
      <c r="N1488" s="162"/>
      <c r="O1488" s="162"/>
      <c r="P1488" s="162"/>
      <c r="Q1488" s="162"/>
      <c r="R1488" s="162"/>
      <c r="S1488" s="162"/>
      <c r="T1488" s="163"/>
      <c r="AT1488" s="158" t="s">
        <v>145</v>
      </c>
      <c r="AU1488" s="158" t="s">
        <v>83</v>
      </c>
      <c r="AV1488" s="13" t="s">
        <v>83</v>
      </c>
      <c r="AW1488" s="13" t="s">
        <v>29</v>
      </c>
      <c r="AX1488" s="13" t="s">
        <v>73</v>
      </c>
      <c r="AY1488" s="158" t="s">
        <v>137</v>
      </c>
    </row>
    <row r="1489" spans="1:65" s="13" customFormat="1">
      <c r="B1489" s="156"/>
      <c r="D1489" s="157" t="s">
        <v>145</v>
      </c>
      <c r="E1489" s="158" t="s">
        <v>1</v>
      </c>
      <c r="F1489" s="159" t="s">
        <v>1498</v>
      </c>
      <c r="H1489" s="160">
        <v>1.2E-2</v>
      </c>
      <c r="L1489" s="156"/>
      <c r="M1489" s="161"/>
      <c r="N1489" s="162"/>
      <c r="O1489" s="162"/>
      <c r="P1489" s="162"/>
      <c r="Q1489" s="162"/>
      <c r="R1489" s="162"/>
      <c r="S1489" s="162"/>
      <c r="T1489" s="163"/>
      <c r="AT1489" s="158" t="s">
        <v>145</v>
      </c>
      <c r="AU1489" s="158" t="s">
        <v>83</v>
      </c>
      <c r="AV1489" s="13" t="s">
        <v>83</v>
      </c>
      <c r="AW1489" s="13" t="s">
        <v>29</v>
      </c>
      <c r="AX1489" s="13" t="s">
        <v>73</v>
      </c>
      <c r="AY1489" s="158" t="s">
        <v>137</v>
      </c>
    </row>
    <row r="1490" spans="1:65" s="13" customFormat="1">
      <c r="B1490" s="156"/>
      <c r="D1490" s="157" t="s">
        <v>145</v>
      </c>
      <c r="E1490" s="158" t="s">
        <v>1</v>
      </c>
      <c r="F1490" s="159" t="s">
        <v>1499</v>
      </c>
      <c r="H1490" s="160">
        <v>0.113</v>
      </c>
      <c r="L1490" s="156"/>
      <c r="M1490" s="161"/>
      <c r="N1490" s="162"/>
      <c r="O1490" s="162"/>
      <c r="P1490" s="162"/>
      <c r="Q1490" s="162"/>
      <c r="R1490" s="162"/>
      <c r="S1490" s="162"/>
      <c r="T1490" s="163"/>
      <c r="AT1490" s="158" t="s">
        <v>145</v>
      </c>
      <c r="AU1490" s="158" t="s">
        <v>83</v>
      </c>
      <c r="AV1490" s="13" t="s">
        <v>83</v>
      </c>
      <c r="AW1490" s="13" t="s">
        <v>29</v>
      </c>
      <c r="AX1490" s="13" t="s">
        <v>73</v>
      </c>
      <c r="AY1490" s="158" t="s">
        <v>137</v>
      </c>
    </row>
    <row r="1491" spans="1:65" s="13" customFormat="1">
      <c r="B1491" s="156"/>
      <c r="D1491" s="157" t="s">
        <v>145</v>
      </c>
      <c r="E1491" s="158" t="s">
        <v>1</v>
      </c>
      <c r="F1491" s="159" t="s">
        <v>1500</v>
      </c>
      <c r="H1491" s="160">
        <v>8.7999999999999995E-2</v>
      </c>
      <c r="L1491" s="156"/>
      <c r="M1491" s="161"/>
      <c r="N1491" s="162"/>
      <c r="O1491" s="162"/>
      <c r="P1491" s="162"/>
      <c r="Q1491" s="162"/>
      <c r="R1491" s="162"/>
      <c r="S1491" s="162"/>
      <c r="T1491" s="163"/>
      <c r="AT1491" s="158" t="s">
        <v>145</v>
      </c>
      <c r="AU1491" s="158" t="s">
        <v>83</v>
      </c>
      <c r="AV1491" s="13" t="s">
        <v>83</v>
      </c>
      <c r="AW1491" s="13" t="s">
        <v>29</v>
      </c>
      <c r="AX1491" s="13" t="s">
        <v>73</v>
      </c>
      <c r="AY1491" s="158" t="s">
        <v>137</v>
      </c>
    </row>
    <row r="1492" spans="1:65" s="14" customFormat="1">
      <c r="B1492" s="164"/>
      <c r="D1492" s="157" t="s">
        <v>145</v>
      </c>
      <c r="E1492" s="165" t="s">
        <v>1</v>
      </c>
      <c r="F1492" s="166" t="s">
        <v>176</v>
      </c>
      <c r="H1492" s="167">
        <v>0.60299999999999998</v>
      </c>
      <c r="L1492" s="164"/>
      <c r="M1492" s="168"/>
      <c r="N1492" s="169"/>
      <c r="O1492" s="169"/>
      <c r="P1492" s="169"/>
      <c r="Q1492" s="169"/>
      <c r="R1492" s="169"/>
      <c r="S1492" s="169"/>
      <c r="T1492" s="170"/>
      <c r="AT1492" s="165" t="s">
        <v>145</v>
      </c>
      <c r="AU1492" s="165" t="s">
        <v>83</v>
      </c>
      <c r="AV1492" s="14" t="s">
        <v>143</v>
      </c>
      <c r="AW1492" s="14" t="s">
        <v>29</v>
      </c>
      <c r="AX1492" s="14" t="s">
        <v>81</v>
      </c>
      <c r="AY1492" s="165" t="s">
        <v>137</v>
      </c>
    </row>
    <row r="1493" spans="1:65" s="2" customFormat="1" ht="24.15" customHeight="1">
      <c r="A1493" s="30"/>
      <c r="B1493" s="142"/>
      <c r="C1493" s="143" t="s">
        <v>1501</v>
      </c>
      <c r="D1493" s="143" t="s">
        <v>139</v>
      </c>
      <c r="E1493" s="144" t="s">
        <v>1502</v>
      </c>
      <c r="F1493" s="145" t="s">
        <v>1503</v>
      </c>
      <c r="G1493" s="146" t="s">
        <v>142</v>
      </c>
      <c r="H1493" s="147">
        <v>15.282999999999999</v>
      </c>
      <c r="I1493" s="148"/>
      <c r="J1493" s="148">
        <f>ROUND(I1493*H1493,2)</f>
        <v>0</v>
      </c>
      <c r="K1493" s="149"/>
      <c r="L1493" s="31"/>
      <c r="M1493" s="150" t="s">
        <v>1</v>
      </c>
      <c r="N1493" s="151" t="s">
        <v>38</v>
      </c>
      <c r="O1493" s="152">
        <v>0</v>
      </c>
      <c r="P1493" s="152">
        <f>O1493*H1493</f>
        <v>0</v>
      </c>
      <c r="Q1493" s="152">
        <v>0</v>
      </c>
      <c r="R1493" s="152">
        <f>Q1493*H1493</f>
        <v>0</v>
      </c>
      <c r="S1493" s="152">
        <v>0</v>
      </c>
      <c r="T1493" s="153">
        <f>S1493*H1493</f>
        <v>0</v>
      </c>
      <c r="U1493" s="30"/>
      <c r="V1493" s="30"/>
      <c r="W1493" s="30"/>
      <c r="X1493" s="30"/>
      <c r="Y1493" s="30"/>
      <c r="Z1493" s="30"/>
      <c r="AA1493" s="30"/>
      <c r="AB1493" s="30"/>
      <c r="AC1493" s="30"/>
      <c r="AD1493" s="30"/>
      <c r="AE1493" s="30"/>
      <c r="AR1493" s="154" t="s">
        <v>143</v>
      </c>
      <c r="AT1493" s="154" t="s">
        <v>139</v>
      </c>
      <c r="AU1493" s="154" t="s">
        <v>83</v>
      </c>
      <c r="AY1493" s="18" t="s">
        <v>137</v>
      </c>
      <c r="BE1493" s="155">
        <f>IF(N1493="základní",J1493,0)</f>
        <v>0</v>
      </c>
      <c r="BF1493" s="155">
        <f>IF(N1493="snížená",J1493,0)</f>
        <v>0</v>
      </c>
      <c r="BG1493" s="155">
        <f>IF(N1493="zákl. přenesená",J1493,0)</f>
        <v>0</v>
      </c>
      <c r="BH1493" s="155">
        <f>IF(N1493="sníž. přenesená",J1493,0)</f>
        <v>0</v>
      </c>
      <c r="BI1493" s="155">
        <f>IF(N1493="nulová",J1493,0)</f>
        <v>0</v>
      </c>
      <c r="BJ1493" s="18" t="s">
        <v>81</v>
      </c>
      <c r="BK1493" s="155">
        <f>ROUND(I1493*H1493,2)</f>
        <v>0</v>
      </c>
      <c r="BL1493" s="18" t="s">
        <v>143</v>
      </c>
      <c r="BM1493" s="154" t="s">
        <v>1504</v>
      </c>
    </row>
    <row r="1494" spans="1:65" s="15" customFormat="1">
      <c r="B1494" s="171"/>
      <c r="D1494" s="157" t="s">
        <v>145</v>
      </c>
      <c r="E1494" s="172" t="s">
        <v>1</v>
      </c>
      <c r="F1494" s="173" t="s">
        <v>1505</v>
      </c>
      <c r="H1494" s="172" t="s">
        <v>1</v>
      </c>
      <c r="L1494" s="171"/>
      <c r="M1494" s="174"/>
      <c r="N1494" s="175"/>
      <c r="O1494" s="175"/>
      <c r="P1494" s="175"/>
      <c r="Q1494" s="175"/>
      <c r="R1494" s="175"/>
      <c r="S1494" s="175"/>
      <c r="T1494" s="176"/>
      <c r="AT1494" s="172" t="s">
        <v>145</v>
      </c>
      <c r="AU1494" s="172" t="s">
        <v>83</v>
      </c>
      <c r="AV1494" s="15" t="s">
        <v>81</v>
      </c>
      <c r="AW1494" s="15" t="s">
        <v>29</v>
      </c>
      <c r="AX1494" s="15" t="s">
        <v>73</v>
      </c>
      <c r="AY1494" s="172" t="s">
        <v>137</v>
      </c>
    </row>
    <row r="1495" spans="1:65" s="15" customFormat="1" ht="20.399999999999999">
      <c r="B1495" s="171"/>
      <c r="D1495" s="157" t="s">
        <v>145</v>
      </c>
      <c r="E1495" s="172" t="s">
        <v>1</v>
      </c>
      <c r="F1495" s="173" t="s">
        <v>1483</v>
      </c>
      <c r="H1495" s="172" t="s">
        <v>1</v>
      </c>
      <c r="L1495" s="171"/>
      <c r="M1495" s="174"/>
      <c r="N1495" s="175"/>
      <c r="O1495" s="175"/>
      <c r="P1495" s="175"/>
      <c r="Q1495" s="175"/>
      <c r="R1495" s="175"/>
      <c r="S1495" s="175"/>
      <c r="T1495" s="176"/>
      <c r="AT1495" s="172" t="s">
        <v>145</v>
      </c>
      <c r="AU1495" s="172" t="s">
        <v>83</v>
      </c>
      <c r="AV1495" s="15" t="s">
        <v>81</v>
      </c>
      <c r="AW1495" s="15" t="s">
        <v>29</v>
      </c>
      <c r="AX1495" s="15" t="s">
        <v>73</v>
      </c>
      <c r="AY1495" s="172" t="s">
        <v>137</v>
      </c>
    </row>
    <row r="1496" spans="1:65" s="13" customFormat="1">
      <c r="B1496" s="156"/>
      <c r="D1496" s="157" t="s">
        <v>145</v>
      </c>
      <c r="E1496" s="158" t="s">
        <v>1</v>
      </c>
      <c r="F1496" s="159" t="s">
        <v>1506</v>
      </c>
      <c r="H1496" s="160">
        <v>13.44</v>
      </c>
      <c r="L1496" s="156"/>
      <c r="M1496" s="161"/>
      <c r="N1496" s="162"/>
      <c r="O1496" s="162"/>
      <c r="P1496" s="162"/>
      <c r="Q1496" s="162"/>
      <c r="R1496" s="162"/>
      <c r="S1496" s="162"/>
      <c r="T1496" s="163"/>
      <c r="AT1496" s="158" t="s">
        <v>145</v>
      </c>
      <c r="AU1496" s="158" t="s">
        <v>83</v>
      </c>
      <c r="AV1496" s="13" t="s">
        <v>83</v>
      </c>
      <c r="AW1496" s="13" t="s">
        <v>29</v>
      </c>
      <c r="AX1496" s="13" t="s">
        <v>73</v>
      </c>
      <c r="AY1496" s="158" t="s">
        <v>137</v>
      </c>
    </row>
    <row r="1497" spans="1:65" s="13" customFormat="1">
      <c r="B1497" s="156"/>
      <c r="D1497" s="157" t="s">
        <v>145</v>
      </c>
      <c r="E1497" s="158" t="s">
        <v>1</v>
      </c>
      <c r="F1497" s="159" t="s">
        <v>1507</v>
      </c>
      <c r="H1497" s="160">
        <v>0.47099999999999997</v>
      </c>
      <c r="L1497" s="156"/>
      <c r="M1497" s="161"/>
      <c r="N1497" s="162"/>
      <c r="O1497" s="162"/>
      <c r="P1497" s="162"/>
      <c r="Q1497" s="162"/>
      <c r="R1497" s="162"/>
      <c r="S1497" s="162"/>
      <c r="T1497" s="163"/>
      <c r="AT1497" s="158" t="s">
        <v>145</v>
      </c>
      <c r="AU1497" s="158" t="s">
        <v>83</v>
      </c>
      <c r="AV1497" s="13" t="s">
        <v>83</v>
      </c>
      <c r="AW1497" s="13" t="s">
        <v>29</v>
      </c>
      <c r="AX1497" s="13" t="s">
        <v>73</v>
      </c>
      <c r="AY1497" s="158" t="s">
        <v>137</v>
      </c>
    </row>
    <row r="1498" spans="1:65" s="13" customFormat="1">
      <c r="B1498" s="156"/>
      <c r="D1498" s="157" t="s">
        <v>145</v>
      </c>
      <c r="E1498" s="158" t="s">
        <v>1</v>
      </c>
      <c r="F1498" s="159" t="s">
        <v>1508</v>
      </c>
      <c r="H1498" s="160">
        <v>0.14699999999999999</v>
      </c>
      <c r="L1498" s="156"/>
      <c r="M1498" s="161"/>
      <c r="N1498" s="162"/>
      <c r="O1498" s="162"/>
      <c r="P1498" s="162"/>
      <c r="Q1498" s="162"/>
      <c r="R1498" s="162"/>
      <c r="S1498" s="162"/>
      <c r="T1498" s="163"/>
      <c r="AT1498" s="158" t="s">
        <v>145</v>
      </c>
      <c r="AU1498" s="158" t="s">
        <v>83</v>
      </c>
      <c r="AV1498" s="13" t="s">
        <v>83</v>
      </c>
      <c r="AW1498" s="13" t="s">
        <v>29</v>
      </c>
      <c r="AX1498" s="13" t="s">
        <v>73</v>
      </c>
      <c r="AY1498" s="158" t="s">
        <v>137</v>
      </c>
    </row>
    <row r="1499" spans="1:65" s="13" customFormat="1">
      <c r="B1499" s="156"/>
      <c r="D1499" s="157" t="s">
        <v>145</v>
      </c>
      <c r="E1499" s="158" t="s">
        <v>1</v>
      </c>
      <c r="F1499" s="159" t="s">
        <v>1509</v>
      </c>
      <c r="H1499" s="160">
        <v>0.21199999999999999</v>
      </c>
      <c r="L1499" s="156"/>
      <c r="M1499" s="161"/>
      <c r="N1499" s="162"/>
      <c r="O1499" s="162"/>
      <c r="P1499" s="162"/>
      <c r="Q1499" s="162"/>
      <c r="R1499" s="162"/>
      <c r="S1499" s="162"/>
      <c r="T1499" s="163"/>
      <c r="AT1499" s="158" t="s">
        <v>145</v>
      </c>
      <c r="AU1499" s="158" t="s">
        <v>83</v>
      </c>
      <c r="AV1499" s="13" t="s">
        <v>83</v>
      </c>
      <c r="AW1499" s="13" t="s">
        <v>29</v>
      </c>
      <c r="AX1499" s="13" t="s">
        <v>73</v>
      </c>
      <c r="AY1499" s="158" t="s">
        <v>137</v>
      </c>
    </row>
    <row r="1500" spans="1:65" s="13" customFormat="1">
      <c r="B1500" s="156"/>
      <c r="D1500" s="157" t="s">
        <v>145</v>
      </c>
      <c r="E1500" s="158" t="s">
        <v>1</v>
      </c>
      <c r="F1500" s="159" t="s">
        <v>1510</v>
      </c>
      <c r="H1500" s="160">
        <v>2.5000000000000001E-2</v>
      </c>
      <c r="L1500" s="156"/>
      <c r="M1500" s="161"/>
      <c r="N1500" s="162"/>
      <c r="O1500" s="162"/>
      <c r="P1500" s="162"/>
      <c r="Q1500" s="162"/>
      <c r="R1500" s="162"/>
      <c r="S1500" s="162"/>
      <c r="T1500" s="163"/>
      <c r="AT1500" s="158" t="s">
        <v>145</v>
      </c>
      <c r="AU1500" s="158" t="s">
        <v>83</v>
      </c>
      <c r="AV1500" s="13" t="s">
        <v>83</v>
      </c>
      <c r="AW1500" s="13" t="s">
        <v>29</v>
      </c>
      <c r="AX1500" s="13" t="s">
        <v>73</v>
      </c>
      <c r="AY1500" s="158" t="s">
        <v>137</v>
      </c>
    </row>
    <row r="1501" spans="1:65" s="13" customFormat="1">
      <c r="B1501" s="156"/>
      <c r="D1501" s="157" t="s">
        <v>145</v>
      </c>
      <c r="E1501" s="158" t="s">
        <v>1</v>
      </c>
      <c r="F1501" s="159" t="s">
        <v>1511</v>
      </c>
      <c r="H1501" s="160">
        <v>4.8000000000000001E-2</v>
      </c>
      <c r="L1501" s="156"/>
      <c r="M1501" s="161"/>
      <c r="N1501" s="162"/>
      <c r="O1501" s="162"/>
      <c r="P1501" s="162"/>
      <c r="Q1501" s="162"/>
      <c r="R1501" s="162"/>
      <c r="S1501" s="162"/>
      <c r="T1501" s="163"/>
      <c r="AT1501" s="158" t="s">
        <v>145</v>
      </c>
      <c r="AU1501" s="158" t="s">
        <v>83</v>
      </c>
      <c r="AV1501" s="13" t="s">
        <v>83</v>
      </c>
      <c r="AW1501" s="13" t="s">
        <v>29</v>
      </c>
      <c r="AX1501" s="13" t="s">
        <v>73</v>
      </c>
      <c r="AY1501" s="158" t="s">
        <v>137</v>
      </c>
    </row>
    <row r="1502" spans="1:65" s="13" customFormat="1">
      <c r="B1502" s="156"/>
      <c r="D1502" s="157" t="s">
        <v>145</v>
      </c>
      <c r="E1502" s="158" t="s">
        <v>1</v>
      </c>
      <c r="F1502" s="159" t="s">
        <v>1512</v>
      </c>
      <c r="H1502" s="160">
        <v>0.49</v>
      </c>
      <c r="L1502" s="156"/>
      <c r="M1502" s="161"/>
      <c r="N1502" s="162"/>
      <c r="O1502" s="162"/>
      <c r="P1502" s="162"/>
      <c r="Q1502" s="162"/>
      <c r="R1502" s="162"/>
      <c r="S1502" s="162"/>
      <c r="T1502" s="163"/>
      <c r="AT1502" s="158" t="s">
        <v>145</v>
      </c>
      <c r="AU1502" s="158" t="s">
        <v>83</v>
      </c>
      <c r="AV1502" s="13" t="s">
        <v>83</v>
      </c>
      <c r="AW1502" s="13" t="s">
        <v>29</v>
      </c>
      <c r="AX1502" s="13" t="s">
        <v>73</v>
      </c>
      <c r="AY1502" s="158" t="s">
        <v>137</v>
      </c>
    </row>
    <row r="1503" spans="1:65" s="13" customFormat="1">
      <c r="B1503" s="156"/>
      <c r="D1503" s="157" t="s">
        <v>145</v>
      </c>
      <c r="E1503" s="158" t="s">
        <v>1</v>
      </c>
      <c r="F1503" s="159" t="s">
        <v>1513</v>
      </c>
      <c r="H1503" s="160">
        <v>0.45</v>
      </c>
      <c r="L1503" s="156"/>
      <c r="M1503" s="161"/>
      <c r="N1503" s="162"/>
      <c r="O1503" s="162"/>
      <c r="P1503" s="162"/>
      <c r="Q1503" s="162"/>
      <c r="R1503" s="162"/>
      <c r="S1503" s="162"/>
      <c r="T1503" s="163"/>
      <c r="AT1503" s="158" t="s">
        <v>145</v>
      </c>
      <c r="AU1503" s="158" t="s">
        <v>83</v>
      </c>
      <c r="AV1503" s="13" t="s">
        <v>83</v>
      </c>
      <c r="AW1503" s="13" t="s">
        <v>29</v>
      </c>
      <c r="AX1503" s="13" t="s">
        <v>73</v>
      </c>
      <c r="AY1503" s="158" t="s">
        <v>137</v>
      </c>
    </row>
    <row r="1504" spans="1:65" s="14" customFormat="1">
      <c r="B1504" s="164"/>
      <c r="D1504" s="157" t="s">
        <v>145</v>
      </c>
      <c r="E1504" s="165" t="s">
        <v>1</v>
      </c>
      <c r="F1504" s="166" t="s">
        <v>176</v>
      </c>
      <c r="H1504" s="167">
        <v>15.282999999999999</v>
      </c>
      <c r="L1504" s="164"/>
      <c r="M1504" s="168"/>
      <c r="N1504" s="169"/>
      <c r="O1504" s="169"/>
      <c r="P1504" s="169"/>
      <c r="Q1504" s="169"/>
      <c r="R1504" s="169"/>
      <c r="S1504" s="169"/>
      <c r="T1504" s="170"/>
      <c r="AT1504" s="165" t="s">
        <v>145</v>
      </c>
      <c r="AU1504" s="165" t="s">
        <v>83</v>
      </c>
      <c r="AV1504" s="14" t="s">
        <v>143</v>
      </c>
      <c r="AW1504" s="14" t="s">
        <v>29</v>
      </c>
      <c r="AX1504" s="14" t="s">
        <v>81</v>
      </c>
      <c r="AY1504" s="165" t="s">
        <v>137</v>
      </c>
    </row>
    <row r="1505" spans="1:65" s="2" customFormat="1" ht="24.15" customHeight="1">
      <c r="A1505" s="30"/>
      <c r="B1505" s="142"/>
      <c r="C1505" s="143" t="s">
        <v>1514</v>
      </c>
      <c r="D1505" s="143" t="s">
        <v>139</v>
      </c>
      <c r="E1505" s="144" t="s">
        <v>1515</v>
      </c>
      <c r="F1505" s="145" t="s">
        <v>1516</v>
      </c>
      <c r="G1505" s="146" t="s">
        <v>142</v>
      </c>
      <c r="H1505" s="147">
        <v>0.245</v>
      </c>
      <c r="I1505" s="148"/>
      <c r="J1505" s="148">
        <f>ROUND(I1505*H1505,2)</f>
        <v>0</v>
      </c>
      <c r="K1505" s="149"/>
      <c r="L1505" s="31"/>
      <c r="M1505" s="150" t="s">
        <v>1</v>
      </c>
      <c r="N1505" s="151" t="s">
        <v>38</v>
      </c>
      <c r="O1505" s="152">
        <v>0</v>
      </c>
      <c r="P1505" s="152">
        <f>O1505*H1505</f>
        <v>0</v>
      </c>
      <c r="Q1505" s="152">
        <v>0</v>
      </c>
      <c r="R1505" s="152">
        <f>Q1505*H1505</f>
        <v>0</v>
      </c>
      <c r="S1505" s="152">
        <v>0</v>
      </c>
      <c r="T1505" s="153">
        <f>S1505*H1505</f>
        <v>0</v>
      </c>
      <c r="U1505" s="30"/>
      <c r="V1505" s="30"/>
      <c r="W1505" s="30"/>
      <c r="X1505" s="30"/>
      <c r="Y1505" s="30"/>
      <c r="Z1505" s="30"/>
      <c r="AA1505" s="30"/>
      <c r="AB1505" s="30"/>
      <c r="AC1505" s="30"/>
      <c r="AD1505" s="30"/>
      <c r="AE1505" s="30"/>
      <c r="AR1505" s="154" t="s">
        <v>143</v>
      </c>
      <c r="AT1505" s="154" t="s">
        <v>139</v>
      </c>
      <c r="AU1505" s="154" t="s">
        <v>83</v>
      </c>
      <c r="AY1505" s="18" t="s">
        <v>137</v>
      </c>
      <c r="BE1505" s="155">
        <f>IF(N1505="základní",J1505,0)</f>
        <v>0</v>
      </c>
      <c r="BF1505" s="155">
        <f>IF(N1505="snížená",J1505,0)</f>
        <v>0</v>
      </c>
      <c r="BG1505" s="155">
        <f>IF(N1505="zákl. přenesená",J1505,0)</f>
        <v>0</v>
      </c>
      <c r="BH1505" s="155">
        <f>IF(N1505="sníž. přenesená",J1505,0)</f>
        <v>0</v>
      </c>
      <c r="BI1505" s="155">
        <f>IF(N1505="nulová",J1505,0)</f>
        <v>0</v>
      </c>
      <c r="BJ1505" s="18" t="s">
        <v>81</v>
      </c>
      <c r="BK1505" s="155">
        <f>ROUND(I1505*H1505,2)</f>
        <v>0</v>
      </c>
      <c r="BL1505" s="18" t="s">
        <v>143</v>
      </c>
      <c r="BM1505" s="154" t="s">
        <v>1517</v>
      </c>
    </row>
    <row r="1506" spans="1:65" s="15" customFormat="1">
      <c r="B1506" s="171"/>
      <c r="D1506" s="157" t="s">
        <v>145</v>
      </c>
      <c r="E1506" s="172" t="s">
        <v>1</v>
      </c>
      <c r="F1506" s="173" t="s">
        <v>1505</v>
      </c>
      <c r="H1506" s="172" t="s">
        <v>1</v>
      </c>
      <c r="L1506" s="171"/>
      <c r="M1506" s="174"/>
      <c r="N1506" s="175"/>
      <c r="O1506" s="175"/>
      <c r="P1506" s="175"/>
      <c r="Q1506" s="175"/>
      <c r="R1506" s="175"/>
      <c r="S1506" s="175"/>
      <c r="T1506" s="176"/>
      <c r="AT1506" s="172" t="s">
        <v>145</v>
      </c>
      <c r="AU1506" s="172" t="s">
        <v>83</v>
      </c>
      <c r="AV1506" s="15" t="s">
        <v>81</v>
      </c>
      <c r="AW1506" s="15" t="s">
        <v>29</v>
      </c>
      <c r="AX1506" s="15" t="s">
        <v>73</v>
      </c>
      <c r="AY1506" s="172" t="s">
        <v>137</v>
      </c>
    </row>
    <row r="1507" spans="1:65" s="15" customFormat="1" ht="20.399999999999999">
      <c r="B1507" s="171"/>
      <c r="D1507" s="157" t="s">
        <v>145</v>
      </c>
      <c r="E1507" s="172" t="s">
        <v>1</v>
      </c>
      <c r="F1507" s="173" t="s">
        <v>1496</v>
      </c>
      <c r="H1507" s="172" t="s">
        <v>1</v>
      </c>
      <c r="L1507" s="171"/>
      <c r="M1507" s="174"/>
      <c r="N1507" s="175"/>
      <c r="O1507" s="175"/>
      <c r="P1507" s="175"/>
      <c r="Q1507" s="175"/>
      <c r="R1507" s="175"/>
      <c r="S1507" s="175"/>
      <c r="T1507" s="176"/>
      <c r="AT1507" s="172" t="s">
        <v>145</v>
      </c>
      <c r="AU1507" s="172" t="s">
        <v>83</v>
      </c>
      <c r="AV1507" s="15" t="s">
        <v>81</v>
      </c>
      <c r="AW1507" s="15" t="s">
        <v>29</v>
      </c>
      <c r="AX1507" s="15" t="s">
        <v>73</v>
      </c>
      <c r="AY1507" s="172" t="s">
        <v>137</v>
      </c>
    </row>
    <row r="1508" spans="1:65" s="13" customFormat="1">
      <c r="B1508" s="156"/>
      <c r="D1508" s="157" t="s">
        <v>145</v>
      </c>
      <c r="E1508" s="158" t="s">
        <v>1</v>
      </c>
      <c r="F1508" s="159" t="s">
        <v>1518</v>
      </c>
      <c r="H1508" s="160">
        <v>0.245</v>
      </c>
      <c r="L1508" s="156"/>
      <c r="M1508" s="161"/>
      <c r="N1508" s="162"/>
      <c r="O1508" s="162"/>
      <c r="P1508" s="162"/>
      <c r="Q1508" s="162"/>
      <c r="R1508" s="162"/>
      <c r="S1508" s="162"/>
      <c r="T1508" s="163"/>
      <c r="AT1508" s="158" t="s">
        <v>145</v>
      </c>
      <c r="AU1508" s="158" t="s">
        <v>83</v>
      </c>
      <c r="AV1508" s="13" t="s">
        <v>83</v>
      </c>
      <c r="AW1508" s="13" t="s">
        <v>29</v>
      </c>
      <c r="AX1508" s="13" t="s">
        <v>73</v>
      </c>
      <c r="AY1508" s="158" t="s">
        <v>137</v>
      </c>
    </row>
    <row r="1509" spans="1:65" s="14" customFormat="1">
      <c r="B1509" s="164"/>
      <c r="D1509" s="157" t="s">
        <v>145</v>
      </c>
      <c r="E1509" s="165" t="s">
        <v>1</v>
      </c>
      <c r="F1509" s="166" t="s">
        <v>176</v>
      </c>
      <c r="H1509" s="167">
        <v>0.245</v>
      </c>
      <c r="L1509" s="164"/>
      <c r="M1509" s="168"/>
      <c r="N1509" s="169"/>
      <c r="O1509" s="169"/>
      <c r="P1509" s="169"/>
      <c r="Q1509" s="169"/>
      <c r="R1509" s="169"/>
      <c r="S1509" s="169"/>
      <c r="T1509" s="170"/>
      <c r="AT1509" s="165" t="s">
        <v>145</v>
      </c>
      <c r="AU1509" s="165" t="s">
        <v>83</v>
      </c>
      <c r="AV1509" s="14" t="s">
        <v>143</v>
      </c>
      <c r="AW1509" s="14" t="s">
        <v>29</v>
      </c>
      <c r="AX1509" s="14" t="s">
        <v>81</v>
      </c>
      <c r="AY1509" s="165" t="s">
        <v>137</v>
      </c>
    </row>
    <row r="1510" spans="1:65" s="2" customFormat="1" ht="24.15" customHeight="1">
      <c r="A1510" s="30"/>
      <c r="B1510" s="142"/>
      <c r="C1510" s="143" t="s">
        <v>1519</v>
      </c>
      <c r="D1510" s="143" t="s">
        <v>139</v>
      </c>
      <c r="E1510" s="144" t="s">
        <v>1520</v>
      </c>
      <c r="F1510" s="145" t="s">
        <v>1521</v>
      </c>
      <c r="G1510" s="146" t="s">
        <v>142</v>
      </c>
      <c r="H1510" s="147">
        <v>0.83599999999999997</v>
      </c>
      <c r="I1510" s="148"/>
      <c r="J1510" s="148">
        <f>ROUND(I1510*H1510,2)</f>
        <v>0</v>
      </c>
      <c r="K1510" s="149"/>
      <c r="L1510" s="31"/>
      <c r="M1510" s="150" t="s">
        <v>1</v>
      </c>
      <c r="N1510" s="151" t="s">
        <v>38</v>
      </c>
      <c r="O1510" s="152">
        <v>0</v>
      </c>
      <c r="P1510" s="152">
        <f>O1510*H1510</f>
        <v>0</v>
      </c>
      <c r="Q1510" s="152">
        <v>0</v>
      </c>
      <c r="R1510" s="152">
        <f>Q1510*H1510</f>
        <v>0</v>
      </c>
      <c r="S1510" s="152">
        <v>0</v>
      </c>
      <c r="T1510" s="153">
        <f>S1510*H1510</f>
        <v>0</v>
      </c>
      <c r="U1510" s="30"/>
      <c r="V1510" s="30"/>
      <c r="W1510" s="30"/>
      <c r="X1510" s="30"/>
      <c r="Y1510" s="30"/>
      <c r="Z1510" s="30"/>
      <c r="AA1510" s="30"/>
      <c r="AB1510" s="30"/>
      <c r="AC1510" s="30"/>
      <c r="AD1510" s="30"/>
      <c r="AE1510" s="30"/>
      <c r="AR1510" s="154" t="s">
        <v>143</v>
      </c>
      <c r="AT1510" s="154" t="s">
        <v>139</v>
      </c>
      <c r="AU1510" s="154" t="s">
        <v>83</v>
      </c>
      <c r="AY1510" s="18" t="s">
        <v>137</v>
      </c>
      <c r="BE1510" s="155">
        <f>IF(N1510="základní",J1510,0)</f>
        <v>0</v>
      </c>
      <c r="BF1510" s="155">
        <f>IF(N1510="snížená",J1510,0)</f>
        <v>0</v>
      </c>
      <c r="BG1510" s="155">
        <f>IF(N1510="zákl. přenesená",J1510,0)</f>
        <v>0</v>
      </c>
      <c r="BH1510" s="155">
        <f>IF(N1510="sníž. přenesená",J1510,0)</f>
        <v>0</v>
      </c>
      <c r="BI1510" s="155">
        <f>IF(N1510="nulová",J1510,0)</f>
        <v>0</v>
      </c>
      <c r="BJ1510" s="18" t="s">
        <v>81</v>
      </c>
      <c r="BK1510" s="155">
        <f>ROUND(I1510*H1510,2)</f>
        <v>0</v>
      </c>
      <c r="BL1510" s="18" t="s">
        <v>143</v>
      </c>
      <c r="BM1510" s="154" t="s">
        <v>1522</v>
      </c>
    </row>
    <row r="1511" spans="1:65" s="15" customFormat="1">
      <c r="B1511" s="171"/>
      <c r="D1511" s="157" t="s">
        <v>145</v>
      </c>
      <c r="E1511" s="172" t="s">
        <v>1</v>
      </c>
      <c r="F1511" s="173" t="s">
        <v>1505</v>
      </c>
      <c r="H1511" s="172" t="s">
        <v>1</v>
      </c>
      <c r="L1511" s="171"/>
      <c r="M1511" s="174"/>
      <c r="N1511" s="175"/>
      <c r="O1511" s="175"/>
      <c r="P1511" s="175"/>
      <c r="Q1511" s="175"/>
      <c r="R1511" s="175"/>
      <c r="S1511" s="175"/>
      <c r="T1511" s="176"/>
      <c r="AT1511" s="172" t="s">
        <v>145</v>
      </c>
      <c r="AU1511" s="172" t="s">
        <v>83</v>
      </c>
      <c r="AV1511" s="15" t="s">
        <v>81</v>
      </c>
      <c r="AW1511" s="15" t="s">
        <v>29</v>
      </c>
      <c r="AX1511" s="15" t="s">
        <v>73</v>
      </c>
      <c r="AY1511" s="172" t="s">
        <v>137</v>
      </c>
    </row>
    <row r="1512" spans="1:65" s="15" customFormat="1" ht="20.399999999999999">
      <c r="B1512" s="171"/>
      <c r="D1512" s="157" t="s">
        <v>145</v>
      </c>
      <c r="E1512" s="172" t="s">
        <v>1</v>
      </c>
      <c r="F1512" s="173" t="s">
        <v>1523</v>
      </c>
      <c r="H1512" s="172" t="s">
        <v>1</v>
      </c>
      <c r="L1512" s="171"/>
      <c r="M1512" s="174"/>
      <c r="N1512" s="175"/>
      <c r="O1512" s="175"/>
      <c r="P1512" s="175"/>
      <c r="Q1512" s="175"/>
      <c r="R1512" s="175"/>
      <c r="S1512" s="175"/>
      <c r="T1512" s="176"/>
      <c r="AT1512" s="172" t="s">
        <v>145</v>
      </c>
      <c r="AU1512" s="172" t="s">
        <v>83</v>
      </c>
      <c r="AV1512" s="15" t="s">
        <v>81</v>
      </c>
      <c r="AW1512" s="15" t="s">
        <v>29</v>
      </c>
      <c r="AX1512" s="15" t="s">
        <v>73</v>
      </c>
      <c r="AY1512" s="172" t="s">
        <v>137</v>
      </c>
    </row>
    <row r="1513" spans="1:65" s="13" customFormat="1">
      <c r="B1513" s="156"/>
      <c r="D1513" s="157" t="s">
        <v>145</v>
      </c>
      <c r="E1513" s="158" t="s">
        <v>1</v>
      </c>
      <c r="F1513" s="159" t="s">
        <v>1524</v>
      </c>
      <c r="H1513" s="160">
        <v>7.0999999999999994E-2</v>
      </c>
      <c r="L1513" s="156"/>
      <c r="M1513" s="161"/>
      <c r="N1513" s="162"/>
      <c r="O1513" s="162"/>
      <c r="P1513" s="162"/>
      <c r="Q1513" s="162"/>
      <c r="R1513" s="162"/>
      <c r="S1513" s="162"/>
      <c r="T1513" s="163"/>
      <c r="AT1513" s="158" t="s">
        <v>145</v>
      </c>
      <c r="AU1513" s="158" t="s">
        <v>83</v>
      </c>
      <c r="AV1513" s="13" t="s">
        <v>83</v>
      </c>
      <c r="AW1513" s="13" t="s">
        <v>29</v>
      </c>
      <c r="AX1513" s="13" t="s">
        <v>73</v>
      </c>
      <c r="AY1513" s="158" t="s">
        <v>137</v>
      </c>
    </row>
    <row r="1514" spans="1:65" s="13" customFormat="1">
      <c r="B1514" s="156"/>
      <c r="D1514" s="157" t="s">
        <v>145</v>
      </c>
      <c r="E1514" s="158" t="s">
        <v>1</v>
      </c>
      <c r="F1514" s="159" t="s">
        <v>1525</v>
      </c>
      <c r="H1514" s="160">
        <v>0.72</v>
      </c>
      <c r="L1514" s="156"/>
      <c r="M1514" s="161"/>
      <c r="N1514" s="162"/>
      <c r="O1514" s="162"/>
      <c r="P1514" s="162"/>
      <c r="Q1514" s="162"/>
      <c r="R1514" s="162"/>
      <c r="S1514" s="162"/>
      <c r="T1514" s="163"/>
      <c r="AT1514" s="158" t="s">
        <v>145</v>
      </c>
      <c r="AU1514" s="158" t="s">
        <v>83</v>
      </c>
      <c r="AV1514" s="13" t="s">
        <v>83</v>
      </c>
      <c r="AW1514" s="13" t="s">
        <v>29</v>
      </c>
      <c r="AX1514" s="13" t="s">
        <v>73</v>
      </c>
      <c r="AY1514" s="158" t="s">
        <v>137</v>
      </c>
    </row>
    <row r="1515" spans="1:65" s="13" customFormat="1">
      <c r="B1515" s="156"/>
      <c r="D1515" s="157" t="s">
        <v>145</v>
      </c>
      <c r="E1515" s="158" t="s">
        <v>1</v>
      </c>
      <c r="F1515" s="159" t="s">
        <v>1526</v>
      </c>
      <c r="H1515" s="160">
        <v>4.4999999999999998E-2</v>
      </c>
      <c r="L1515" s="156"/>
      <c r="M1515" s="161"/>
      <c r="N1515" s="162"/>
      <c r="O1515" s="162"/>
      <c r="P1515" s="162"/>
      <c r="Q1515" s="162"/>
      <c r="R1515" s="162"/>
      <c r="S1515" s="162"/>
      <c r="T1515" s="163"/>
      <c r="AT1515" s="158" t="s">
        <v>145</v>
      </c>
      <c r="AU1515" s="158" t="s">
        <v>83</v>
      </c>
      <c r="AV1515" s="13" t="s">
        <v>83</v>
      </c>
      <c r="AW1515" s="13" t="s">
        <v>29</v>
      </c>
      <c r="AX1515" s="13" t="s">
        <v>73</v>
      </c>
      <c r="AY1515" s="158" t="s">
        <v>137</v>
      </c>
    </row>
    <row r="1516" spans="1:65" s="14" customFormat="1">
      <c r="B1516" s="164"/>
      <c r="D1516" s="157" t="s">
        <v>145</v>
      </c>
      <c r="E1516" s="165" t="s">
        <v>1</v>
      </c>
      <c r="F1516" s="166" t="s">
        <v>176</v>
      </c>
      <c r="H1516" s="167">
        <v>0.83599999999999997</v>
      </c>
      <c r="L1516" s="164"/>
      <c r="M1516" s="168"/>
      <c r="N1516" s="169"/>
      <c r="O1516" s="169"/>
      <c r="P1516" s="169"/>
      <c r="Q1516" s="169"/>
      <c r="R1516" s="169"/>
      <c r="S1516" s="169"/>
      <c r="T1516" s="170"/>
      <c r="AT1516" s="165" t="s">
        <v>145</v>
      </c>
      <c r="AU1516" s="165" t="s">
        <v>83</v>
      </c>
      <c r="AV1516" s="14" t="s">
        <v>143</v>
      </c>
      <c r="AW1516" s="14" t="s">
        <v>29</v>
      </c>
      <c r="AX1516" s="14" t="s">
        <v>81</v>
      </c>
      <c r="AY1516" s="165" t="s">
        <v>137</v>
      </c>
    </row>
    <row r="1517" spans="1:65" s="2" customFormat="1" ht="16.5" customHeight="1">
      <c r="A1517" s="30"/>
      <c r="B1517" s="142"/>
      <c r="C1517" s="143" t="s">
        <v>1527</v>
      </c>
      <c r="D1517" s="143" t="s">
        <v>139</v>
      </c>
      <c r="E1517" s="144" t="s">
        <v>1528</v>
      </c>
      <c r="F1517" s="145" t="s">
        <v>1529</v>
      </c>
      <c r="G1517" s="146" t="s">
        <v>318</v>
      </c>
      <c r="H1517" s="147">
        <v>1</v>
      </c>
      <c r="I1517" s="148"/>
      <c r="J1517" s="148">
        <f>ROUND(I1517*H1517,2)</f>
        <v>0</v>
      </c>
      <c r="K1517" s="149"/>
      <c r="L1517" s="31"/>
      <c r="M1517" s="150" t="s">
        <v>1</v>
      </c>
      <c r="N1517" s="151" t="s">
        <v>38</v>
      </c>
      <c r="O1517" s="152">
        <v>0</v>
      </c>
      <c r="P1517" s="152">
        <f>O1517*H1517</f>
        <v>0</v>
      </c>
      <c r="Q1517" s="152">
        <v>0</v>
      </c>
      <c r="R1517" s="152">
        <f>Q1517*H1517</f>
        <v>0</v>
      </c>
      <c r="S1517" s="152">
        <v>0</v>
      </c>
      <c r="T1517" s="153">
        <f>S1517*H1517</f>
        <v>0</v>
      </c>
      <c r="U1517" s="30"/>
      <c r="V1517" s="30"/>
      <c r="W1517" s="30"/>
      <c r="X1517" s="30"/>
      <c r="Y1517" s="30"/>
      <c r="Z1517" s="30"/>
      <c r="AA1517" s="30"/>
      <c r="AB1517" s="30"/>
      <c r="AC1517" s="30"/>
      <c r="AD1517" s="30"/>
      <c r="AE1517" s="30"/>
      <c r="AR1517" s="154" t="s">
        <v>143</v>
      </c>
      <c r="AT1517" s="154" t="s">
        <v>139</v>
      </c>
      <c r="AU1517" s="154" t="s">
        <v>83</v>
      </c>
      <c r="AY1517" s="18" t="s">
        <v>137</v>
      </c>
      <c r="BE1517" s="155">
        <f>IF(N1517="základní",J1517,0)</f>
        <v>0</v>
      </c>
      <c r="BF1517" s="155">
        <f>IF(N1517="snížená",J1517,0)</f>
        <v>0</v>
      </c>
      <c r="BG1517" s="155">
        <f>IF(N1517="zákl. přenesená",J1517,0)</f>
        <v>0</v>
      </c>
      <c r="BH1517" s="155">
        <f>IF(N1517="sníž. přenesená",J1517,0)</f>
        <v>0</v>
      </c>
      <c r="BI1517" s="155">
        <f>IF(N1517="nulová",J1517,0)</f>
        <v>0</v>
      </c>
      <c r="BJ1517" s="18" t="s">
        <v>81</v>
      </c>
      <c r="BK1517" s="155">
        <f>ROUND(I1517*H1517,2)</f>
        <v>0</v>
      </c>
      <c r="BL1517" s="18" t="s">
        <v>143</v>
      </c>
      <c r="BM1517" s="154" t="s">
        <v>1530</v>
      </c>
    </row>
    <row r="1518" spans="1:65" s="2" customFormat="1" ht="16.5" customHeight="1">
      <c r="A1518" s="30"/>
      <c r="B1518" s="142"/>
      <c r="C1518" s="143" t="s">
        <v>1531</v>
      </c>
      <c r="D1518" s="143" t="s">
        <v>139</v>
      </c>
      <c r="E1518" s="144" t="s">
        <v>1532</v>
      </c>
      <c r="F1518" s="145" t="s">
        <v>1533</v>
      </c>
      <c r="G1518" s="146" t="s">
        <v>217</v>
      </c>
      <c r="H1518" s="147">
        <v>50</v>
      </c>
      <c r="I1518" s="148"/>
      <c r="J1518" s="148">
        <f>ROUND(I1518*H1518,2)</f>
        <v>0</v>
      </c>
      <c r="K1518" s="149"/>
      <c r="L1518" s="31"/>
      <c r="M1518" s="150" t="s">
        <v>1</v>
      </c>
      <c r="N1518" s="151" t="s">
        <v>38</v>
      </c>
      <c r="O1518" s="152">
        <v>0</v>
      </c>
      <c r="P1518" s="152">
        <f>O1518*H1518</f>
        <v>0</v>
      </c>
      <c r="Q1518" s="152">
        <v>0</v>
      </c>
      <c r="R1518" s="152">
        <f>Q1518*H1518</f>
        <v>0</v>
      </c>
      <c r="S1518" s="152">
        <v>0</v>
      </c>
      <c r="T1518" s="153">
        <f>S1518*H1518</f>
        <v>0</v>
      </c>
      <c r="U1518" s="30"/>
      <c r="V1518" s="30"/>
      <c r="W1518" s="30"/>
      <c r="X1518" s="30"/>
      <c r="Y1518" s="30"/>
      <c r="Z1518" s="30"/>
      <c r="AA1518" s="30"/>
      <c r="AB1518" s="30"/>
      <c r="AC1518" s="30"/>
      <c r="AD1518" s="30"/>
      <c r="AE1518" s="30"/>
      <c r="AR1518" s="154" t="s">
        <v>143</v>
      </c>
      <c r="AT1518" s="154" t="s">
        <v>139</v>
      </c>
      <c r="AU1518" s="154" t="s">
        <v>83</v>
      </c>
      <c r="AY1518" s="18" t="s">
        <v>137</v>
      </c>
      <c r="BE1518" s="155">
        <f>IF(N1518="základní",J1518,0)</f>
        <v>0</v>
      </c>
      <c r="BF1518" s="155">
        <f>IF(N1518="snížená",J1518,0)</f>
        <v>0</v>
      </c>
      <c r="BG1518" s="155">
        <f>IF(N1518="zákl. přenesená",J1518,0)</f>
        <v>0</v>
      </c>
      <c r="BH1518" s="155">
        <f>IF(N1518="sníž. přenesená",J1518,0)</f>
        <v>0</v>
      </c>
      <c r="BI1518" s="155">
        <f>IF(N1518="nulová",J1518,0)</f>
        <v>0</v>
      </c>
      <c r="BJ1518" s="18" t="s">
        <v>81</v>
      </c>
      <c r="BK1518" s="155">
        <f>ROUND(I1518*H1518,2)</f>
        <v>0</v>
      </c>
      <c r="BL1518" s="18" t="s">
        <v>143</v>
      </c>
      <c r="BM1518" s="154" t="s">
        <v>1534</v>
      </c>
    </row>
    <row r="1519" spans="1:65" s="13" customFormat="1">
      <c r="B1519" s="156"/>
      <c r="D1519" s="157" t="s">
        <v>145</v>
      </c>
      <c r="E1519" s="158" t="s">
        <v>1</v>
      </c>
      <c r="F1519" s="159" t="s">
        <v>1535</v>
      </c>
      <c r="H1519" s="160">
        <v>50</v>
      </c>
      <c r="L1519" s="156"/>
      <c r="M1519" s="161"/>
      <c r="N1519" s="162"/>
      <c r="O1519" s="162"/>
      <c r="P1519" s="162"/>
      <c r="Q1519" s="162"/>
      <c r="R1519" s="162"/>
      <c r="S1519" s="162"/>
      <c r="T1519" s="163"/>
      <c r="AT1519" s="158" t="s">
        <v>145</v>
      </c>
      <c r="AU1519" s="158" t="s">
        <v>83</v>
      </c>
      <c r="AV1519" s="13" t="s">
        <v>83</v>
      </c>
      <c r="AW1519" s="13" t="s">
        <v>29</v>
      </c>
      <c r="AX1519" s="13" t="s">
        <v>81</v>
      </c>
      <c r="AY1519" s="158" t="s">
        <v>137</v>
      </c>
    </row>
    <row r="1520" spans="1:65" s="2" customFormat="1" ht="16.5" customHeight="1">
      <c r="A1520" s="30"/>
      <c r="B1520" s="142"/>
      <c r="C1520" s="143" t="s">
        <v>1536</v>
      </c>
      <c r="D1520" s="143" t="s">
        <v>139</v>
      </c>
      <c r="E1520" s="144" t="s">
        <v>1537</v>
      </c>
      <c r="F1520" s="145" t="s">
        <v>1538</v>
      </c>
      <c r="G1520" s="146" t="s">
        <v>1539</v>
      </c>
      <c r="H1520" s="147">
        <v>500</v>
      </c>
      <c r="I1520" s="148"/>
      <c r="J1520" s="148">
        <f>ROUND(I1520*H1520,2)</f>
        <v>0</v>
      </c>
      <c r="K1520" s="149"/>
      <c r="L1520" s="31"/>
      <c r="M1520" s="150" t="s">
        <v>1</v>
      </c>
      <c r="N1520" s="151" t="s">
        <v>38</v>
      </c>
      <c r="O1520" s="152">
        <v>0</v>
      </c>
      <c r="P1520" s="152">
        <f>O1520*H1520</f>
        <v>0</v>
      </c>
      <c r="Q1520" s="152">
        <v>0</v>
      </c>
      <c r="R1520" s="152">
        <f>Q1520*H1520</f>
        <v>0</v>
      </c>
      <c r="S1520" s="152">
        <v>0</v>
      </c>
      <c r="T1520" s="153">
        <f>S1520*H1520</f>
        <v>0</v>
      </c>
      <c r="U1520" s="30"/>
      <c r="V1520" s="30"/>
      <c r="W1520" s="30"/>
      <c r="X1520" s="30"/>
      <c r="Y1520" s="30"/>
      <c r="Z1520" s="30"/>
      <c r="AA1520" s="30"/>
      <c r="AB1520" s="30"/>
      <c r="AC1520" s="30"/>
      <c r="AD1520" s="30"/>
      <c r="AE1520" s="30"/>
      <c r="AR1520" s="154" t="s">
        <v>143</v>
      </c>
      <c r="AT1520" s="154" t="s">
        <v>139</v>
      </c>
      <c r="AU1520" s="154" t="s">
        <v>83</v>
      </c>
      <c r="AY1520" s="18" t="s">
        <v>137</v>
      </c>
      <c r="BE1520" s="155">
        <f>IF(N1520="základní",J1520,0)</f>
        <v>0</v>
      </c>
      <c r="BF1520" s="155">
        <f>IF(N1520="snížená",J1520,0)</f>
        <v>0</v>
      </c>
      <c r="BG1520" s="155">
        <f>IF(N1520="zákl. přenesená",J1520,0)</f>
        <v>0</v>
      </c>
      <c r="BH1520" s="155">
        <f>IF(N1520="sníž. přenesená",J1520,0)</f>
        <v>0</v>
      </c>
      <c r="BI1520" s="155">
        <f>IF(N1520="nulová",J1520,0)</f>
        <v>0</v>
      </c>
      <c r="BJ1520" s="18" t="s">
        <v>81</v>
      </c>
      <c r="BK1520" s="155">
        <f>ROUND(I1520*H1520,2)</f>
        <v>0</v>
      </c>
      <c r="BL1520" s="18" t="s">
        <v>143</v>
      </c>
      <c r="BM1520" s="154" t="s">
        <v>1540</v>
      </c>
    </row>
    <row r="1521" spans="1:65" s="13" customFormat="1">
      <c r="B1521" s="156"/>
      <c r="D1521" s="157" t="s">
        <v>145</v>
      </c>
      <c r="E1521" s="158" t="s">
        <v>1</v>
      </c>
      <c r="F1521" s="159" t="s">
        <v>1541</v>
      </c>
      <c r="H1521" s="160">
        <v>500</v>
      </c>
      <c r="L1521" s="156"/>
      <c r="M1521" s="161"/>
      <c r="N1521" s="162"/>
      <c r="O1521" s="162"/>
      <c r="P1521" s="162"/>
      <c r="Q1521" s="162"/>
      <c r="R1521" s="162"/>
      <c r="S1521" s="162"/>
      <c r="T1521" s="163"/>
      <c r="AT1521" s="158" t="s">
        <v>145</v>
      </c>
      <c r="AU1521" s="158" t="s">
        <v>83</v>
      </c>
      <c r="AV1521" s="13" t="s">
        <v>83</v>
      </c>
      <c r="AW1521" s="13" t="s">
        <v>29</v>
      </c>
      <c r="AX1521" s="13" t="s">
        <v>81</v>
      </c>
      <c r="AY1521" s="158" t="s">
        <v>137</v>
      </c>
    </row>
    <row r="1522" spans="1:65" s="2" customFormat="1" ht="24.15" customHeight="1">
      <c r="A1522" s="30"/>
      <c r="B1522" s="142"/>
      <c r="C1522" s="143" t="s">
        <v>1542</v>
      </c>
      <c r="D1522" s="143" t="s">
        <v>139</v>
      </c>
      <c r="E1522" s="144" t="s">
        <v>1543</v>
      </c>
      <c r="F1522" s="145" t="s">
        <v>1544</v>
      </c>
      <c r="G1522" s="146" t="s">
        <v>142</v>
      </c>
      <c r="H1522" s="147">
        <v>185.02</v>
      </c>
      <c r="I1522" s="148"/>
      <c r="J1522" s="148">
        <f>ROUND(I1522*H1522,2)</f>
        <v>0</v>
      </c>
      <c r="K1522" s="149"/>
      <c r="L1522" s="31"/>
      <c r="M1522" s="150" t="s">
        <v>1</v>
      </c>
      <c r="N1522" s="151" t="s">
        <v>38</v>
      </c>
      <c r="O1522" s="152">
        <v>0.08</v>
      </c>
      <c r="P1522" s="152">
        <f>O1522*H1522</f>
        <v>14.801600000000001</v>
      </c>
      <c r="Q1522" s="152">
        <v>4.6999999999999999E-4</v>
      </c>
      <c r="R1522" s="152">
        <f>Q1522*H1522</f>
        <v>8.6959400000000006E-2</v>
      </c>
      <c r="S1522" s="152">
        <v>0</v>
      </c>
      <c r="T1522" s="153">
        <f>S1522*H1522</f>
        <v>0</v>
      </c>
      <c r="U1522" s="30"/>
      <c r="V1522" s="30"/>
      <c r="W1522" s="30"/>
      <c r="X1522" s="30"/>
      <c r="Y1522" s="30"/>
      <c r="Z1522" s="30"/>
      <c r="AA1522" s="30"/>
      <c r="AB1522" s="30"/>
      <c r="AC1522" s="30"/>
      <c r="AD1522" s="30"/>
      <c r="AE1522" s="30"/>
      <c r="AR1522" s="154" t="s">
        <v>143</v>
      </c>
      <c r="AT1522" s="154" t="s">
        <v>139</v>
      </c>
      <c r="AU1522" s="154" t="s">
        <v>83</v>
      </c>
      <c r="AY1522" s="18" t="s">
        <v>137</v>
      </c>
      <c r="BE1522" s="155">
        <f>IF(N1522="základní",J1522,0)</f>
        <v>0</v>
      </c>
      <c r="BF1522" s="155">
        <f>IF(N1522="snížená",J1522,0)</f>
        <v>0</v>
      </c>
      <c r="BG1522" s="155">
        <f>IF(N1522="zákl. přenesená",J1522,0)</f>
        <v>0</v>
      </c>
      <c r="BH1522" s="155">
        <f>IF(N1522="sníž. přenesená",J1522,0)</f>
        <v>0</v>
      </c>
      <c r="BI1522" s="155">
        <f>IF(N1522="nulová",J1522,0)</f>
        <v>0</v>
      </c>
      <c r="BJ1522" s="18" t="s">
        <v>81</v>
      </c>
      <c r="BK1522" s="155">
        <f>ROUND(I1522*H1522,2)</f>
        <v>0</v>
      </c>
      <c r="BL1522" s="18" t="s">
        <v>143</v>
      </c>
      <c r="BM1522" s="154" t="s">
        <v>1545</v>
      </c>
    </row>
    <row r="1523" spans="1:65" s="15" customFormat="1">
      <c r="B1523" s="171"/>
      <c r="D1523" s="157" t="s">
        <v>145</v>
      </c>
      <c r="E1523" s="172" t="s">
        <v>1</v>
      </c>
      <c r="F1523" s="173" t="s">
        <v>1546</v>
      </c>
      <c r="H1523" s="172" t="s">
        <v>1</v>
      </c>
      <c r="L1523" s="171"/>
      <c r="M1523" s="174"/>
      <c r="N1523" s="175"/>
      <c r="O1523" s="175"/>
      <c r="P1523" s="175"/>
      <c r="Q1523" s="175"/>
      <c r="R1523" s="175"/>
      <c r="S1523" s="175"/>
      <c r="T1523" s="176"/>
      <c r="AT1523" s="172" t="s">
        <v>145</v>
      </c>
      <c r="AU1523" s="172" t="s">
        <v>83</v>
      </c>
      <c r="AV1523" s="15" t="s">
        <v>81</v>
      </c>
      <c r="AW1523" s="15" t="s">
        <v>29</v>
      </c>
      <c r="AX1523" s="15" t="s">
        <v>73</v>
      </c>
      <c r="AY1523" s="172" t="s">
        <v>137</v>
      </c>
    </row>
    <row r="1524" spans="1:65" s="13" customFormat="1">
      <c r="B1524" s="156"/>
      <c r="D1524" s="157" t="s">
        <v>145</v>
      </c>
      <c r="E1524" s="158" t="s">
        <v>1</v>
      </c>
      <c r="F1524" s="159" t="s">
        <v>767</v>
      </c>
      <c r="H1524" s="160">
        <v>6.81</v>
      </c>
      <c r="L1524" s="156"/>
      <c r="M1524" s="161"/>
      <c r="N1524" s="162"/>
      <c r="O1524" s="162"/>
      <c r="P1524" s="162"/>
      <c r="Q1524" s="162"/>
      <c r="R1524" s="162"/>
      <c r="S1524" s="162"/>
      <c r="T1524" s="163"/>
      <c r="AT1524" s="158" t="s">
        <v>145</v>
      </c>
      <c r="AU1524" s="158" t="s">
        <v>83</v>
      </c>
      <c r="AV1524" s="13" t="s">
        <v>83</v>
      </c>
      <c r="AW1524" s="13" t="s">
        <v>29</v>
      </c>
      <c r="AX1524" s="13" t="s">
        <v>73</v>
      </c>
      <c r="AY1524" s="158" t="s">
        <v>137</v>
      </c>
    </row>
    <row r="1525" spans="1:65" s="15" customFormat="1">
      <c r="B1525" s="171"/>
      <c r="D1525" s="157" t="s">
        <v>145</v>
      </c>
      <c r="E1525" s="172" t="s">
        <v>1</v>
      </c>
      <c r="F1525" s="173" t="s">
        <v>1547</v>
      </c>
      <c r="H1525" s="172" t="s">
        <v>1</v>
      </c>
      <c r="L1525" s="171"/>
      <c r="M1525" s="174"/>
      <c r="N1525" s="175"/>
      <c r="O1525" s="175"/>
      <c r="P1525" s="175"/>
      <c r="Q1525" s="175"/>
      <c r="R1525" s="175"/>
      <c r="S1525" s="175"/>
      <c r="T1525" s="176"/>
      <c r="AT1525" s="172" t="s">
        <v>145</v>
      </c>
      <c r="AU1525" s="172" t="s">
        <v>83</v>
      </c>
      <c r="AV1525" s="15" t="s">
        <v>81</v>
      </c>
      <c r="AW1525" s="15" t="s">
        <v>29</v>
      </c>
      <c r="AX1525" s="15" t="s">
        <v>73</v>
      </c>
      <c r="AY1525" s="172" t="s">
        <v>137</v>
      </c>
    </row>
    <row r="1526" spans="1:65" s="13" customFormat="1">
      <c r="B1526" s="156"/>
      <c r="D1526" s="157" t="s">
        <v>145</v>
      </c>
      <c r="E1526" s="158" t="s">
        <v>1</v>
      </c>
      <c r="F1526" s="159" t="s">
        <v>1548</v>
      </c>
      <c r="H1526" s="160">
        <v>98.92</v>
      </c>
      <c r="L1526" s="156"/>
      <c r="M1526" s="161"/>
      <c r="N1526" s="162"/>
      <c r="O1526" s="162"/>
      <c r="P1526" s="162"/>
      <c r="Q1526" s="162"/>
      <c r="R1526" s="162"/>
      <c r="S1526" s="162"/>
      <c r="T1526" s="163"/>
      <c r="AT1526" s="158" t="s">
        <v>145</v>
      </c>
      <c r="AU1526" s="158" t="s">
        <v>83</v>
      </c>
      <c r="AV1526" s="13" t="s">
        <v>83</v>
      </c>
      <c r="AW1526" s="13" t="s">
        <v>29</v>
      </c>
      <c r="AX1526" s="13" t="s">
        <v>73</v>
      </c>
      <c r="AY1526" s="158" t="s">
        <v>137</v>
      </c>
    </row>
    <row r="1527" spans="1:65" s="13" customFormat="1">
      <c r="B1527" s="156"/>
      <c r="D1527" s="157" t="s">
        <v>145</v>
      </c>
      <c r="E1527" s="158" t="s">
        <v>1</v>
      </c>
      <c r="F1527" s="159" t="s">
        <v>1549</v>
      </c>
      <c r="H1527" s="160">
        <v>58.59</v>
      </c>
      <c r="L1527" s="156"/>
      <c r="M1527" s="161"/>
      <c r="N1527" s="162"/>
      <c r="O1527" s="162"/>
      <c r="P1527" s="162"/>
      <c r="Q1527" s="162"/>
      <c r="R1527" s="162"/>
      <c r="S1527" s="162"/>
      <c r="T1527" s="163"/>
      <c r="AT1527" s="158" t="s">
        <v>145</v>
      </c>
      <c r="AU1527" s="158" t="s">
        <v>83</v>
      </c>
      <c r="AV1527" s="13" t="s">
        <v>83</v>
      </c>
      <c r="AW1527" s="13" t="s">
        <v>29</v>
      </c>
      <c r="AX1527" s="13" t="s">
        <v>73</v>
      </c>
      <c r="AY1527" s="158" t="s">
        <v>137</v>
      </c>
    </row>
    <row r="1528" spans="1:65" s="13" customFormat="1">
      <c r="B1528" s="156"/>
      <c r="D1528" s="157" t="s">
        <v>145</v>
      </c>
      <c r="E1528" s="158" t="s">
        <v>1</v>
      </c>
      <c r="F1528" s="159" t="s">
        <v>1550</v>
      </c>
      <c r="H1528" s="160">
        <v>20.7</v>
      </c>
      <c r="L1528" s="156"/>
      <c r="M1528" s="161"/>
      <c r="N1528" s="162"/>
      <c r="O1528" s="162"/>
      <c r="P1528" s="162"/>
      <c r="Q1528" s="162"/>
      <c r="R1528" s="162"/>
      <c r="S1528" s="162"/>
      <c r="T1528" s="163"/>
      <c r="AT1528" s="158" t="s">
        <v>145</v>
      </c>
      <c r="AU1528" s="158" t="s">
        <v>83</v>
      </c>
      <c r="AV1528" s="13" t="s">
        <v>83</v>
      </c>
      <c r="AW1528" s="13" t="s">
        <v>29</v>
      </c>
      <c r="AX1528" s="13" t="s">
        <v>73</v>
      </c>
      <c r="AY1528" s="158" t="s">
        <v>137</v>
      </c>
    </row>
    <row r="1529" spans="1:65" s="14" customFormat="1">
      <c r="B1529" s="164"/>
      <c r="D1529" s="157" t="s">
        <v>145</v>
      </c>
      <c r="E1529" s="165" t="s">
        <v>1</v>
      </c>
      <c r="F1529" s="166" t="s">
        <v>176</v>
      </c>
      <c r="H1529" s="167">
        <v>185.02</v>
      </c>
      <c r="L1529" s="164"/>
      <c r="M1529" s="168"/>
      <c r="N1529" s="169"/>
      <c r="O1529" s="169"/>
      <c r="P1529" s="169"/>
      <c r="Q1529" s="169"/>
      <c r="R1529" s="169"/>
      <c r="S1529" s="169"/>
      <c r="T1529" s="170"/>
      <c r="AT1529" s="165" t="s">
        <v>145</v>
      </c>
      <c r="AU1529" s="165" t="s">
        <v>83</v>
      </c>
      <c r="AV1529" s="14" t="s">
        <v>143</v>
      </c>
      <c r="AW1529" s="14" t="s">
        <v>29</v>
      </c>
      <c r="AX1529" s="14" t="s">
        <v>81</v>
      </c>
      <c r="AY1529" s="165" t="s">
        <v>137</v>
      </c>
    </row>
    <row r="1530" spans="1:65" s="2" customFormat="1" ht="33" customHeight="1">
      <c r="A1530" s="30"/>
      <c r="B1530" s="142"/>
      <c r="C1530" s="143" t="s">
        <v>1551</v>
      </c>
      <c r="D1530" s="143" t="s">
        <v>139</v>
      </c>
      <c r="E1530" s="144" t="s">
        <v>1552</v>
      </c>
      <c r="F1530" s="145" t="s">
        <v>1553</v>
      </c>
      <c r="G1530" s="146" t="s">
        <v>142</v>
      </c>
      <c r="H1530" s="147">
        <v>2453.9389999999999</v>
      </c>
      <c r="I1530" s="148"/>
      <c r="J1530" s="148">
        <f>ROUND(I1530*H1530,2)</f>
        <v>0</v>
      </c>
      <c r="K1530" s="149"/>
      <c r="L1530" s="31"/>
      <c r="M1530" s="150" t="s">
        <v>1</v>
      </c>
      <c r="N1530" s="151" t="s">
        <v>38</v>
      </c>
      <c r="O1530" s="152">
        <v>0.11</v>
      </c>
      <c r="P1530" s="152">
        <f>O1530*H1530</f>
        <v>269.93329</v>
      </c>
      <c r="Q1530" s="152">
        <v>0</v>
      </c>
      <c r="R1530" s="152">
        <f>Q1530*H1530</f>
        <v>0</v>
      </c>
      <c r="S1530" s="152">
        <v>0</v>
      </c>
      <c r="T1530" s="153">
        <f>S1530*H1530</f>
        <v>0</v>
      </c>
      <c r="U1530" s="30"/>
      <c r="V1530" s="30"/>
      <c r="W1530" s="30"/>
      <c r="X1530" s="30"/>
      <c r="Y1530" s="30"/>
      <c r="Z1530" s="30"/>
      <c r="AA1530" s="30"/>
      <c r="AB1530" s="30"/>
      <c r="AC1530" s="30"/>
      <c r="AD1530" s="30"/>
      <c r="AE1530" s="30"/>
      <c r="AR1530" s="154" t="s">
        <v>143</v>
      </c>
      <c r="AT1530" s="154" t="s">
        <v>139</v>
      </c>
      <c r="AU1530" s="154" t="s">
        <v>83</v>
      </c>
      <c r="AY1530" s="18" t="s">
        <v>137</v>
      </c>
      <c r="BE1530" s="155">
        <f>IF(N1530="základní",J1530,0)</f>
        <v>0</v>
      </c>
      <c r="BF1530" s="155">
        <f>IF(N1530="snížená",J1530,0)</f>
        <v>0</v>
      </c>
      <c r="BG1530" s="155">
        <f>IF(N1530="zákl. přenesená",J1530,0)</f>
        <v>0</v>
      </c>
      <c r="BH1530" s="155">
        <f>IF(N1530="sníž. přenesená",J1530,0)</f>
        <v>0</v>
      </c>
      <c r="BI1530" s="155">
        <f>IF(N1530="nulová",J1530,0)</f>
        <v>0</v>
      </c>
      <c r="BJ1530" s="18" t="s">
        <v>81</v>
      </c>
      <c r="BK1530" s="155">
        <f>ROUND(I1530*H1530,2)</f>
        <v>0</v>
      </c>
      <c r="BL1530" s="18" t="s">
        <v>143</v>
      </c>
      <c r="BM1530" s="154" t="s">
        <v>1554</v>
      </c>
    </row>
    <row r="1531" spans="1:65" s="15" customFormat="1">
      <c r="B1531" s="171"/>
      <c r="D1531" s="157" t="s">
        <v>145</v>
      </c>
      <c r="E1531" s="172" t="s">
        <v>1</v>
      </c>
      <c r="F1531" s="173" t="s">
        <v>1555</v>
      </c>
      <c r="H1531" s="172" t="s">
        <v>1</v>
      </c>
      <c r="L1531" s="171"/>
      <c r="M1531" s="174"/>
      <c r="N1531" s="175"/>
      <c r="O1531" s="175"/>
      <c r="P1531" s="175"/>
      <c r="Q1531" s="175"/>
      <c r="R1531" s="175"/>
      <c r="S1531" s="175"/>
      <c r="T1531" s="176"/>
      <c r="AT1531" s="172" t="s">
        <v>145</v>
      </c>
      <c r="AU1531" s="172" t="s">
        <v>83</v>
      </c>
      <c r="AV1531" s="15" t="s">
        <v>81</v>
      </c>
      <c r="AW1531" s="15" t="s">
        <v>29</v>
      </c>
      <c r="AX1531" s="15" t="s">
        <v>73</v>
      </c>
      <c r="AY1531" s="172" t="s">
        <v>137</v>
      </c>
    </row>
    <row r="1532" spans="1:65" s="15" customFormat="1">
      <c r="B1532" s="171"/>
      <c r="D1532" s="157" t="s">
        <v>145</v>
      </c>
      <c r="E1532" s="172" t="s">
        <v>1</v>
      </c>
      <c r="F1532" s="173" t="s">
        <v>993</v>
      </c>
      <c r="H1532" s="172" t="s">
        <v>1</v>
      </c>
      <c r="L1532" s="171"/>
      <c r="M1532" s="174"/>
      <c r="N1532" s="175"/>
      <c r="O1532" s="175"/>
      <c r="P1532" s="175"/>
      <c r="Q1532" s="175"/>
      <c r="R1532" s="175"/>
      <c r="S1532" s="175"/>
      <c r="T1532" s="176"/>
      <c r="AT1532" s="172" t="s">
        <v>145</v>
      </c>
      <c r="AU1532" s="172" t="s">
        <v>83</v>
      </c>
      <c r="AV1532" s="15" t="s">
        <v>81</v>
      </c>
      <c r="AW1532" s="15" t="s">
        <v>29</v>
      </c>
      <c r="AX1532" s="15" t="s">
        <v>73</v>
      </c>
      <c r="AY1532" s="172" t="s">
        <v>137</v>
      </c>
    </row>
    <row r="1533" spans="1:65" s="13" customFormat="1">
      <c r="B1533" s="156"/>
      <c r="D1533" s="157" t="s">
        <v>145</v>
      </c>
      <c r="E1533" s="158" t="s">
        <v>1</v>
      </c>
      <c r="F1533" s="159" t="s">
        <v>1556</v>
      </c>
      <c r="H1533" s="160">
        <v>295.91699999999997</v>
      </c>
      <c r="L1533" s="156"/>
      <c r="M1533" s="161"/>
      <c r="N1533" s="162"/>
      <c r="O1533" s="162"/>
      <c r="P1533" s="162"/>
      <c r="Q1533" s="162"/>
      <c r="R1533" s="162"/>
      <c r="S1533" s="162"/>
      <c r="T1533" s="163"/>
      <c r="AT1533" s="158" t="s">
        <v>145</v>
      </c>
      <c r="AU1533" s="158" t="s">
        <v>83</v>
      </c>
      <c r="AV1533" s="13" t="s">
        <v>83</v>
      </c>
      <c r="AW1533" s="13" t="s">
        <v>29</v>
      </c>
      <c r="AX1533" s="13" t="s">
        <v>73</v>
      </c>
      <c r="AY1533" s="158" t="s">
        <v>137</v>
      </c>
    </row>
    <row r="1534" spans="1:65" s="13" customFormat="1">
      <c r="B1534" s="156"/>
      <c r="D1534" s="157" t="s">
        <v>145</v>
      </c>
      <c r="E1534" s="158" t="s">
        <v>1</v>
      </c>
      <c r="F1534" s="159" t="s">
        <v>1138</v>
      </c>
      <c r="H1534" s="160">
        <v>-38.319000000000003</v>
      </c>
      <c r="L1534" s="156"/>
      <c r="M1534" s="161"/>
      <c r="N1534" s="162"/>
      <c r="O1534" s="162"/>
      <c r="P1534" s="162"/>
      <c r="Q1534" s="162"/>
      <c r="R1534" s="162"/>
      <c r="S1534" s="162"/>
      <c r="T1534" s="163"/>
      <c r="AT1534" s="158" t="s">
        <v>145</v>
      </c>
      <c r="AU1534" s="158" t="s">
        <v>83</v>
      </c>
      <c r="AV1534" s="13" t="s">
        <v>83</v>
      </c>
      <c r="AW1534" s="13" t="s">
        <v>29</v>
      </c>
      <c r="AX1534" s="13" t="s">
        <v>73</v>
      </c>
      <c r="AY1534" s="158" t="s">
        <v>137</v>
      </c>
    </row>
    <row r="1535" spans="1:65" s="13" customFormat="1">
      <c r="B1535" s="156"/>
      <c r="D1535" s="157" t="s">
        <v>145</v>
      </c>
      <c r="E1535" s="158" t="s">
        <v>1</v>
      </c>
      <c r="F1535" s="159" t="s">
        <v>1557</v>
      </c>
      <c r="H1535" s="160">
        <v>-23.251000000000001</v>
      </c>
      <c r="L1535" s="156"/>
      <c r="M1535" s="161"/>
      <c r="N1535" s="162"/>
      <c r="O1535" s="162"/>
      <c r="P1535" s="162"/>
      <c r="Q1535" s="162"/>
      <c r="R1535" s="162"/>
      <c r="S1535" s="162"/>
      <c r="T1535" s="163"/>
      <c r="AT1535" s="158" t="s">
        <v>145</v>
      </c>
      <c r="AU1535" s="158" t="s">
        <v>83</v>
      </c>
      <c r="AV1535" s="13" t="s">
        <v>83</v>
      </c>
      <c r="AW1535" s="13" t="s">
        <v>29</v>
      </c>
      <c r="AX1535" s="13" t="s">
        <v>73</v>
      </c>
      <c r="AY1535" s="158" t="s">
        <v>137</v>
      </c>
    </row>
    <row r="1536" spans="1:65" s="13" customFormat="1">
      <c r="B1536" s="156"/>
      <c r="D1536" s="157" t="s">
        <v>145</v>
      </c>
      <c r="E1536" s="158" t="s">
        <v>1</v>
      </c>
      <c r="F1536" s="159" t="s">
        <v>1558</v>
      </c>
      <c r="H1536" s="160">
        <v>87.23</v>
      </c>
      <c r="L1536" s="156"/>
      <c r="M1536" s="161"/>
      <c r="N1536" s="162"/>
      <c r="O1536" s="162"/>
      <c r="P1536" s="162"/>
      <c r="Q1536" s="162"/>
      <c r="R1536" s="162"/>
      <c r="S1536" s="162"/>
      <c r="T1536" s="163"/>
      <c r="AT1536" s="158" t="s">
        <v>145</v>
      </c>
      <c r="AU1536" s="158" t="s">
        <v>83</v>
      </c>
      <c r="AV1536" s="13" t="s">
        <v>83</v>
      </c>
      <c r="AW1536" s="13" t="s">
        <v>29</v>
      </c>
      <c r="AX1536" s="13" t="s">
        <v>73</v>
      </c>
      <c r="AY1536" s="158" t="s">
        <v>137</v>
      </c>
    </row>
    <row r="1537" spans="2:51" s="13" customFormat="1">
      <c r="B1537" s="156"/>
      <c r="D1537" s="157" t="s">
        <v>145</v>
      </c>
      <c r="E1537" s="158" t="s">
        <v>1</v>
      </c>
      <c r="F1537" s="159" t="s">
        <v>1559</v>
      </c>
      <c r="H1537" s="160">
        <v>35.850999999999999</v>
      </c>
      <c r="L1537" s="156"/>
      <c r="M1537" s="161"/>
      <c r="N1537" s="162"/>
      <c r="O1537" s="162"/>
      <c r="P1537" s="162"/>
      <c r="Q1537" s="162"/>
      <c r="R1537" s="162"/>
      <c r="S1537" s="162"/>
      <c r="T1537" s="163"/>
      <c r="AT1537" s="158" t="s">
        <v>145</v>
      </c>
      <c r="AU1537" s="158" t="s">
        <v>83</v>
      </c>
      <c r="AV1537" s="13" t="s">
        <v>83</v>
      </c>
      <c r="AW1537" s="13" t="s">
        <v>29</v>
      </c>
      <c r="AX1537" s="13" t="s">
        <v>73</v>
      </c>
      <c r="AY1537" s="158" t="s">
        <v>137</v>
      </c>
    </row>
    <row r="1538" spans="2:51" s="13" customFormat="1">
      <c r="B1538" s="156"/>
      <c r="D1538" s="157" t="s">
        <v>145</v>
      </c>
      <c r="E1538" s="158" t="s">
        <v>1</v>
      </c>
      <c r="F1538" s="159" t="s">
        <v>1560</v>
      </c>
      <c r="H1538" s="160">
        <v>135.488</v>
      </c>
      <c r="L1538" s="156"/>
      <c r="M1538" s="161"/>
      <c r="N1538" s="162"/>
      <c r="O1538" s="162"/>
      <c r="P1538" s="162"/>
      <c r="Q1538" s="162"/>
      <c r="R1538" s="162"/>
      <c r="S1538" s="162"/>
      <c r="T1538" s="163"/>
      <c r="AT1538" s="158" t="s">
        <v>145</v>
      </c>
      <c r="AU1538" s="158" t="s">
        <v>83</v>
      </c>
      <c r="AV1538" s="13" t="s">
        <v>83</v>
      </c>
      <c r="AW1538" s="13" t="s">
        <v>29</v>
      </c>
      <c r="AX1538" s="13" t="s">
        <v>73</v>
      </c>
      <c r="AY1538" s="158" t="s">
        <v>137</v>
      </c>
    </row>
    <row r="1539" spans="2:51" s="13" customFormat="1">
      <c r="B1539" s="156"/>
      <c r="D1539" s="157" t="s">
        <v>145</v>
      </c>
      <c r="E1539" s="158" t="s">
        <v>1</v>
      </c>
      <c r="F1539" s="159" t="s">
        <v>1561</v>
      </c>
      <c r="H1539" s="160">
        <v>50.752000000000002</v>
      </c>
      <c r="L1539" s="156"/>
      <c r="M1539" s="161"/>
      <c r="N1539" s="162"/>
      <c r="O1539" s="162"/>
      <c r="P1539" s="162"/>
      <c r="Q1539" s="162"/>
      <c r="R1539" s="162"/>
      <c r="S1539" s="162"/>
      <c r="T1539" s="163"/>
      <c r="AT1539" s="158" t="s">
        <v>145</v>
      </c>
      <c r="AU1539" s="158" t="s">
        <v>83</v>
      </c>
      <c r="AV1539" s="13" t="s">
        <v>83</v>
      </c>
      <c r="AW1539" s="13" t="s">
        <v>29</v>
      </c>
      <c r="AX1539" s="13" t="s">
        <v>73</v>
      </c>
      <c r="AY1539" s="158" t="s">
        <v>137</v>
      </c>
    </row>
    <row r="1540" spans="2:51" s="13" customFormat="1">
      <c r="B1540" s="156"/>
      <c r="D1540" s="157" t="s">
        <v>145</v>
      </c>
      <c r="E1540" s="158" t="s">
        <v>1</v>
      </c>
      <c r="F1540" s="159" t="s">
        <v>1562</v>
      </c>
      <c r="H1540" s="160">
        <v>63</v>
      </c>
      <c r="L1540" s="156"/>
      <c r="M1540" s="161"/>
      <c r="N1540" s="162"/>
      <c r="O1540" s="162"/>
      <c r="P1540" s="162"/>
      <c r="Q1540" s="162"/>
      <c r="R1540" s="162"/>
      <c r="S1540" s="162"/>
      <c r="T1540" s="163"/>
      <c r="AT1540" s="158" t="s">
        <v>145</v>
      </c>
      <c r="AU1540" s="158" t="s">
        <v>83</v>
      </c>
      <c r="AV1540" s="13" t="s">
        <v>83</v>
      </c>
      <c r="AW1540" s="13" t="s">
        <v>29</v>
      </c>
      <c r="AX1540" s="13" t="s">
        <v>73</v>
      </c>
      <c r="AY1540" s="158" t="s">
        <v>137</v>
      </c>
    </row>
    <row r="1541" spans="2:51" s="13" customFormat="1">
      <c r="B1541" s="156"/>
      <c r="D1541" s="157" t="s">
        <v>145</v>
      </c>
      <c r="E1541" s="158" t="s">
        <v>1</v>
      </c>
      <c r="F1541" s="159" t="s">
        <v>1563</v>
      </c>
      <c r="H1541" s="160">
        <v>46.4</v>
      </c>
      <c r="L1541" s="156"/>
      <c r="M1541" s="161"/>
      <c r="N1541" s="162"/>
      <c r="O1541" s="162"/>
      <c r="P1541" s="162"/>
      <c r="Q1541" s="162"/>
      <c r="R1541" s="162"/>
      <c r="S1541" s="162"/>
      <c r="T1541" s="163"/>
      <c r="AT1541" s="158" t="s">
        <v>145</v>
      </c>
      <c r="AU1541" s="158" t="s">
        <v>83</v>
      </c>
      <c r="AV1541" s="13" t="s">
        <v>83</v>
      </c>
      <c r="AW1541" s="13" t="s">
        <v>29</v>
      </c>
      <c r="AX1541" s="13" t="s">
        <v>73</v>
      </c>
      <c r="AY1541" s="158" t="s">
        <v>137</v>
      </c>
    </row>
    <row r="1542" spans="2:51" s="16" customFormat="1">
      <c r="B1542" s="191"/>
      <c r="D1542" s="157" t="s">
        <v>145</v>
      </c>
      <c r="E1542" s="192" t="s">
        <v>1</v>
      </c>
      <c r="F1542" s="193" t="s">
        <v>582</v>
      </c>
      <c r="H1542" s="194">
        <v>653.06799999999998</v>
      </c>
      <c r="L1542" s="191"/>
      <c r="M1542" s="195"/>
      <c r="N1542" s="196"/>
      <c r="O1542" s="196"/>
      <c r="P1542" s="196"/>
      <c r="Q1542" s="196"/>
      <c r="R1542" s="196"/>
      <c r="S1542" s="196"/>
      <c r="T1542" s="197"/>
      <c r="AT1542" s="192" t="s">
        <v>145</v>
      </c>
      <c r="AU1542" s="192" t="s">
        <v>83</v>
      </c>
      <c r="AV1542" s="16" t="s">
        <v>152</v>
      </c>
      <c r="AW1542" s="16" t="s">
        <v>29</v>
      </c>
      <c r="AX1542" s="16" t="s">
        <v>73</v>
      </c>
      <c r="AY1542" s="192" t="s">
        <v>137</v>
      </c>
    </row>
    <row r="1543" spans="2:51" s="15" customFormat="1">
      <c r="B1543" s="171"/>
      <c r="D1543" s="157" t="s">
        <v>145</v>
      </c>
      <c r="E1543" s="172" t="s">
        <v>1</v>
      </c>
      <c r="F1543" s="173" t="s">
        <v>1141</v>
      </c>
      <c r="H1543" s="172" t="s">
        <v>1</v>
      </c>
      <c r="L1543" s="171"/>
      <c r="M1543" s="174"/>
      <c r="N1543" s="175"/>
      <c r="O1543" s="175"/>
      <c r="P1543" s="175"/>
      <c r="Q1543" s="175"/>
      <c r="R1543" s="175"/>
      <c r="S1543" s="175"/>
      <c r="T1543" s="176"/>
      <c r="AT1543" s="172" t="s">
        <v>145</v>
      </c>
      <c r="AU1543" s="172" t="s">
        <v>83</v>
      </c>
      <c r="AV1543" s="15" t="s">
        <v>81</v>
      </c>
      <c r="AW1543" s="15" t="s">
        <v>29</v>
      </c>
      <c r="AX1543" s="15" t="s">
        <v>73</v>
      </c>
      <c r="AY1543" s="172" t="s">
        <v>137</v>
      </c>
    </row>
    <row r="1544" spans="2:51" s="13" customFormat="1">
      <c r="B1544" s="156"/>
      <c r="D1544" s="157" t="s">
        <v>145</v>
      </c>
      <c r="E1544" s="158" t="s">
        <v>1</v>
      </c>
      <c r="F1544" s="159" t="s">
        <v>1564</v>
      </c>
      <c r="H1544" s="160">
        <v>108.336</v>
      </c>
      <c r="L1544" s="156"/>
      <c r="M1544" s="161"/>
      <c r="N1544" s="162"/>
      <c r="O1544" s="162"/>
      <c r="P1544" s="162"/>
      <c r="Q1544" s="162"/>
      <c r="R1544" s="162"/>
      <c r="S1544" s="162"/>
      <c r="T1544" s="163"/>
      <c r="AT1544" s="158" t="s">
        <v>145</v>
      </c>
      <c r="AU1544" s="158" t="s">
        <v>83</v>
      </c>
      <c r="AV1544" s="13" t="s">
        <v>83</v>
      </c>
      <c r="AW1544" s="13" t="s">
        <v>29</v>
      </c>
      <c r="AX1544" s="13" t="s">
        <v>73</v>
      </c>
      <c r="AY1544" s="158" t="s">
        <v>137</v>
      </c>
    </row>
    <row r="1545" spans="2:51" s="13" customFormat="1">
      <c r="B1545" s="156"/>
      <c r="D1545" s="157" t="s">
        <v>145</v>
      </c>
      <c r="E1545" s="158" t="s">
        <v>1</v>
      </c>
      <c r="F1545" s="159" t="s">
        <v>1565</v>
      </c>
      <c r="H1545" s="160">
        <v>135.62200000000001</v>
      </c>
      <c r="L1545" s="156"/>
      <c r="M1545" s="161"/>
      <c r="N1545" s="162"/>
      <c r="O1545" s="162"/>
      <c r="P1545" s="162"/>
      <c r="Q1545" s="162"/>
      <c r="R1545" s="162"/>
      <c r="S1545" s="162"/>
      <c r="T1545" s="163"/>
      <c r="AT1545" s="158" t="s">
        <v>145</v>
      </c>
      <c r="AU1545" s="158" t="s">
        <v>83</v>
      </c>
      <c r="AV1545" s="13" t="s">
        <v>83</v>
      </c>
      <c r="AW1545" s="13" t="s">
        <v>29</v>
      </c>
      <c r="AX1545" s="13" t="s">
        <v>73</v>
      </c>
      <c r="AY1545" s="158" t="s">
        <v>137</v>
      </c>
    </row>
    <row r="1546" spans="2:51" s="13" customFormat="1">
      <c r="B1546" s="156"/>
      <c r="D1546" s="157" t="s">
        <v>145</v>
      </c>
      <c r="E1546" s="158" t="s">
        <v>1</v>
      </c>
      <c r="F1546" s="159" t="s">
        <v>1566</v>
      </c>
      <c r="H1546" s="160">
        <v>30.603000000000002</v>
      </c>
      <c r="L1546" s="156"/>
      <c r="M1546" s="161"/>
      <c r="N1546" s="162"/>
      <c r="O1546" s="162"/>
      <c r="P1546" s="162"/>
      <c r="Q1546" s="162"/>
      <c r="R1546" s="162"/>
      <c r="S1546" s="162"/>
      <c r="T1546" s="163"/>
      <c r="AT1546" s="158" t="s">
        <v>145</v>
      </c>
      <c r="AU1546" s="158" t="s">
        <v>83</v>
      </c>
      <c r="AV1546" s="13" t="s">
        <v>83</v>
      </c>
      <c r="AW1546" s="13" t="s">
        <v>29</v>
      </c>
      <c r="AX1546" s="13" t="s">
        <v>73</v>
      </c>
      <c r="AY1546" s="158" t="s">
        <v>137</v>
      </c>
    </row>
    <row r="1547" spans="2:51" s="16" customFormat="1">
      <c r="B1547" s="191"/>
      <c r="D1547" s="157" t="s">
        <v>145</v>
      </c>
      <c r="E1547" s="192" t="s">
        <v>1</v>
      </c>
      <c r="F1547" s="193" t="s">
        <v>582</v>
      </c>
      <c r="H1547" s="194">
        <v>274.56099999999998</v>
      </c>
      <c r="L1547" s="191"/>
      <c r="M1547" s="195"/>
      <c r="N1547" s="196"/>
      <c r="O1547" s="196"/>
      <c r="P1547" s="196"/>
      <c r="Q1547" s="196"/>
      <c r="R1547" s="196"/>
      <c r="S1547" s="196"/>
      <c r="T1547" s="197"/>
      <c r="AT1547" s="192" t="s">
        <v>145</v>
      </c>
      <c r="AU1547" s="192" t="s">
        <v>83</v>
      </c>
      <c r="AV1547" s="16" t="s">
        <v>152</v>
      </c>
      <c r="AW1547" s="16" t="s">
        <v>29</v>
      </c>
      <c r="AX1547" s="16" t="s">
        <v>73</v>
      </c>
      <c r="AY1547" s="192" t="s">
        <v>137</v>
      </c>
    </row>
    <row r="1548" spans="2:51" s="15" customFormat="1">
      <c r="B1548" s="171"/>
      <c r="D1548" s="157" t="s">
        <v>145</v>
      </c>
      <c r="E1548" s="172" t="s">
        <v>1</v>
      </c>
      <c r="F1548" s="173" t="s">
        <v>1148</v>
      </c>
      <c r="H1548" s="172" t="s">
        <v>1</v>
      </c>
      <c r="L1548" s="171"/>
      <c r="M1548" s="174"/>
      <c r="N1548" s="175"/>
      <c r="O1548" s="175"/>
      <c r="P1548" s="175"/>
      <c r="Q1548" s="175"/>
      <c r="R1548" s="175"/>
      <c r="S1548" s="175"/>
      <c r="T1548" s="176"/>
      <c r="AT1548" s="172" t="s">
        <v>145</v>
      </c>
      <c r="AU1548" s="172" t="s">
        <v>83</v>
      </c>
      <c r="AV1548" s="15" t="s">
        <v>81</v>
      </c>
      <c r="AW1548" s="15" t="s">
        <v>29</v>
      </c>
      <c r="AX1548" s="15" t="s">
        <v>73</v>
      </c>
      <c r="AY1548" s="172" t="s">
        <v>137</v>
      </c>
    </row>
    <row r="1549" spans="2:51" s="13" customFormat="1">
      <c r="B1549" s="156"/>
      <c r="D1549" s="157" t="s">
        <v>145</v>
      </c>
      <c r="E1549" s="158" t="s">
        <v>1</v>
      </c>
      <c r="F1549" s="159" t="s">
        <v>1567</v>
      </c>
      <c r="H1549" s="160">
        <v>15.891</v>
      </c>
      <c r="L1549" s="156"/>
      <c r="M1549" s="161"/>
      <c r="N1549" s="162"/>
      <c r="O1549" s="162"/>
      <c r="P1549" s="162"/>
      <c r="Q1549" s="162"/>
      <c r="R1549" s="162"/>
      <c r="S1549" s="162"/>
      <c r="T1549" s="163"/>
      <c r="AT1549" s="158" t="s">
        <v>145</v>
      </c>
      <c r="AU1549" s="158" t="s">
        <v>83</v>
      </c>
      <c r="AV1549" s="13" t="s">
        <v>83</v>
      </c>
      <c r="AW1549" s="13" t="s">
        <v>29</v>
      </c>
      <c r="AX1549" s="13" t="s">
        <v>73</v>
      </c>
      <c r="AY1549" s="158" t="s">
        <v>137</v>
      </c>
    </row>
    <row r="1550" spans="2:51" s="13" customFormat="1">
      <c r="B1550" s="156"/>
      <c r="D1550" s="157" t="s">
        <v>145</v>
      </c>
      <c r="E1550" s="158" t="s">
        <v>1</v>
      </c>
      <c r="F1550" s="159" t="s">
        <v>1568</v>
      </c>
      <c r="H1550" s="160">
        <v>24.22</v>
      </c>
      <c r="L1550" s="156"/>
      <c r="M1550" s="161"/>
      <c r="N1550" s="162"/>
      <c r="O1550" s="162"/>
      <c r="P1550" s="162"/>
      <c r="Q1550" s="162"/>
      <c r="R1550" s="162"/>
      <c r="S1550" s="162"/>
      <c r="T1550" s="163"/>
      <c r="AT1550" s="158" t="s">
        <v>145</v>
      </c>
      <c r="AU1550" s="158" t="s">
        <v>83</v>
      </c>
      <c r="AV1550" s="13" t="s">
        <v>83</v>
      </c>
      <c r="AW1550" s="13" t="s">
        <v>29</v>
      </c>
      <c r="AX1550" s="13" t="s">
        <v>73</v>
      </c>
      <c r="AY1550" s="158" t="s">
        <v>137</v>
      </c>
    </row>
    <row r="1551" spans="2:51" s="13" customFormat="1">
      <c r="B1551" s="156"/>
      <c r="D1551" s="157" t="s">
        <v>145</v>
      </c>
      <c r="E1551" s="158" t="s">
        <v>1</v>
      </c>
      <c r="F1551" s="159" t="s">
        <v>1569</v>
      </c>
      <c r="H1551" s="160">
        <v>37.773000000000003</v>
      </c>
      <c r="L1551" s="156"/>
      <c r="M1551" s="161"/>
      <c r="N1551" s="162"/>
      <c r="O1551" s="162"/>
      <c r="P1551" s="162"/>
      <c r="Q1551" s="162"/>
      <c r="R1551" s="162"/>
      <c r="S1551" s="162"/>
      <c r="T1551" s="163"/>
      <c r="AT1551" s="158" t="s">
        <v>145</v>
      </c>
      <c r="AU1551" s="158" t="s">
        <v>83</v>
      </c>
      <c r="AV1551" s="13" t="s">
        <v>83</v>
      </c>
      <c r="AW1551" s="13" t="s">
        <v>29</v>
      </c>
      <c r="AX1551" s="13" t="s">
        <v>73</v>
      </c>
      <c r="AY1551" s="158" t="s">
        <v>137</v>
      </c>
    </row>
    <row r="1552" spans="2:51" s="13" customFormat="1">
      <c r="B1552" s="156"/>
      <c r="D1552" s="157" t="s">
        <v>145</v>
      </c>
      <c r="E1552" s="158" t="s">
        <v>1</v>
      </c>
      <c r="F1552" s="159" t="s">
        <v>1570</v>
      </c>
      <c r="H1552" s="160">
        <v>113.443</v>
      </c>
      <c r="L1552" s="156"/>
      <c r="M1552" s="161"/>
      <c r="N1552" s="162"/>
      <c r="O1552" s="162"/>
      <c r="P1552" s="162"/>
      <c r="Q1552" s="162"/>
      <c r="R1552" s="162"/>
      <c r="S1552" s="162"/>
      <c r="T1552" s="163"/>
      <c r="AT1552" s="158" t="s">
        <v>145</v>
      </c>
      <c r="AU1552" s="158" t="s">
        <v>83</v>
      </c>
      <c r="AV1552" s="13" t="s">
        <v>83</v>
      </c>
      <c r="AW1552" s="13" t="s">
        <v>29</v>
      </c>
      <c r="AX1552" s="13" t="s">
        <v>73</v>
      </c>
      <c r="AY1552" s="158" t="s">
        <v>137</v>
      </c>
    </row>
    <row r="1553" spans="2:51" s="16" customFormat="1">
      <c r="B1553" s="191"/>
      <c r="D1553" s="157" t="s">
        <v>145</v>
      </c>
      <c r="E1553" s="192" t="s">
        <v>1</v>
      </c>
      <c r="F1553" s="193" t="s">
        <v>582</v>
      </c>
      <c r="H1553" s="194">
        <v>191.327</v>
      </c>
      <c r="L1553" s="191"/>
      <c r="M1553" s="195"/>
      <c r="N1553" s="196"/>
      <c r="O1553" s="196"/>
      <c r="P1553" s="196"/>
      <c r="Q1553" s="196"/>
      <c r="R1553" s="196"/>
      <c r="S1553" s="196"/>
      <c r="T1553" s="197"/>
      <c r="AT1553" s="192" t="s">
        <v>145</v>
      </c>
      <c r="AU1553" s="192" t="s">
        <v>83</v>
      </c>
      <c r="AV1553" s="16" t="s">
        <v>152</v>
      </c>
      <c r="AW1553" s="16" t="s">
        <v>29</v>
      </c>
      <c r="AX1553" s="16" t="s">
        <v>73</v>
      </c>
      <c r="AY1553" s="192" t="s">
        <v>137</v>
      </c>
    </row>
    <row r="1554" spans="2:51" s="15" customFormat="1">
      <c r="B1554" s="171"/>
      <c r="D1554" s="157" t="s">
        <v>145</v>
      </c>
      <c r="E1554" s="172" t="s">
        <v>1</v>
      </c>
      <c r="F1554" s="173" t="s">
        <v>1153</v>
      </c>
      <c r="H1554" s="172" t="s">
        <v>1</v>
      </c>
      <c r="L1554" s="171"/>
      <c r="M1554" s="174"/>
      <c r="N1554" s="175"/>
      <c r="O1554" s="175"/>
      <c r="P1554" s="175"/>
      <c r="Q1554" s="175"/>
      <c r="R1554" s="175"/>
      <c r="S1554" s="175"/>
      <c r="T1554" s="176"/>
      <c r="AT1554" s="172" t="s">
        <v>145</v>
      </c>
      <c r="AU1554" s="172" t="s">
        <v>83</v>
      </c>
      <c r="AV1554" s="15" t="s">
        <v>81</v>
      </c>
      <c r="AW1554" s="15" t="s">
        <v>29</v>
      </c>
      <c r="AX1554" s="15" t="s">
        <v>73</v>
      </c>
      <c r="AY1554" s="172" t="s">
        <v>137</v>
      </c>
    </row>
    <row r="1555" spans="2:51" s="13" customFormat="1">
      <c r="B1555" s="156"/>
      <c r="D1555" s="157" t="s">
        <v>145</v>
      </c>
      <c r="E1555" s="158" t="s">
        <v>1</v>
      </c>
      <c r="F1555" s="159" t="s">
        <v>1571</v>
      </c>
      <c r="H1555" s="160">
        <v>23.256</v>
      </c>
      <c r="L1555" s="156"/>
      <c r="M1555" s="161"/>
      <c r="N1555" s="162"/>
      <c r="O1555" s="162"/>
      <c r="P1555" s="162"/>
      <c r="Q1555" s="162"/>
      <c r="R1555" s="162"/>
      <c r="S1555" s="162"/>
      <c r="T1555" s="163"/>
      <c r="AT1555" s="158" t="s">
        <v>145</v>
      </c>
      <c r="AU1555" s="158" t="s">
        <v>83</v>
      </c>
      <c r="AV1555" s="13" t="s">
        <v>83</v>
      </c>
      <c r="AW1555" s="13" t="s">
        <v>29</v>
      </c>
      <c r="AX1555" s="13" t="s">
        <v>73</v>
      </c>
      <c r="AY1555" s="158" t="s">
        <v>137</v>
      </c>
    </row>
    <row r="1556" spans="2:51" s="13" customFormat="1">
      <c r="B1556" s="156"/>
      <c r="D1556" s="157" t="s">
        <v>145</v>
      </c>
      <c r="E1556" s="158" t="s">
        <v>1</v>
      </c>
      <c r="F1556" s="159" t="s">
        <v>1572</v>
      </c>
      <c r="H1556" s="160">
        <v>55.844999999999999</v>
      </c>
      <c r="L1556" s="156"/>
      <c r="M1556" s="161"/>
      <c r="N1556" s="162"/>
      <c r="O1556" s="162"/>
      <c r="P1556" s="162"/>
      <c r="Q1556" s="162"/>
      <c r="R1556" s="162"/>
      <c r="S1556" s="162"/>
      <c r="T1556" s="163"/>
      <c r="AT1556" s="158" t="s">
        <v>145</v>
      </c>
      <c r="AU1556" s="158" t="s">
        <v>83</v>
      </c>
      <c r="AV1556" s="13" t="s">
        <v>83</v>
      </c>
      <c r="AW1556" s="13" t="s">
        <v>29</v>
      </c>
      <c r="AX1556" s="13" t="s">
        <v>73</v>
      </c>
      <c r="AY1556" s="158" t="s">
        <v>137</v>
      </c>
    </row>
    <row r="1557" spans="2:51" s="16" customFormat="1">
      <c r="B1557" s="191"/>
      <c r="D1557" s="157" t="s">
        <v>145</v>
      </c>
      <c r="E1557" s="192" t="s">
        <v>1</v>
      </c>
      <c r="F1557" s="193" t="s">
        <v>582</v>
      </c>
      <c r="H1557" s="194">
        <v>79.100999999999999</v>
      </c>
      <c r="L1557" s="191"/>
      <c r="M1557" s="195"/>
      <c r="N1557" s="196"/>
      <c r="O1557" s="196"/>
      <c r="P1557" s="196"/>
      <c r="Q1557" s="196"/>
      <c r="R1557" s="196"/>
      <c r="S1557" s="196"/>
      <c r="T1557" s="197"/>
      <c r="AT1557" s="192" t="s">
        <v>145</v>
      </c>
      <c r="AU1557" s="192" t="s">
        <v>83</v>
      </c>
      <c r="AV1557" s="16" t="s">
        <v>152</v>
      </c>
      <c r="AW1557" s="16" t="s">
        <v>29</v>
      </c>
      <c r="AX1557" s="16" t="s">
        <v>73</v>
      </c>
      <c r="AY1557" s="192" t="s">
        <v>137</v>
      </c>
    </row>
    <row r="1558" spans="2:51" s="15" customFormat="1">
      <c r="B1558" s="171"/>
      <c r="D1558" s="157" t="s">
        <v>145</v>
      </c>
      <c r="E1558" s="172" t="s">
        <v>1</v>
      </c>
      <c r="F1558" s="173" t="s">
        <v>1573</v>
      </c>
      <c r="H1558" s="172" t="s">
        <v>1</v>
      </c>
      <c r="L1558" s="171"/>
      <c r="M1558" s="174"/>
      <c r="N1558" s="175"/>
      <c r="O1558" s="175"/>
      <c r="P1558" s="175"/>
      <c r="Q1558" s="175"/>
      <c r="R1558" s="175"/>
      <c r="S1558" s="175"/>
      <c r="T1558" s="176"/>
      <c r="AT1558" s="172" t="s">
        <v>145</v>
      </c>
      <c r="AU1558" s="172" t="s">
        <v>83</v>
      </c>
      <c r="AV1558" s="15" t="s">
        <v>81</v>
      </c>
      <c r="AW1558" s="15" t="s">
        <v>29</v>
      </c>
      <c r="AX1558" s="15" t="s">
        <v>73</v>
      </c>
      <c r="AY1558" s="172" t="s">
        <v>137</v>
      </c>
    </row>
    <row r="1559" spans="2:51" s="15" customFormat="1">
      <c r="B1559" s="171"/>
      <c r="D1559" s="157" t="s">
        <v>145</v>
      </c>
      <c r="E1559" s="172" t="s">
        <v>1</v>
      </c>
      <c r="F1559" s="173" t="s">
        <v>993</v>
      </c>
      <c r="H1559" s="172" t="s">
        <v>1</v>
      </c>
      <c r="L1559" s="171"/>
      <c r="M1559" s="174"/>
      <c r="N1559" s="175"/>
      <c r="O1559" s="175"/>
      <c r="P1559" s="175"/>
      <c r="Q1559" s="175"/>
      <c r="R1559" s="175"/>
      <c r="S1559" s="175"/>
      <c r="T1559" s="176"/>
      <c r="AT1559" s="172" t="s">
        <v>145</v>
      </c>
      <c r="AU1559" s="172" t="s">
        <v>83</v>
      </c>
      <c r="AV1559" s="15" t="s">
        <v>81</v>
      </c>
      <c r="AW1559" s="15" t="s">
        <v>29</v>
      </c>
      <c r="AX1559" s="15" t="s">
        <v>73</v>
      </c>
      <c r="AY1559" s="172" t="s">
        <v>137</v>
      </c>
    </row>
    <row r="1560" spans="2:51" s="13" customFormat="1">
      <c r="B1560" s="156"/>
      <c r="D1560" s="157" t="s">
        <v>145</v>
      </c>
      <c r="E1560" s="158" t="s">
        <v>1</v>
      </c>
      <c r="F1560" s="159" t="s">
        <v>1574</v>
      </c>
      <c r="H1560" s="160">
        <v>42.8</v>
      </c>
      <c r="L1560" s="156"/>
      <c r="M1560" s="161"/>
      <c r="N1560" s="162"/>
      <c r="O1560" s="162"/>
      <c r="P1560" s="162"/>
      <c r="Q1560" s="162"/>
      <c r="R1560" s="162"/>
      <c r="S1560" s="162"/>
      <c r="T1560" s="163"/>
      <c r="AT1560" s="158" t="s">
        <v>145</v>
      </c>
      <c r="AU1560" s="158" t="s">
        <v>83</v>
      </c>
      <c r="AV1560" s="13" t="s">
        <v>83</v>
      </c>
      <c r="AW1560" s="13" t="s">
        <v>29</v>
      </c>
      <c r="AX1560" s="13" t="s">
        <v>73</v>
      </c>
      <c r="AY1560" s="158" t="s">
        <v>137</v>
      </c>
    </row>
    <row r="1561" spans="2:51" s="13" customFormat="1">
      <c r="B1561" s="156"/>
      <c r="D1561" s="157" t="s">
        <v>145</v>
      </c>
      <c r="E1561" s="158" t="s">
        <v>1</v>
      </c>
      <c r="F1561" s="159" t="s">
        <v>1575</v>
      </c>
      <c r="H1561" s="160">
        <v>155.1</v>
      </c>
      <c r="L1561" s="156"/>
      <c r="M1561" s="161"/>
      <c r="N1561" s="162"/>
      <c r="O1561" s="162"/>
      <c r="P1561" s="162"/>
      <c r="Q1561" s="162"/>
      <c r="R1561" s="162"/>
      <c r="S1561" s="162"/>
      <c r="T1561" s="163"/>
      <c r="AT1561" s="158" t="s">
        <v>145</v>
      </c>
      <c r="AU1561" s="158" t="s">
        <v>83</v>
      </c>
      <c r="AV1561" s="13" t="s">
        <v>83</v>
      </c>
      <c r="AW1561" s="13" t="s">
        <v>29</v>
      </c>
      <c r="AX1561" s="13" t="s">
        <v>73</v>
      </c>
      <c r="AY1561" s="158" t="s">
        <v>137</v>
      </c>
    </row>
    <row r="1562" spans="2:51" s="16" customFormat="1">
      <c r="B1562" s="191"/>
      <c r="D1562" s="157" t="s">
        <v>145</v>
      </c>
      <c r="E1562" s="192" t="s">
        <v>1</v>
      </c>
      <c r="F1562" s="193" t="s">
        <v>582</v>
      </c>
      <c r="H1562" s="194">
        <v>197.9</v>
      </c>
      <c r="L1562" s="191"/>
      <c r="M1562" s="195"/>
      <c r="N1562" s="196"/>
      <c r="O1562" s="196"/>
      <c r="P1562" s="196"/>
      <c r="Q1562" s="196"/>
      <c r="R1562" s="196"/>
      <c r="S1562" s="196"/>
      <c r="T1562" s="197"/>
      <c r="AT1562" s="192" t="s">
        <v>145</v>
      </c>
      <c r="AU1562" s="192" t="s">
        <v>83</v>
      </c>
      <c r="AV1562" s="16" t="s">
        <v>152</v>
      </c>
      <c r="AW1562" s="16" t="s">
        <v>29</v>
      </c>
      <c r="AX1562" s="16" t="s">
        <v>73</v>
      </c>
      <c r="AY1562" s="192" t="s">
        <v>137</v>
      </c>
    </row>
    <row r="1563" spans="2:51" s="15" customFormat="1">
      <c r="B1563" s="171"/>
      <c r="D1563" s="157" t="s">
        <v>145</v>
      </c>
      <c r="E1563" s="172" t="s">
        <v>1</v>
      </c>
      <c r="F1563" s="173" t="s">
        <v>1141</v>
      </c>
      <c r="H1563" s="172" t="s">
        <v>1</v>
      </c>
      <c r="L1563" s="171"/>
      <c r="M1563" s="174"/>
      <c r="N1563" s="175"/>
      <c r="O1563" s="175"/>
      <c r="P1563" s="175"/>
      <c r="Q1563" s="175"/>
      <c r="R1563" s="175"/>
      <c r="S1563" s="175"/>
      <c r="T1563" s="176"/>
      <c r="AT1563" s="172" t="s">
        <v>145</v>
      </c>
      <c r="AU1563" s="172" t="s">
        <v>83</v>
      </c>
      <c r="AV1563" s="15" t="s">
        <v>81</v>
      </c>
      <c r="AW1563" s="15" t="s">
        <v>29</v>
      </c>
      <c r="AX1563" s="15" t="s">
        <v>73</v>
      </c>
      <c r="AY1563" s="172" t="s">
        <v>137</v>
      </c>
    </row>
    <row r="1564" spans="2:51" s="13" customFormat="1">
      <c r="B1564" s="156"/>
      <c r="D1564" s="157" t="s">
        <v>145</v>
      </c>
      <c r="E1564" s="158" t="s">
        <v>1</v>
      </c>
      <c r="F1564" s="159" t="s">
        <v>1576</v>
      </c>
      <c r="H1564" s="160">
        <v>47.7</v>
      </c>
      <c r="L1564" s="156"/>
      <c r="M1564" s="161"/>
      <c r="N1564" s="162"/>
      <c r="O1564" s="162"/>
      <c r="P1564" s="162"/>
      <c r="Q1564" s="162"/>
      <c r="R1564" s="162"/>
      <c r="S1564" s="162"/>
      <c r="T1564" s="163"/>
      <c r="AT1564" s="158" t="s">
        <v>145</v>
      </c>
      <c r="AU1564" s="158" t="s">
        <v>83</v>
      </c>
      <c r="AV1564" s="13" t="s">
        <v>83</v>
      </c>
      <c r="AW1564" s="13" t="s">
        <v>29</v>
      </c>
      <c r="AX1564" s="13" t="s">
        <v>73</v>
      </c>
      <c r="AY1564" s="158" t="s">
        <v>137</v>
      </c>
    </row>
    <row r="1565" spans="2:51" s="13" customFormat="1">
      <c r="B1565" s="156"/>
      <c r="D1565" s="157" t="s">
        <v>145</v>
      </c>
      <c r="E1565" s="158" t="s">
        <v>1</v>
      </c>
      <c r="F1565" s="159" t="s">
        <v>1577</v>
      </c>
      <c r="H1565" s="160">
        <v>168</v>
      </c>
      <c r="L1565" s="156"/>
      <c r="M1565" s="161"/>
      <c r="N1565" s="162"/>
      <c r="O1565" s="162"/>
      <c r="P1565" s="162"/>
      <c r="Q1565" s="162"/>
      <c r="R1565" s="162"/>
      <c r="S1565" s="162"/>
      <c r="T1565" s="163"/>
      <c r="AT1565" s="158" t="s">
        <v>145</v>
      </c>
      <c r="AU1565" s="158" t="s">
        <v>83</v>
      </c>
      <c r="AV1565" s="13" t="s">
        <v>83</v>
      </c>
      <c r="AW1565" s="13" t="s">
        <v>29</v>
      </c>
      <c r="AX1565" s="13" t="s">
        <v>73</v>
      </c>
      <c r="AY1565" s="158" t="s">
        <v>137</v>
      </c>
    </row>
    <row r="1566" spans="2:51" s="16" customFormat="1">
      <c r="B1566" s="191"/>
      <c r="D1566" s="157" t="s">
        <v>145</v>
      </c>
      <c r="E1566" s="192" t="s">
        <v>1</v>
      </c>
      <c r="F1566" s="193" t="s">
        <v>582</v>
      </c>
      <c r="H1566" s="194">
        <v>215.7</v>
      </c>
      <c r="L1566" s="191"/>
      <c r="M1566" s="195"/>
      <c r="N1566" s="196"/>
      <c r="O1566" s="196"/>
      <c r="P1566" s="196"/>
      <c r="Q1566" s="196"/>
      <c r="R1566" s="196"/>
      <c r="S1566" s="196"/>
      <c r="T1566" s="197"/>
      <c r="AT1566" s="192" t="s">
        <v>145</v>
      </c>
      <c r="AU1566" s="192" t="s">
        <v>83</v>
      </c>
      <c r="AV1566" s="16" t="s">
        <v>152</v>
      </c>
      <c r="AW1566" s="16" t="s">
        <v>29</v>
      </c>
      <c r="AX1566" s="16" t="s">
        <v>73</v>
      </c>
      <c r="AY1566" s="192" t="s">
        <v>137</v>
      </c>
    </row>
    <row r="1567" spans="2:51" s="15" customFormat="1">
      <c r="B1567" s="171"/>
      <c r="D1567" s="157" t="s">
        <v>145</v>
      </c>
      <c r="E1567" s="172" t="s">
        <v>1</v>
      </c>
      <c r="F1567" s="173" t="s">
        <v>1148</v>
      </c>
      <c r="H1567" s="172" t="s">
        <v>1</v>
      </c>
      <c r="L1567" s="171"/>
      <c r="M1567" s="174"/>
      <c r="N1567" s="175"/>
      <c r="O1567" s="175"/>
      <c r="P1567" s="175"/>
      <c r="Q1567" s="175"/>
      <c r="R1567" s="175"/>
      <c r="S1567" s="175"/>
      <c r="T1567" s="176"/>
      <c r="AT1567" s="172" t="s">
        <v>145</v>
      </c>
      <c r="AU1567" s="172" t="s">
        <v>83</v>
      </c>
      <c r="AV1567" s="15" t="s">
        <v>81</v>
      </c>
      <c r="AW1567" s="15" t="s">
        <v>29</v>
      </c>
      <c r="AX1567" s="15" t="s">
        <v>73</v>
      </c>
      <c r="AY1567" s="172" t="s">
        <v>137</v>
      </c>
    </row>
    <row r="1568" spans="2:51" s="13" customFormat="1">
      <c r="B1568" s="156"/>
      <c r="D1568" s="157" t="s">
        <v>145</v>
      </c>
      <c r="E1568" s="158" t="s">
        <v>1</v>
      </c>
      <c r="F1568" s="159" t="s">
        <v>1578</v>
      </c>
      <c r="H1568" s="160">
        <v>344.04</v>
      </c>
      <c r="L1568" s="156"/>
      <c r="M1568" s="161"/>
      <c r="N1568" s="162"/>
      <c r="O1568" s="162"/>
      <c r="P1568" s="162"/>
      <c r="Q1568" s="162"/>
      <c r="R1568" s="162"/>
      <c r="S1568" s="162"/>
      <c r="T1568" s="163"/>
      <c r="AT1568" s="158" t="s">
        <v>145</v>
      </c>
      <c r="AU1568" s="158" t="s">
        <v>83</v>
      </c>
      <c r="AV1568" s="13" t="s">
        <v>83</v>
      </c>
      <c r="AW1568" s="13" t="s">
        <v>29</v>
      </c>
      <c r="AX1568" s="13" t="s">
        <v>73</v>
      </c>
      <c r="AY1568" s="158" t="s">
        <v>137</v>
      </c>
    </row>
    <row r="1569" spans="1:65" s="13" customFormat="1">
      <c r="B1569" s="156"/>
      <c r="D1569" s="157" t="s">
        <v>145</v>
      </c>
      <c r="E1569" s="158" t="s">
        <v>1</v>
      </c>
      <c r="F1569" s="159" t="s">
        <v>1579</v>
      </c>
      <c r="H1569" s="160">
        <v>98.91</v>
      </c>
      <c r="L1569" s="156"/>
      <c r="M1569" s="161"/>
      <c r="N1569" s="162"/>
      <c r="O1569" s="162"/>
      <c r="P1569" s="162"/>
      <c r="Q1569" s="162"/>
      <c r="R1569" s="162"/>
      <c r="S1569" s="162"/>
      <c r="T1569" s="163"/>
      <c r="AT1569" s="158" t="s">
        <v>145</v>
      </c>
      <c r="AU1569" s="158" t="s">
        <v>83</v>
      </c>
      <c r="AV1569" s="13" t="s">
        <v>83</v>
      </c>
      <c r="AW1569" s="13" t="s">
        <v>29</v>
      </c>
      <c r="AX1569" s="13" t="s">
        <v>73</v>
      </c>
      <c r="AY1569" s="158" t="s">
        <v>137</v>
      </c>
    </row>
    <row r="1570" spans="1:65" s="13" customFormat="1">
      <c r="B1570" s="156"/>
      <c r="D1570" s="157" t="s">
        <v>145</v>
      </c>
      <c r="E1570" s="158" t="s">
        <v>1</v>
      </c>
      <c r="F1570" s="159" t="s">
        <v>1580</v>
      </c>
      <c r="H1570" s="160">
        <v>60.5</v>
      </c>
      <c r="L1570" s="156"/>
      <c r="M1570" s="161"/>
      <c r="N1570" s="162"/>
      <c r="O1570" s="162"/>
      <c r="P1570" s="162"/>
      <c r="Q1570" s="162"/>
      <c r="R1570" s="162"/>
      <c r="S1570" s="162"/>
      <c r="T1570" s="163"/>
      <c r="AT1570" s="158" t="s">
        <v>145</v>
      </c>
      <c r="AU1570" s="158" t="s">
        <v>83</v>
      </c>
      <c r="AV1570" s="13" t="s">
        <v>83</v>
      </c>
      <c r="AW1570" s="13" t="s">
        <v>29</v>
      </c>
      <c r="AX1570" s="13" t="s">
        <v>73</v>
      </c>
      <c r="AY1570" s="158" t="s">
        <v>137</v>
      </c>
    </row>
    <row r="1571" spans="1:65" s="16" customFormat="1">
      <c r="B1571" s="191"/>
      <c r="D1571" s="157" t="s">
        <v>145</v>
      </c>
      <c r="E1571" s="192" t="s">
        <v>1</v>
      </c>
      <c r="F1571" s="193" t="s">
        <v>582</v>
      </c>
      <c r="H1571" s="194">
        <v>503.45</v>
      </c>
      <c r="L1571" s="191"/>
      <c r="M1571" s="195"/>
      <c r="N1571" s="196"/>
      <c r="O1571" s="196"/>
      <c r="P1571" s="196"/>
      <c r="Q1571" s="196"/>
      <c r="R1571" s="196"/>
      <c r="S1571" s="196"/>
      <c r="T1571" s="197"/>
      <c r="AT1571" s="192" t="s">
        <v>145</v>
      </c>
      <c r="AU1571" s="192" t="s">
        <v>83</v>
      </c>
      <c r="AV1571" s="16" t="s">
        <v>152</v>
      </c>
      <c r="AW1571" s="16" t="s">
        <v>29</v>
      </c>
      <c r="AX1571" s="16" t="s">
        <v>73</v>
      </c>
      <c r="AY1571" s="192" t="s">
        <v>137</v>
      </c>
    </row>
    <row r="1572" spans="1:65" s="15" customFormat="1">
      <c r="B1572" s="171"/>
      <c r="D1572" s="157" t="s">
        <v>145</v>
      </c>
      <c r="E1572" s="172" t="s">
        <v>1</v>
      </c>
      <c r="F1572" s="173" t="s">
        <v>1153</v>
      </c>
      <c r="H1572" s="172" t="s">
        <v>1</v>
      </c>
      <c r="L1572" s="171"/>
      <c r="M1572" s="174"/>
      <c r="N1572" s="175"/>
      <c r="O1572" s="175"/>
      <c r="P1572" s="175"/>
      <c r="Q1572" s="175"/>
      <c r="R1572" s="175"/>
      <c r="S1572" s="175"/>
      <c r="T1572" s="176"/>
      <c r="AT1572" s="172" t="s">
        <v>145</v>
      </c>
      <c r="AU1572" s="172" t="s">
        <v>83</v>
      </c>
      <c r="AV1572" s="15" t="s">
        <v>81</v>
      </c>
      <c r="AW1572" s="15" t="s">
        <v>29</v>
      </c>
      <c r="AX1572" s="15" t="s">
        <v>73</v>
      </c>
      <c r="AY1572" s="172" t="s">
        <v>137</v>
      </c>
    </row>
    <row r="1573" spans="1:65" s="13" customFormat="1">
      <c r="B1573" s="156"/>
      <c r="D1573" s="157" t="s">
        <v>145</v>
      </c>
      <c r="E1573" s="158" t="s">
        <v>1</v>
      </c>
      <c r="F1573" s="159" t="s">
        <v>1581</v>
      </c>
      <c r="H1573" s="160">
        <v>338.83199999999999</v>
      </c>
      <c r="L1573" s="156"/>
      <c r="M1573" s="161"/>
      <c r="N1573" s="162"/>
      <c r="O1573" s="162"/>
      <c r="P1573" s="162"/>
      <c r="Q1573" s="162"/>
      <c r="R1573" s="162"/>
      <c r="S1573" s="162"/>
      <c r="T1573" s="163"/>
      <c r="AT1573" s="158" t="s">
        <v>145</v>
      </c>
      <c r="AU1573" s="158" t="s">
        <v>83</v>
      </c>
      <c r="AV1573" s="13" t="s">
        <v>83</v>
      </c>
      <c r="AW1573" s="13" t="s">
        <v>29</v>
      </c>
      <c r="AX1573" s="13" t="s">
        <v>73</v>
      </c>
      <c r="AY1573" s="158" t="s">
        <v>137</v>
      </c>
    </row>
    <row r="1574" spans="1:65" s="16" customFormat="1">
      <c r="B1574" s="191"/>
      <c r="D1574" s="157" t="s">
        <v>145</v>
      </c>
      <c r="E1574" s="192" t="s">
        <v>1</v>
      </c>
      <c r="F1574" s="193" t="s">
        <v>582</v>
      </c>
      <c r="H1574" s="194">
        <v>338.83199999999999</v>
      </c>
      <c r="L1574" s="191"/>
      <c r="M1574" s="195"/>
      <c r="N1574" s="196"/>
      <c r="O1574" s="196"/>
      <c r="P1574" s="196"/>
      <c r="Q1574" s="196"/>
      <c r="R1574" s="196"/>
      <c r="S1574" s="196"/>
      <c r="T1574" s="197"/>
      <c r="AT1574" s="192" t="s">
        <v>145</v>
      </c>
      <c r="AU1574" s="192" t="s">
        <v>83</v>
      </c>
      <c r="AV1574" s="16" t="s">
        <v>152</v>
      </c>
      <c r="AW1574" s="16" t="s">
        <v>29</v>
      </c>
      <c r="AX1574" s="16" t="s">
        <v>73</v>
      </c>
      <c r="AY1574" s="192" t="s">
        <v>137</v>
      </c>
    </row>
    <row r="1575" spans="1:65" s="14" customFormat="1">
      <c r="B1575" s="164"/>
      <c r="D1575" s="157" t="s">
        <v>145</v>
      </c>
      <c r="E1575" s="165" t="s">
        <v>1</v>
      </c>
      <c r="F1575" s="166" t="s">
        <v>176</v>
      </c>
      <c r="H1575" s="167">
        <v>2453.9389999999999</v>
      </c>
      <c r="L1575" s="164"/>
      <c r="M1575" s="168"/>
      <c r="N1575" s="169"/>
      <c r="O1575" s="169"/>
      <c r="P1575" s="169"/>
      <c r="Q1575" s="169"/>
      <c r="R1575" s="169"/>
      <c r="S1575" s="169"/>
      <c r="T1575" s="170"/>
      <c r="AT1575" s="165" t="s">
        <v>145</v>
      </c>
      <c r="AU1575" s="165" t="s">
        <v>83</v>
      </c>
      <c r="AV1575" s="14" t="s">
        <v>143</v>
      </c>
      <c r="AW1575" s="14" t="s">
        <v>29</v>
      </c>
      <c r="AX1575" s="14" t="s">
        <v>81</v>
      </c>
      <c r="AY1575" s="165" t="s">
        <v>137</v>
      </c>
    </row>
    <row r="1576" spans="1:65" s="2" customFormat="1" ht="33" customHeight="1">
      <c r="A1576" s="30"/>
      <c r="B1576" s="142"/>
      <c r="C1576" s="143" t="s">
        <v>1582</v>
      </c>
      <c r="D1576" s="143" t="s">
        <v>139</v>
      </c>
      <c r="E1576" s="144" t="s">
        <v>1583</v>
      </c>
      <c r="F1576" s="145" t="s">
        <v>1584</v>
      </c>
      <c r="G1576" s="146" t="s">
        <v>142</v>
      </c>
      <c r="H1576" s="147">
        <v>73618.17</v>
      </c>
      <c r="I1576" s="148"/>
      <c r="J1576" s="148">
        <f>ROUND(I1576*H1576,2)</f>
        <v>0</v>
      </c>
      <c r="K1576" s="149"/>
      <c r="L1576" s="31"/>
      <c r="M1576" s="150" t="s">
        <v>1</v>
      </c>
      <c r="N1576" s="151" t="s">
        <v>38</v>
      </c>
      <c r="O1576" s="152">
        <v>0</v>
      </c>
      <c r="P1576" s="152">
        <f>O1576*H1576</f>
        <v>0</v>
      </c>
      <c r="Q1576" s="152">
        <v>0</v>
      </c>
      <c r="R1576" s="152">
        <f>Q1576*H1576</f>
        <v>0</v>
      </c>
      <c r="S1576" s="152">
        <v>0</v>
      </c>
      <c r="T1576" s="153">
        <f>S1576*H1576</f>
        <v>0</v>
      </c>
      <c r="U1576" s="30"/>
      <c r="V1576" s="30"/>
      <c r="W1576" s="30"/>
      <c r="X1576" s="30"/>
      <c r="Y1576" s="30"/>
      <c r="Z1576" s="30"/>
      <c r="AA1576" s="30"/>
      <c r="AB1576" s="30"/>
      <c r="AC1576" s="30"/>
      <c r="AD1576" s="30"/>
      <c r="AE1576" s="30"/>
      <c r="AR1576" s="154" t="s">
        <v>143</v>
      </c>
      <c r="AT1576" s="154" t="s">
        <v>139</v>
      </c>
      <c r="AU1576" s="154" t="s">
        <v>83</v>
      </c>
      <c r="AY1576" s="18" t="s">
        <v>137</v>
      </c>
      <c r="BE1576" s="155">
        <f>IF(N1576="základní",J1576,0)</f>
        <v>0</v>
      </c>
      <c r="BF1576" s="155">
        <f>IF(N1576="snížená",J1576,0)</f>
        <v>0</v>
      </c>
      <c r="BG1576" s="155">
        <f>IF(N1576="zákl. přenesená",J1576,0)</f>
        <v>0</v>
      </c>
      <c r="BH1576" s="155">
        <f>IF(N1576="sníž. přenesená",J1576,0)</f>
        <v>0</v>
      </c>
      <c r="BI1576" s="155">
        <f>IF(N1576="nulová",J1576,0)</f>
        <v>0</v>
      </c>
      <c r="BJ1576" s="18" t="s">
        <v>81</v>
      </c>
      <c r="BK1576" s="155">
        <f>ROUND(I1576*H1576,2)</f>
        <v>0</v>
      </c>
      <c r="BL1576" s="18" t="s">
        <v>143</v>
      </c>
      <c r="BM1576" s="154" t="s">
        <v>1585</v>
      </c>
    </row>
    <row r="1577" spans="1:65" s="13" customFormat="1">
      <c r="B1577" s="156"/>
      <c r="D1577" s="157" t="s">
        <v>145</v>
      </c>
      <c r="E1577" s="158" t="s">
        <v>1</v>
      </c>
      <c r="F1577" s="159" t="s">
        <v>1586</v>
      </c>
      <c r="H1577" s="160">
        <v>73618.17</v>
      </c>
      <c r="L1577" s="156"/>
      <c r="M1577" s="161"/>
      <c r="N1577" s="162"/>
      <c r="O1577" s="162"/>
      <c r="P1577" s="162"/>
      <c r="Q1577" s="162"/>
      <c r="R1577" s="162"/>
      <c r="S1577" s="162"/>
      <c r="T1577" s="163"/>
      <c r="AT1577" s="158" t="s">
        <v>145</v>
      </c>
      <c r="AU1577" s="158" t="s">
        <v>83</v>
      </c>
      <c r="AV1577" s="13" t="s">
        <v>83</v>
      </c>
      <c r="AW1577" s="13" t="s">
        <v>29</v>
      </c>
      <c r="AX1577" s="13" t="s">
        <v>81</v>
      </c>
      <c r="AY1577" s="158" t="s">
        <v>137</v>
      </c>
    </row>
    <row r="1578" spans="1:65" s="2" customFormat="1" ht="33" customHeight="1">
      <c r="A1578" s="30"/>
      <c r="B1578" s="142"/>
      <c r="C1578" s="143" t="s">
        <v>1587</v>
      </c>
      <c r="D1578" s="143" t="s">
        <v>139</v>
      </c>
      <c r="E1578" s="144" t="s">
        <v>1588</v>
      </c>
      <c r="F1578" s="145" t="s">
        <v>1589</v>
      </c>
      <c r="G1578" s="146" t="s">
        <v>142</v>
      </c>
      <c r="H1578" s="147">
        <v>2453.9389999999999</v>
      </c>
      <c r="I1578" s="148"/>
      <c r="J1578" s="148">
        <f>ROUND(I1578*H1578,2)</f>
        <v>0</v>
      </c>
      <c r="K1578" s="149"/>
      <c r="L1578" s="31"/>
      <c r="M1578" s="150" t="s">
        <v>1</v>
      </c>
      <c r="N1578" s="151" t="s">
        <v>38</v>
      </c>
      <c r="O1578" s="152">
        <v>6.9000000000000006E-2</v>
      </c>
      <c r="P1578" s="152">
        <f>O1578*H1578</f>
        <v>169.32179099999999</v>
      </c>
      <c r="Q1578" s="152">
        <v>0</v>
      </c>
      <c r="R1578" s="152">
        <f>Q1578*H1578</f>
        <v>0</v>
      </c>
      <c r="S1578" s="152">
        <v>0</v>
      </c>
      <c r="T1578" s="153">
        <f>S1578*H1578</f>
        <v>0</v>
      </c>
      <c r="U1578" s="30"/>
      <c r="V1578" s="30"/>
      <c r="W1578" s="30"/>
      <c r="X1578" s="30"/>
      <c r="Y1578" s="30"/>
      <c r="Z1578" s="30"/>
      <c r="AA1578" s="30"/>
      <c r="AB1578" s="30"/>
      <c r="AC1578" s="30"/>
      <c r="AD1578" s="30"/>
      <c r="AE1578" s="30"/>
      <c r="AR1578" s="154" t="s">
        <v>143</v>
      </c>
      <c r="AT1578" s="154" t="s">
        <v>139</v>
      </c>
      <c r="AU1578" s="154" t="s">
        <v>83</v>
      </c>
      <c r="AY1578" s="18" t="s">
        <v>137</v>
      </c>
      <c r="BE1578" s="155">
        <f>IF(N1578="základní",J1578,0)</f>
        <v>0</v>
      </c>
      <c r="BF1578" s="155">
        <f>IF(N1578="snížená",J1578,0)</f>
        <v>0</v>
      </c>
      <c r="BG1578" s="155">
        <f>IF(N1578="zákl. přenesená",J1578,0)</f>
        <v>0</v>
      </c>
      <c r="BH1578" s="155">
        <f>IF(N1578="sníž. přenesená",J1578,0)</f>
        <v>0</v>
      </c>
      <c r="BI1578" s="155">
        <f>IF(N1578="nulová",J1578,0)</f>
        <v>0</v>
      </c>
      <c r="BJ1578" s="18" t="s">
        <v>81</v>
      </c>
      <c r="BK1578" s="155">
        <f>ROUND(I1578*H1578,2)</f>
        <v>0</v>
      </c>
      <c r="BL1578" s="18" t="s">
        <v>143</v>
      </c>
      <c r="BM1578" s="154" t="s">
        <v>1590</v>
      </c>
    </row>
    <row r="1579" spans="1:65" s="2" customFormat="1" ht="33" customHeight="1">
      <c r="A1579" s="30"/>
      <c r="B1579" s="142"/>
      <c r="C1579" s="143" t="s">
        <v>1591</v>
      </c>
      <c r="D1579" s="143" t="s">
        <v>139</v>
      </c>
      <c r="E1579" s="144" t="s">
        <v>1592</v>
      </c>
      <c r="F1579" s="145" t="s">
        <v>1593</v>
      </c>
      <c r="G1579" s="146" t="s">
        <v>142</v>
      </c>
      <c r="H1579" s="147">
        <v>1442.5940000000001</v>
      </c>
      <c r="I1579" s="148"/>
      <c r="J1579" s="148">
        <f>ROUND(I1579*H1579,2)</f>
        <v>0</v>
      </c>
      <c r="K1579" s="149"/>
      <c r="L1579" s="31"/>
      <c r="M1579" s="150" t="s">
        <v>1</v>
      </c>
      <c r="N1579" s="151" t="s">
        <v>38</v>
      </c>
      <c r="O1579" s="152">
        <v>0.12</v>
      </c>
      <c r="P1579" s="152">
        <f>O1579*H1579</f>
        <v>173.11127999999999</v>
      </c>
      <c r="Q1579" s="152">
        <v>0</v>
      </c>
      <c r="R1579" s="152">
        <f>Q1579*H1579</f>
        <v>0</v>
      </c>
      <c r="S1579" s="152">
        <v>0</v>
      </c>
      <c r="T1579" s="153">
        <f>S1579*H1579</f>
        <v>0</v>
      </c>
      <c r="U1579" s="30"/>
      <c r="V1579" s="30"/>
      <c r="W1579" s="30"/>
      <c r="X1579" s="30"/>
      <c r="Y1579" s="30"/>
      <c r="Z1579" s="30"/>
      <c r="AA1579" s="30"/>
      <c r="AB1579" s="30"/>
      <c r="AC1579" s="30"/>
      <c r="AD1579" s="30"/>
      <c r="AE1579" s="30"/>
      <c r="AR1579" s="154" t="s">
        <v>143</v>
      </c>
      <c r="AT1579" s="154" t="s">
        <v>139</v>
      </c>
      <c r="AU1579" s="154" t="s">
        <v>83</v>
      </c>
      <c r="AY1579" s="18" t="s">
        <v>137</v>
      </c>
      <c r="BE1579" s="155">
        <f>IF(N1579="základní",J1579,0)</f>
        <v>0</v>
      </c>
      <c r="BF1579" s="155">
        <f>IF(N1579="snížená",J1579,0)</f>
        <v>0</v>
      </c>
      <c r="BG1579" s="155">
        <f>IF(N1579="zákl. přenesená",J1579,0)</f>
        <v>0</v>
      </c>
      <c r="BH1579" s="155">
        <f>IF(N1579="sníž. přenesená",J1579,0)</f>
        <v>0</v>
      </c>
      <c r="BI1579" s="155">
        <f>IF(N1579="nulová",J1579,0)</f>
        <v>0</v>
      </c>
      <c r="BJ1579" s="18" t="s">
        <v>81</v>
      </c>
      <c r="BK1579" s="155">
        <f>ROUND(I1579*H1579,2)</f>
        <v>0</v>
      </c>
      <c r="BL1579" s="18" t="s">
        <v>143</v>
      </c>
      <c r="BM1579" s="154" t="s">
        <v>1594</v>
      </c>
    </row>
    <row r="1580" spans="1:65" s="15" customFormat="1">
      <c r="B1580" s="171"/>
      <c r="D1580" s="157" t="s">
        <v>145</v>
      </c>
      <c r="E1580" s="172" t="s">
        <v>1</v>
      </c>
      <c r="F1580" s="173" t="s">
        <v>1595</v>
      </c>
      <c r="H1580" s="172" t="s">
        <v>1</v>
      </c>
      <c r="L1580" s="171"/>
      <c r="M1580" s="174"/>
      <c r="N1580" s="175"/>
      <c r="O1580" s="175"/>
      <c r="P1580" s="175"/>
      <c r="Q1580" s="175"/>
      <c r="R1580" s="175"/>
      <c r="S1580" s="175"/>
      <c r="T1580" s="176"/>
      <c r="AT1580" s="172" t="s">
        <v>145</v>
      </c>
      <c r="AU1580" s="172" t="s">
        <v>83</v>
      </c>
      <c r="AV1580" s="15" t="s">
        <v>81</v>
      </c>
      <c r="AW1580" s="15" t="s">
        <v>29</v>
      </c>
      <c r="AX1580" s="15" t="s">
        <v>73</v>
      </c>
      <c r="AY1580" s="172" t="s">
        <v>137</v>
      </c>
    </row>
    <row r="1581" spans="1:65" s="13" customFormat="1">
      <c r="B1581" s="156"/>
      <c r="D1581" s="157" t="s">
        <v>145</v>
      </c>
      <c r="E1581" s="158" t="s">
        <v>1</v>
      </c>
      <c r="F1581" s="159" t="s">
        <v>1596</v>
      </c>
      <c r="H1581" s="160">
        <v>548.52</v>
      </c>
      <c r="L1581" s="156"/>
      <c r="M1581" s="161"/>
      <c r="N1581" s="162"/>
      <c r="O1581" s="162"/>
      <c r="P1581" s="162"/>
      <c r="Q1581" s="162"/>
      <c r="R1581" s="162"/>
      <c r="S1581" s="162"/>
      <c r="T1581" s="163"/>
      <c r="AT1581" s="158" t="s">
        <v>145</v>
      </c>
      <c r="AU1581" s="158" t="s">
        <v>83</v>
      </c>
      <c r="AV1581" s="13" t="s">
        <v>83</v>
      </c>
      <c r="AW1581" s="13" t="s">
        <v>29</v>
      </c>
      <c r="AX1581" s="13" t="s">
        <v>73</v>
      </c>
      <c r="AY1581" s="158" t="s">
        <v>137</v>
      </c>
    </row>
    <row r="1582" spans="1:65" s="13" customFormat="1">
      <c r="B1582" s="156"/>
      <c r="D1582" s="157" t="s">
        <v>145</v>
      </c>
      <c r="E1582" s="158" t="s">
        <v>1</v>
      </c>
      <c r="F1582" s="159" t="s">
        <v>1597</v>
      </c>
      <c r="H1582" s="160">
        <v>894.07399999999996</v>
      </c>
      <c r="L1582" s="156"/>
      <c r="M1582" s="161"/>
      <c r="N1582" s="162"/>
      <c r="O1582" s="162"/>
      <c r="P1582" s="162"/>
      <c r="Q1582" s="162"/>
      <c r="R1582" s="162"/>
      <c r="S1582" s="162"/>
      <c r="T1582" s="163"/>
      <c r="AT1582" s="158" t="s">
        <v>145</v>
      </c>
      <c r="AU1582" s="158" t="s">
        <v>83</v>
      </c>
      <c r="AV1582" s="13" t="s">
        <v>83</v>
      </c>
      <c r="AW1582" s="13" t="s">
        <v>29</v>
      </c>
      <c r="AX1582" s="13" t="s">
        <v>73</v>
      </c>
      <c r="AY1582" s="158" t="s">
        <v>137</v>
      </c>
    </row>
    <row r="1583" spans="1:65" s="14" customFormat="1">
      <c r="B1583" s="164"/>
      <c r="D1583" s="157" t="s">
        <v>145</v>
      </c>
      <c r="E1583" s="165" t="s">
        <v>1</v>
      </c>
      <c r="F1583" s="166" t="s">
        <v>176</v>
      </c>
      <c r="H1583" s="167">
        <v>1442.5940000000001</v>
      </c>
      <c r="L1583" s="164"/>
      <c r="M1583" s="168"/>
      <c r="N1583" s="169"/>
      <c r="O1583" s="169"/>
      <c r="P1583" s="169"/>
      <c r="Q1583" s="169"/>
      <c r="R1583" s="169"/>
      <c r="S1583" s="169"/>
      <c r="T1583" s="170"/>
      <c r="AT1583" s="165" t="s">
        <v>145</v>
      </c>
      <c r="AU1583" s="165" t="s">
        <v>83</v>
      </c>
      <c r="AV1583" s="14" t="s">
        <v>143</v>
      </c>
      <c r="AW1583" s="14" t="s">
        <v>29</v>
      </c>
      <c r="AX1583" s="14" t="s">
        <v>81</v>
      </c>
      <c r="AY1583" s="165" t="s">
        <v>137</v>
      </c>
    </row>
    <row r="1584" spans="1:65" s="2" customFormat="1" ht="33" customHeight="1">
      <c r="A1584" s="30"/>
      <c r="B1584" s="142"/>
      <c r="C1584" s="143" t="s">
        <v>1598</v>
      </c>
      <c r="D1584" s="143" t="s">
        <v>139</v>
      </c>
      <c r="E1584" s="144" t="s">
        <v>1599</v>
      </c>
      <c r="F1584" s="145" t="s">
        <v>1600</v>
      </c>
      <c r="G1584" s="146" t="s">
        <v>142</v>
      </c>
      <c r="H1584" s="147">
        <v>43277.82</v>
      </c>
      <c r="I1584" s="148"/>
      <c r="J1584" s="148">
        <f>ROUND(I1584*H1584,2)</f>
        <v>0</v>
      </c>
      <c r="K1584" s="149"/>
      <c r="L1584" s="31"/>
      <c r="M1584" s="150" t="s">
        <v>1</v>
      </c>
      <c r="N1584" s="151" t="s">
        <v>38</v>
      </c>
      <c r="O1584" s="152">
        <v>0</v>
      </c>
      <c r="P1584" s="152">
        <f>O1584*H1584</f>
        <v>0</v>
      </c>
      <c r="Q1584" s="152">
        <v>0</v>
      </c>
      <c r="R1584" s="152">
        <f>Q1584*H1584</f>
        <v>0</v>
      </c>
      <c r="S1584" s="152">
        <v>0</v>
      </c>
      <c r="T1584" s="153">
        <f>S1584*H1584</f>
        <v>0</v>
      </c>
      <c r="U1584" s="30"/>
      <c r="V1584" s="30"/>
      <c r="W1584" s="30"/>
      <c r="X1584" s="30"/>
      <c r="Y1584" s="30"/>
      <c r="Z1584" s="30"/>
      <c r="AA1584" s="30"/>
      <c r="AB1584" s="30"/>
      <c r="AC1584" s="30"/>
      <c r="AD1584" s="30"/>
      <c r="AE1584" s="30"/>
      <c r="AR1584" s="154" t="s">
        <v>143</v>
      </c>
      <c r="AT1584" s="154" t="s">
        <v>139</v>
      </c>
      <c r="AU1584" s="154" t="s">
        <v>83</v>
      </c>
      <c r="AY1584" s="18" t="s">
        <v>137</v>
      </c>
      <c r="BE1584" s="155">
        <f>IF(N1584="základní",J1584,0)</f>
        <v>0</v>
      </c>
      <c r="BF1584" s="155">
        <f>IF(N1584="snížená",J1584,0)</f>
        <v>0</v>
      </c>
      <c r="BG1584" s="155">
        <f>IF(N1584="zákl. přenesená",J1584,0)</f>
        <v>0</v>
      </c>
      <c r="BH1584" s="155">
        <f>IF(N1584="sníž. přenesená",J1584,0)</f>
        <v>0</v>
      </c>
      <c r="BI1584" s="155">
        <f>IF(N1584="nulová",J1584,0)</f>
        <v>0</v>
      </c>
      <c r="BJ1584" s="18" t="s">
        <v>81</v>
      </c>
      <c r="BK1584" s="155">
        <f>ROUND(I1584*H1584,2)</f>
        <v>0</v>
      </c>
      <c r="BL1584" s="18" t="s">
        <v>143</v>
      </c>
      <c r="BM1584" s="154" t="s">
        <v>1601</v>
      </c>
    </row>
    <row r="1585" spans="1:65" s="13" customFormat="1">
      <c r="B1585" s="156"/>
      <c r="D1585" s="157" t="s">
        <v>145</v>
      </c>
      <c r="E1585" s="158" t="s">
        <v>1</v>
      </c>
      <c r="F1585" s="159" t="s">
        <v>1602</v>
      </c>
      <c r="H1585" s="160">
        <v>43277.82</v>
      </c>
      <c r="L1585" s="156"/>
      <c r="M1585" s="161"/>
      <c r="N1585" s="162"/>
      <c r="O1585" s="162"/>
      <c r="P1585" s="162"/>
      <c r="Q1585" s="162"/>
      <c r="R1585" s="162"/>
      <c r="S1585" s="162"/>
      <c r="T1585" s="163"/>
      <c r="AT1585" s="158" t="s">
        <v>145</v>
      </c>
      <c r="AU1585" s="158" t="s">
        <v>83</v>
      </c>
      <c r="AV1585" s="13" t="s">
        <v>83</v>
      </c>
      <c r="AW1585" s="13" t="s">
        <v>29</v>
      </c>
      <c r="AX1585" s="13" t="s">
        <v>81</v>
      </c>
      <c r="AY1585" s="158" t="s">
        <v>137</v>
      </c>
    </row>
    <row r="1586" spans="1:65" s="2" customFormat="1" ht="33" customHeight="1">
      <c r="A1586" s="30"/>
      <c r="B1586" s="142"/>
      <c r="C1586" s="143" t="s">
        <v>1603</v>
      </c>
      <c r="D1586" s="143" t="s">
        <v>139</v>
      </c>
      <c r="E1586" s="144" t="s">
        <v>1604</v>
      </c>
      <c r="F1586" s="145" t="s">
        <v>1605</v>
      </c>
      <c r="G1586" s="146" t="s">
        <v>142</v>
      </c>
      <c r="H1586" s="147">
        <v>1442.5940000000001</v>
      </c>
      <c r="I1586" s="148"/>
      <c r="J1586" s="148">
        <f>ROUND(I1586*H1586,2)</f>
        <v>0</v>
      </c>
      <c r="K1586" s="149"/>
      <c r="L1586" s="31"/>
      <c r="M1586" s="150" t="s">
        <v>1</v>
      </c>
      <c r="N1586" s="151" t="s">
        <v>38</v>
      </c>
      <c r="O1586" s="152">
        <v>8.2000000000000003E-2</v>
      </c>
      <c r="P1586" s="152">
        <f>O1586*H1586</f>
        <v>118.292708</v>
      </c>
      <c r="Q1586" s="152">
        <v>0</v>
      </c>
      <c r="R1586" s="152">
        <f>Q1586*H1586</f>
        <v>0</v>
      </c>
      <c r="S1586" s="152">
        <v>0</v>
      </c>
      <c r="T1586" s="153">
        <f>S1586*H1586</f>
        <v>0</v>
      </c>
      <c r="U1586" s="30"/>
      <c r="V1586" s="30"/>
      <c r="W1586" s="30"/>
      <c r="X1586" s="30"/>
      <c r="Y1586" s="30"/>
      <c r="Z1586" s="30"/>
      <c r="AA1586" s="30"/>
      <c r="AB1586" s="30"/>
      <c r="AC1586" s="30"/>
      <c r="AD1586" s="30"/>
      <c r="AE1586" s="30"/>
      <c r="AR1586" s="154" t="s">
        <v>143</v>
      </c>
      <c r="AT1586" s="154" t="s">
        <v>139</v>
      </c>
      <c r="AU1586" s="154" t="s">
        <v>83</v>
      </c>
      <c r="AY1586" s="18" t="s">
        <v>137</v>
      </c>
      <c r="BE1586" s="155">
        <f>IF(N1586="základní",J1586,0)</f>
        <v>0</v>
      </c>
      <c r="BF1586" s="155">
        <f>IF(N1586="snížená",J1586,0)</f>
        <v>0</v>
      </c>
      <c r="BG1586" s="155">
        <f>IF(N1586="zákl. přenesená",J1586,0)</f>
        <v>0</v>
      </c>
      <c r="BH1586" s="155">
        <f>IF(N1586="sníž. přenesená",J1586,0)</f>
        <v>0</v>
      </c>
      <c r="BI1586" s="155">
        <f>IF(N1586="nulová",J1586,0)</f>
        <v>0</v>
      </c>
      <c r="BJ1586" s="18" t="s">
        <v>81</v>
      </c>
      <c r="BK1586" s="155">
        <f>ROUND(I1586*H1586,2)</f>
        <v>0</v>
      </c>
      <c r="BL1586" s="18" t="s">
        <v>143</v>
      </c>
      <c r="BM1586" s="154" t="s">
        <v>1606</v>
      </c>
    </row>
    <row r="1587" spans="1:65" s="2" customFormat="1" ht="16.5" customHeight="1">
      <c r="A1587" s="30"/>
      <c r="B1587" s="142"/>
      <c r="C1587" s="143" t="s">
        <v>1607</v>
      </c>
      <c r="D1587" s="143" t="s">
        <v>139</v>
      </c>
      <c r="E1587" s="144" t="s">
        <v>1608</v>
      </c>
      <c r="F1587" s="145" t="s">
        <v>1609</v>
      </c>
      <c r="G1587" s="146" t="s">
        <v>142</v>
      </c>
      <c r="H1587" s="147">
        <v>2453.9389999999999</v>
      </c>
      <c r="I1587" s="148"/>
      <c r="J1587" s="148">
        <f>ROUND(I1587*H1587,2)</f>
        <v>0</v>
      </c>
      <c r="K1587" s="149"/>
      <c r="L1587" s="31"/>
      <c r="M1587" s="150" t="s">
        <v>1</v>
      </c>
      <c r="N1587" s="151" t="s">
        <v>38</v>
      </c>
      <c r="O1587" s="152">
        <v>4.9000000000000002E-2</v>
      </c>
      <c r="P1587" s="152">
        <f>O1587*H1587</f>
        <v>120.243011</v>
      </c>
      <c r="Q1587" s="152">
        <v>0</v>
      </c>
      <c r="R1587" s="152">
        <f>Q1587*H1587</f>
        <v>0</v>
      </c>
      <c r="S1587" s="152">
        <v>0</v>
      </c>
      <c r="T1587" s="153">
        <f>S1587*H1587</f>
        <v>0</v>
      </c>
      <c r="U1587" s="30"/>
      <c r="V1587" s="30"/>
      <c r="W1587" s="30"/>
      <c r="X1587" s="30"/>
      <c r="Y1587" s="30"/>
      <c r="Z1587" s="30"/>
      <c r="AA1587" s="30"/>
      <c r="AB1587" s="30"/>
      <c r="AC1587" s="30"/>
      <c r="AD1587" s="30"/>
      <c r="AE1587" s="30"/>
      <c r="AR1587" s="154" t="s">
        <v>143</v>
      </c>
      <c r="AT1587" s="154" t="s">
        <v>139</v>
      </c>
      <c r="AU1587" s="154" t="s">
        <v>83</v>
      </c>
      <c r="AY1587" s="18" t="s">
        <v>137</v>
      </c>
      <c r="BE1587" s="155">
        <f>IF(N1587="základní",J1587,0)</f>
        <v>0</v>
      </c>
      <c r="BF1587" s="155">
        <f>IF(N1587="snížená",J1587,0)</f>
        <v>0</v>
      </c>
      <c r="BG1587" s="155">
        <f>IF(N1587="zákl. přenesená",J1587,0)</f>
        <v>0</v>
      </c>
      <c r="BH1587" s="155">
        <f>IF(N1587="sníž. přenesená",J1587,0)</f>
        <v>0</v>
      </c>
      <c r="BI1587" s="155">
        <f>IF(N1587="nulová",J1587,0)</f>
        <v>0</v>
      </c>
      <c r="BJ1587" s="18" t="s">
        <v>81</v>
      </c>
      <c r="BK1587" s="155">
        <f>ROUND(I1587*H1587,2)</f>
        <v>0</v>
      </c>
      <c r="BL1587" s="18" t="s">
        <v>143</v>
      </c>
      <c r="BM1587" s="154" t="s">
        <v>1610</v>
      </c>
    </row>
    <row r="1588" spans="1:65" s="2" customFormat="1" ht="21.75" customHeight="1">
      <c r="A1588" s="30"/>
      <c r="B1588" s="142"/>
      <c r="C1588" s="143" t="s">
        <v>1611</v>
      </c>
      <c r="D1588" s="143" t="s">
        <v>139</v>
      </c>
      <c r="E1588" s="144" t="s">
        <v>1612</v>
      </c>
      <c r="F1588" s="145" t="s">
        <v>1613</v>
      </c>
      <c r="G1588" s="146" t="s">
        <v>142</v>
      </c>
      <c r="H1588" s="147">
        <v>73618.17</v>
      </c>
      <c r="I1588" s="148"/>
      <c r="J1588" s="148">
        <f>ROUND(I1588*H1588,2)</f>
        <v>0</v>
      </c>
      <c r="K1588" s="149"/>
      <c r="L1588" s="31"/>
      <c r="M1588" s="150" t="s">
        <v>1</v>
      </c>
      <c r="N1588" s="151" t="s">
        <v>38</v>
      </c>
      <c r="O1588" s="152">
        <v>0</v>
      </c>
      <c r="P1588" s="152">
        <f>O1588*H1588</f>
        <v>0</v>
      </c>
      <c r="Q1588" s="152">
        <v>0</v>
      </c>
      <c r="R1588" s="152">
        <f>Q1588*H1588</f>
        <v>0</v>
      </c>
      <c r="S1588" s="152">
        <v>0</v>
      </c>
      <c r="T1588" s="153">
        <f>S1588*H1588</f>
        <v>0</v>
      </c>
      <c r="U1588" s="30"/>
      <c r="V1588" s="30"/>
      <c r="W1588" s="30"/>
      <c r="X1588" s="30"/>
      <c r="Y1588" s="30"/>
      <c r="Z1588" s="30"/>
      <c r="AA1588" s="30"/>
      <c r="AB1588" s="30"/>
      <c r="AC1588" s="30"/>
      <c r="AD1588" s="30"/>
      <c r="AE1588" s="30"/>
      <c r="AR1588" s="154" t="s">
        <v>143</v>
      </c>
      <c r="AT1588" s="154" t="s">
        <v>139</v>
      </c>
      <c r="AU1588" s="154" t="s">
        <v>83</v>
      </c>
      <c r="AY1588" s="18" t="s">
        <v>137</v>
      </c>
      <c r="BE1588" s="155">
        <f>IF(N1588="základní",J1588,0)</f>
        <v>0</v>
      </c>
      <c r="BF1588" s="155">
        <f>IF(N1588="snížená",J1588,0)</f>
        <v>0</v>
      </c>
      <c r="BG1588" s="155">
        <f>IF(N1588="zákl. přenesená",J1588,0)</f>
        <v>0</v>
      </c>
      <c r="BH1588" s="155">
        <f>IF(N1588="sníž. přenesená",J1588,0)</f>
        <v>0</v>
      </c>
      <c r="BI1588" s="155">
        <f>IF(N1588="nulová",J1588,0)</f>
        <v>0</v>
      </c>
      <c r="BJ1588" s="18" t="s">
        <v>81</v>
      </c>
      <c r="BK1588" s="155">
        <f>ROUND(I1588*H1588,2)</f>
        <v>0</v>
      </c>
      <c r="BL1588" s="18" t="s">
        <v>143</v>
      </c>
      <c r="BM1588" s="154" t="s">
        <v>1614</v>
      </c>
    </row>
    <row r="1589" spans="1:65" s="13" customFormat="1">
      <c r="B1589" s="156"/>
      <c r="D1589" s="157" t="s">
        <v>145</v>
      </c>
      <c r="E1589" s="158" t="s">
        <v>1</v>
      </c>
      <c r="F1589" s="159" t="s">
        <v>1586</v>
      </c>
      <c r="H1589" s="160">
        <v>73618.17</v>
      </c>
      <c r="L1589" s="156"/>
      <c r="M1589" s="161"/>
      <c r="N1589" s="162"/>
      <c r="O1589" s="162"/>
      <c r="P1589" s="162"/>
      <c r="Q1589" s="162"/>
      <c r="R1589" s="162"/>
      <c r="S1589" s="162"/>
      <c r="T1589" s="163"/>
      <c r="AT1589" s="158" t="s">
        <v>145</v>
      </c>
      <c r="AU1589" s="158" t="s">
        <v>83</v>
      </c>
      <c r="AV1589" s="13" t="s">
        <v>83</v>
      </c>
      <c r="AW1589" s="13" t="s">
        <v>29</v>
      </c>
      <c r="AX1589" s="13" t="s">
        <v>81</v>
      </c>
      <c r="AY1589" s="158" t="s">
        <v>137</v>
      </c>
    </row>
    <row r="1590" spans="1:65" s="2" customFormat="1" ht="21.75" customHeight="1">
      <c r="A1590" s="30"/>
      <c r="B1590" s="142"/>
      <c r="C1590" s="143" t="s">
        <v>1615</v>
      </c>
      <c r="D1590" s="143" t="s">
        <v>139</v>
      </c>
      <c r="E1590" s="144" t="s">
        <v>1616</v>
      </c>
      <c r="F1590" s="145" t="s">
        <v>1617</v>
      </c>
      <c r="G1590" s="146" t="s">
        <v>142</v>
      </c>
      <c r="H1590" s="147">
        <v>2453.9389999999999</v>
      </c>
      <c r="I1590" s="148"/>
      <c r="J1590" s="148">
        <f>ROUND(I1590*H1590,2)</f>
        <v>0</v>
      </c>
      <c r="K1590" s="149"/>
      <c r="L1590" s="31"/>
      <c r="M1590" s="150" t="s">
        <v>1</v>
      </c>
      <c r="N1590" s="151" t="s">
        <v>38</v>
      </c>
      <c r="O1590" s="152">
        <v>3.3000000000000002E-2</v>
      </c>
      <c r="P1590" s="152">
        <f>O1590*H1590</f>
        <v>80.979986999999994</v>
      </c>
      <c r="Q1590" s="152">
        <v>0</v>
      </c>
      <c r="R1590" s="152">
        <f>Q1590*H1590</f>
        <v>0</v>
      </c>
      <c r="S1590" s="152">
        <v>0</v>
      </c>
      <c r="T1590" s="153">
        <f>S1590*H1590</f>
        <v>0</v>
      </c>
      <c r="U1590" s="30"/>
      <c r="V1590" s="30"/>
      <c r="W1590" s="30"/>
      <c r="X1590" s="30"/>
      <c r="Y1590" s="30"/>
      <c r="Z1590" s="30"/>
      <c r="AA1590" s="30"/>
      <c r="AB1590" s="30"/>
      <c r="AC1590" s="30"/>
      <c r="AD1590" s="30"/>
      <c r="AE1590" s="30"/>
      <c r="AR1590" s="154" t="s">
        <v>143</v>
      </c>
      <c r="AT1590" s="154" t="s">
        <v>139</v>
      </c>
      <c r="AU1590" s="154" t="s">
        <v>83</v>
      </c>
      <c r="AY1590" s="18" t="s">
        <v>137</v>
      </c>
      <c r="BE1590" s="155">
        <f>IF(N1590="základní",J1590,0)</f>
        <v>0</v>
      </c>
      <c r="BF1590" s="155">
        <f>IF(N1590="snížená",J1590,0)</f>
        <v>0</v>
      </c>
      <c r="BG1590" s="155">
        <f>IF(N1590="zákl. přenesená",J1590,0)</f>
        <v>0</v>
      </c>
      <c r="BH1590" s="155">
        <f>IF(N1590="sníž. přenesená",J1590,0)</f>
        <v>0</v>
      </c>
      <c r="BI1590" s="155">
        <f>IF(N1590="nulová",J1590,0)</f>
        <v>0</v>
      </c>
      <c r="BJ1590" s="18" t="s">
        <v>81</v>
      </c>
      <c r="BK1590" s="155">
        <f>ROUND(I1590*H1590,2)</f>
        <v>0</v>
      </c>
      <c r="BL1590" s="18" t="s">
        <v>143</v>
      </c>
      <c r="BM1590" s="154" t="s">
        <v>1618</v>
      </c>
    </row>
    <row r="1591" spans="1:65" s="2" customFormat="1" ht="24.15" customHeight="1">
      <c r="A1591" s="30"/>
      <c r="B1591" s="142"/>
      <c r="C1591" s="143" t="s">
        <v>1619</v>
      </c>
      <c r="D1591" s="143" t="s">
        <v>139</v>
      </c>
      <c r="E1591" s="144" t="s">
        <v>1620</v>
      </c>
      <c r="F1591" s="145" t="s">
        <v>1621</v>
      </c>
      <c r="G1591" s="146" t="s">
        <v>155</v>
      </c>
      <c r="H1591" s="147">
        <v>5</v>
      </c>
      <c r="I1591" s="148"/>
      <c r="J1591" s="148">
        <f>ROUND(I1591*H1591,2)</f>
        <v>0</v>
      </c>
      <c r="K1591" s="149"/>
      <c r="L1591" s="31"/>
      <c r="M1591" s="150" t="s">
        <v>1</v>
      </c>
      <c r="N1591" s="151" t="s">
        <v>38</v>
      </c>
      <c r="O1591" s="152">
        <v>10.065</v>
      </c>
      <c r="P1591" s="152">
        <f>O1591*H1591</f>
        <v>50.324999999999996</v>
      </c>
      <c r="Q1591" s="152">
        <v>0</v>
      </c>
      <c r="R1591" s="152">
        <f>Q1591*H1591</f>
        <v>0</v>
      </c>
      <c r="S1591" s="152">
        <v>0</v>
      </c>
      <c r="T1591" s="153">
        <f>S1591*H1591</f>
        <v>0</v>
      </c>
      <c r="U1591" s="30"/>
      <c r="V1591" s="30"/>
      <c r="W1591" s="30"/>
      <c r="X1591" s="30"/>
      <c r="Y1591" s="30"/>
      <c r="Z1591" s="30"/>
      <c r="AA1591" s="30"/>
      <c r="AB1591" s="30"/>
      <c r="AC1591" s="30"/>
      <c r="AD1591" s="30"/>
      <c r="AE1591" s="30"/>
      <c r="AR1591" s="154" t="s">
        <v>143</v>
      </c>
      <c r="AT1591" s="154" t="s">
        <v>139</v>
      </c>
      <c r="AU1591" s="154" t="s">
        <v>83</v>
      </c>
      <c r="AY1591" s="18" t="s">
        <v>137</v>
      </c>
      <c r="BE1591" s="155">
        <f>IF(N1591="základní",J1591,0)</f>
        <v>0</v>
      </c>
      <c r="BF1591" s="155">
        <f>IF(N1591="snížená",J1591,0)</f>
        <v>0</v>
      </c>
      <c r="BG1591" s="155">
        <f>IF(N1591="zákl. přenesená",J1591,0)</f>
        <v>0</v>
      </c>
      <c r="BH1591" s="155">
        <f>IF(N1591="sníž. přenesená",J1591,0)</f>
        <v>0</v>
      </c>
      <c r="BI1591" s="155">
        <f>IF(N1591="nulová",J1591,0)</f>
        <v>0</v>
      </c>
      <c r="BJ1591" s="18" t="s">
        <v>81</v>
      </c>
      <c r="BK1591" s="155">
        <f>ROUND(I1591*H1591,2)</f>
        <v>0</v>
      </c>
      <c r="BL1591" s="18" t="s">
        <v>143</v>
      </c>
      <c r="BM1591" s="154" t="s">
        <v>1622</v>
      </c>
    </row>
    <row r="1592" spans="1:65" s="2" customFormat="1" ht="33" customHeight="1">
      <c r="A1592" s="30"/>
      <c r="B1592" s="142"/>
      <c r="C1592" s="143" t="s">
        <v>1623</v>
      </c>
      <c r="D1592" s="143" t="s">
        <v>139</v>
      </c>
      <c r="E1592" s="144" t="s">
        <v>1624</v>
      </c>
      <c r="F1592" s="145" t="s">
        <v>1625</v>
      </c>
      <c r="G1592" s="146" t="s">
        <v>155</v>
      </c>
      <c r="H1592" s="147">
        <v>600</v>
      </c>
      <c r="I1592" s="148"/>
      <c r="J1592" s="148">
        <f>ROUND(I1592*H1592,2)</f>
        <v>0</v>
      </c>
      <c r="K1592" s="149"/>
      <c r="L1592" s="31"/>
      <c r="M1592" s="150" t="s">
        <v>1</v>
      </c>
      <c r="N1592" s="151" t="s">
        <v>38</v>
      </c>
      <c r="O1592" s="152">
        <v>0</v>
      </c>
      <c r="P1592" s="152">
        <f>O1592*H1592</f>
        <v>0</v>
      </c>
      <c r="Q1592" s="152">
        <v>0</v>
      </c>
      <c r="R1592" s="152">
        <f>Q1592*H1592</f>
        <v>0</v>
      </c>
      <c r="S1592" s="152">
        <v>0</v>
      </c>
      <c r="T1592" s="153">
        <f>S1592*H1592</f>
        <v>0</v>
      </c>
      <c r="U1592" s="30"/>
      <c r="V1592" s="30"/>
      <c r="W1592" s="30"/>
      <c r="X1592" s="30"/>
      <c r="Y1592" s="30"/>
      <c r="Z1592" s="30"/>
      <c r="AA1592" s="30"/>
      <c r="AB1592" s="30"/>
      <c r="AC1592" s="30"/>
      <c r="AD1592" s="30"/>
      <c r="AE1592" s="30"/>
      <c r="AR1592" s="154" t="s">
        <v>143</v>
      </c>
      <c r="AT1592" s="154" t="s">
        <v>139</v>
      </c>
      <c r="AU1592" s="154" t="s">
        <v>83</v>
      </c>
      <c r="AY1592" s="18" t="s">
        <v>137</v>
      </c>
      <c r="BE1592" s="155">
        <f>IF(N1592="základní",J1592,0)</f>
        <v>0</v>
      </c>
      <c r="BF1592" s="155">
        <f>IF(N1592="snížená",J1592,0)</f>
        <v>0</v>
      </c>
      <c r="BG1592" s="155">
        <f>IF(N1592="zákl. přenesená",J1592,0)</f>
        <v>0</v>
      </c>
      <c r="BH1592" s="155">
        <f>IF(N1592="sníž. přenesená",J1592,0)</f>
        <v>0</v>
      </c>
      <c r="BI1592" s="155">
        <f>IF(N1592="nulová",J1592,0)</f>
        <v>0</v>
      </c>
      <c r="BJ1592" s="18" t="s">
        <v>81</v>
      </c>
      <c r="BK1592" s="155">
        <f>ROUND(I1592*H1592,2)</f>
        <v>0</v>
      </c>
      <c r="BL1592" s="18" t="s">
        <v>143</v>
      </c>
      <c r="BM1592" s="154" t="s">
        <v>1626</v>
      </c>
    </row>
    <row r="1593" spans="1:65" s="13" customFormat="1">
      <c r="B1593" s="156"/>
      <c r="D1593" s="157" t="s">
        <v>145</v>
      </c>
      <c r="E1593" s="158" t="s">
        <v>1</v>
      </c>
      <c r="F1593" s="159" t="s">
        <v>1627</v>
      </c>
      <c r="H1593" s="160">
        <v>600</v>
      </c>
      <c r="L1593" s="156"/>
      <c r="M1593" s="161"/>
      <c r="N1593" s="162"/>
      <c r="O1593" s="162"/>
      <c r="P1593" s="162"/>
      <c r="Q1593" s="162"/>
      <c r="R1593" s="162"/>
      <c r="S1593" s="162"/>
      <c r="T1593" s="163"/>
      <c r="AT1593" s="158" t="s">
        <v>145</v>
      </c>
      <c r="AU1593" s="158" t="s">
        <v>83</v>
      </c>
      <c r="AV1593" s="13" t="s">
        <v>83</v>
      </c>
      <c r="AW1593" s="13" t="s">
        <v>29</v>
      </c>
      <c r="AX1593" s="13" t="s">
        <v>81</v>
      </c>
      <c r="AY1593" s="158" t="s">
        <v>137</v>
      </c>
    </row>
    <row r="1594" spans="1:65" s="2" customFormat="1" ht="24.15" customHeight="1">
      <c r="A1594" s="30"/>
      <c r="B1594" s="142"/>
      <c r="C1594" s="143" t="s">
        <v>1628</v>
      </c>
      <c r="D1594" s="143" t="s">
        <v>139</v>
      </c>
      <c r="E1594" s="144" t="s">
        <v>1629</v>
      </c>
      <c r="F1594" s="145" t="s">
        <v>1630</v>
      </c>
      <c r="G1594" s="146" t="s">
        <v>155</v>
      </c>
      <c r="H1594" s="147">
        <v>5</v>
      </c>
      <c r="I1594" s="148"/>
      <c r="J1594" s="148">
        <f>ROUND(I1594*H1594,2)</f>
        <v>0</v>
      </c>
      <c r="K1594" s="149"/>
      <c r="L1594" s="31"/>
      <c r="M1594" s="150" t="s">
        <v>1</v>
      </c>
      <c r="N1594" s="151" t="s">
        <v>38</v>
      </c>
      <c r="O1594" s="152">
        <v>7.4809999999999999</v>
      </c>
      <c r="P1594" s="152">
        <f>O1594*H1594</f>
        <v>37.405000000000001</v>
      </c>
      <c r="Q1594" s="152">
        <v>0</v>
      </c>
      <c r="R1594" s="152">
        <f>Q1594*H1594</f>
        <v>0</v>
      </c>
      <c r="S1594" s="152">
        <v>0</v>
      </c>
      <c r="T1594" s="153">
        <f>S1594*H1594</f>
        <v>0</v>
      </c>
      <c r="U1594" s="30"/>
      <c r="V1594" s="30"/>
      <c r="W1594" s="30"/>
      <c r="X1594" s="30"/>
      <c r="Y1594" s="30"/>
      <c r="Z1594" s="30"/>
      <c r="AA1594" s="30"/>
      <c r="AB1594" s="30"/>
      <c r="AC1594" s="30"/>
      <c r="AD1594" s="30"/>
      <c r="AE1594" s="30"/>
      <c r="AR1594" s="154" t="s">
        <v>143</v>
      </c>
      <c r="AT1594" s="154" t="s">
        <v>139</v>
      </c>
      <c r="AU1594" s="154" t="s">
        <v>83</v>
      </c>
      <c r="AY1594" s="18" t="s">
        <v>137</v>
      </c>
      <c r="BE1594" s="155">
        <f>IF(N1594="základní",J1594,0)</f>
        <v>0</v>
      </c>
      <c r="BF1594" s="155">
        <f>IF(N1594="snížená",J1594,0)</f>
        <v>0</v>
      </c>
      <c r="BG1594" s="155">
        <f>IF(N1594="zákl. přenesená",J1594,0)</f>
        <v>0</v>
      </c>
      <c r="BH1594" s="155">
        <f>IF(N1594="sníž. přenesená",J1594,0)</f>
        <v>0</v>
      </c>
      <c r="BI1594" s="155">
        <f>IF(N1594="nulová",J1594,0)</f>
        <v>0</v>
      </c>
      <c r="BJ1594" s="18" t="s">
        <v>81</v>
      </c>
      <c r="BK1594" s="155">
        <f>ROUND(I1594*H1594,2)</f>
        <v>0</v>
      </c>
      <c r="BL1594" s="18" t="s">
        <v>143</v>
      </c>
      <c r="BM1594" s="154" t="s">
        <v>1631</v>
      </c>
    </row>
    <row r="1595" spans="1:65" s="2" customFormat="1" ht="24.15" customHeight="1">
      <c r="A1595" s="30"/>
      <c r="B1595" s="142"/>
      <c r="C1595" s="143" t="s">
        <v>1632</v>
      </c>
      <c r="D1595" s="143" t="s">
        <v>139</v>
      </c>
      <c r="E1595" s="144" t="s">
        <v>1633</v>
      </c>
      <c r="F1595" s="145" t="s">
        <v>1634</v>
      </c>
      <c r="G1595" s="146" t="s">
        <v>190</v>
      </c>
      <c r="H1595" s="147">
        <v>8</v>
      </c>
      <c r="I1595" s="148"/>
      <c r="J1595" s="148">
        <f>ROUND(I1595*H1595,2)</f>
        <v>0</v>
      </c>
      <c r="K1595" s="149"/>
      <c r="L1595" s="31"/>
      <c r="M1595" s="150" t="s">
        <v>1</v>
      </c>
      <c r="N1595" s="151" t="s">
        <v>38</v>
      </c>
      <c r="O1595" s="152">
        <v>1.8819999999999999</v>
      </c>
      <c r="P1595" s="152">
        <f>O1595*H1595</f>
        <v>15.055999999999999</v>
      </c>
      <c r="Q1595" s="152">
        <v>0</v>
      </c>
      <c r="R1595" s="152">
        <f>Q1595*H1595</f>
        <v>0</v>
      </c>
      <c r="S1595" s="152">
        <v>0</v>
      </c>
      <c r="T1595" s="153">
        <f>S1595*H1595</f>
        <v>0</v>
      </c>
      <c r="U1595" s="30"/>
      <c r="V1595" s="30"/>
      <c r="W1595" s="30"/>
      <c r="X1595" s="30"/>
      <c r="Y1595" s="30"/>
      <c r="Z1595" s="30"/>
      <c r="AA1595" s="30"/>
      <c r="AB1595" s="30"/>
      <c r="AC1595" s="30"/>
      <c r="AD1595" s="30"/>
      <c r="AE1595" s="30"/>
      <c r="AR1595" s="154" t="s">
        <v>143</v>
      </c>
      <c r="AT1595" s="154" t="s">
        <v>139</v>
      </c>
      <c r="AU1595" s="154" t="s">
        <v>83</v>
      </c>
      <c r="AY1595" s="18" t="s">
        <v>137</v>
      </c>
      <c r="BE1595" s="155">
        <f>IF(N1595="základní",J1595,0)</f>
        <v>0</v>
      </c>
      <c r="BF1595" s="155">
        <f>IF(N1595="snížená",J1595,0)</f>
        <v>0</v>
      </c>
      <c r="BG1595" s="155">
        <f>IF(N1595="zákl. přenesená",J1595,0)</f>
        <v>0</v>
      </c>
      <c r="BH1595" s="155">
        <f>IF(N1595="sníž. přenesená",J1595,0)</f>
        <v>0</v>
      </c>
      <c r="BI1595" s="155">
        <f>IF(N1595="nulová",J1595,0)</f>
        <v>0</v>
      </c>
      <c r="BJ1595" s="18" t="s">
        <v>81</v>
      </c>
      <c r="BK1595" s="155">
        <f>ROUND(I1595*H1595,2)</f>
        <v>0</v>
      </c>
      <c r="BL1595" s="18" t="s">
        <v>143</v>
      </c>
      <c r="BM1595" s="154" t="s">
        <v>1635</v>
      </c>
    </row>
    <row r="1596" spans="1:65" s="2" customFormat="1" ht="24.15" customHeight="1">
      <c r="A1596" s="30"/>
      <c r="B1596" s="142"/>
      <c r="C1596" s="143" t="s">
        <v>1636</v>
      </c>
      <c r="D1596" s="143" t="s">
        <v>139</v>
      </c>
      <c r="E1596" s="144" t="s">
        <v>1637</v>
      </c>
      <c r="F1596" s="145" t="s">
        <v>1638</v>
      </c>
      <c r="G1596" s="146" t="s">
        <v>190</v>
      </c>
      <c r="H1596" s="147">
        <v>240</v>
      </c>
      <c r="I1596" s="148"/>
      <c r="J1596" s="148">
        <f>ROUND(I1596*H1596,2)</f>
        <v>0</v>
      </c>
      <c r="K1596" s="149"/>
      <c r="L1596" s="31"/>
      <c r="M1596" s="150" t="s">
        <v>1</v>
      </c>
      <c r="N1596" s="151" t="s">
        <v>38</v>
      </c>
      <c r="O1596" s="152">
        <v>0</v>
      </c>
      <c r="P1596" s="152">
        <f>O1596*H1596</f>
        <v>0</v>
      </c>
      <c r="Q1596" s="152">
        <v>0</v>
      </c>
      <c r="R1596" s="152">
        <f>Q1596*H1596</f>
        <v>0</v>
      </c>
      <c r="S1596" s="152">
        <v>0</v>
      </c>
      <c r="T1596" s="153">
        <f>S1596*H1596</f>
        <v>0</v>
      </c>
      <c r="U1596" s="30"/>
      <c r="V1596" s="30"/>
      <c r="W1596" s="30"/>
      <c r="X1596" s="30"/>
      <c r="Y1596" s="30"/>
      <c r="Z1596" s="30"/>
      <c r="AA1596" s="30"/>
      <c r="AB1596" s="30"/>
      <c r="AC1596" s="30"/>
      <c r="AD1596" s="30"/>
      <c r="AE1596" s="30"/>
      <c r="AR1596" s="154" t="s">
        <v>143</v>
      </c>
      <c r="AT1596" s="154" t="s">
        <v>139</v>
      </c>
      <c r="AU1596" s="154" t="s">
        <v>83</v>
      </c>
      <c r="AY1596" s="18" t="s">
        <v>137</v>
      </c>
      <c r="BE1596" s="155">
        <f>IF(N1596="základní",J1596,0)</f>
        <v>0</v>
      </c>
      <c r="BF1596" s="155">
        <f>IF(N1596="snížená",J1596,0)</f>
        <v>0</v>
      </c>
      <c r="BG1596" s="155">
        <f>IF(N1596="zákl. přenesená",J1596,0)</f>
        <v>0</v>
      </c>
      <c r="BH1596" s="155">
        <f>IF(N1596="sníž. přenesená",J1596,0)</f>
        <v>0</v>
      </c>
      <c r="BI1596" s="155">
        <f>IF(N1596="nulová",J1596,0)</f>
        <v>0</v>
      </c>
      <c r="BJ1596" s="18" t="s">
        <v>81</v>
      </c>
      <c r="BK1596" s="155">
        <f>ROUND(I1596*H1596,2)</f>
        <v>0</v>
      </c>
      <c r="BL1596" s="18" t="s">
        <v>143</v>
      </c>
      <c r="BM1596" s="154" t="s">
        <v>1639</v>
      </c>
    </row>
    <row r="1597" spans="1:65" s="13" customFormat="1">
      <c r="B1597" s="156"/>
      <c r="D1597" s="157" t="s">
        <v>145</v>
      </c>
      <c r="E1597" s="158" t="s">
        <v>1</v>
      </c>
      <c r="F1597" s="159" t="s">
        <v>1640</v>
      </c>
      <c r="H1597" s="160">
        <v>240</v>
      </c>
      <c r="L1597" s="156"/>
      <c r="M1597" s="161"/>
      <c r="N1597" s="162"/>
      <c r="O1597" s="162"/>
      <c r="P1597" s="162"/>
      <c r="Q1597" s="162"/>
      <c r="R1597" s="162"/>
      <c r="S1597" s="162"/>
      <c r="T1597" s="163"/>
      <c r="AT1597" s="158" t="s">
        <v>145</v>
      </c>
      <c r="AU1597" s="158" t="s">
        <v>83</v>
      </c>
      <c r="AV1597" s="13" t="s">
        <v>83</v>
      </c>
      <c r="AW1597" s="13" t="s">
        <v>29</v>
      </c>
      <c r="AX1597" s="13" t="s">
        <v>81</v>
      </c>
      <c r="AY1597" s="158" t="s">
        <v>137</v>
      </c>
    </row>
    <row r="1598" spans="1:65" s="2" customFormat="1" ht="24.15" customHeight="1">
      <c r="A1598" s="30"/>
      <c r="B1598" s="142"/>
      <c r="C1598" s="143" t="s">
        <v>1641</v>
      </c>
      <c r="D1598" s="143" t="s">
        <v>139</v>
      </c>
      <c r="E1598" s="144" t="s">
        <v>1642</v>
      </c>
      <c r="F1598" s="145" t="s">
        <v>1643</v>
      </c>
      <c r="G1598" s="146" t="s">
        <v>190</v>
      </c>
      <c r="H1598" s="147">
        <v>8</v>
      </c>
      <c r="I1598" s="148"/>
      <c r="J1598" s="148">
        <f>ROUND(I1598*H1598,2)</f>
        <v>0</v>
      </c>
      <c r="K1598" s="149"/>
      <c r="L1598" s="31"/>
      <c r="M1598" s="150" t="s">
        <v>1</v>
      </c>
      <c r="N1598" s="151" t="s">
        <v>38</v>
      </c>
      <c r="O1598" s="152">
        <v>1.333</v>
      </c>
      <c r="P1598" s="152">
        <f>O1598*H1598</f>
        <v>10.664</v>
      </c>
      <c r="Q1598" s="152">
        <v>0</v>
      </c>
      <c r="R1598" s="152">
        <f>Q1598*H1598</f>
        <v>0</v>
      </c>
      <c r="S1598" s="152">
        <v>0</v>
      </c>
      <c r="T1598" s="153">
        <f>S1598*H1598</f>
        <v>0</v>
      </c>
      <c r="U1598" s="30"/>
      <c r="V1598" s="30"/>
      <c r="W1598" s="30"/>
      <c r="X1598" s="30"/>
      <c r="Y1598" s="30"/>
      <c r="Z1598" s="30"/>
      <c r="AA1598" s="30"/>
      <c r="AB1598" s="30"/>
      <c r="AC1598" s="30"/>
      <c r="AD1598" s="30"/>
      <c r="AE1598" s="30"/>
      <c r="AR1598" s="154" t="s">
        <v>143</v>
      </c>
      <c r="AT1598" s="154" t="s">
        <v>139</v>
      </c>
      <c r="AU1598" s="154" t="s">
        <v>83</v>
      </c>
      <c r="AY1598" s="18" t="s">
        <v>137</v>
      </c>
      <c r="BE1598" s="155">
        <f>IF(N1598="základní",J1598,0)</f>
        <v>0</v>
      </c>
      <c r="BF1598" s="155">
        <f>IF(N1598="snížená",J1598,0)</f>
        <v>0</v>
      </c>
      <c r="BG1598" s="155">
        <f>IF(N1598="zákl. přenesená",J1598,0)</f>
        <v>0</v>
      </c>
      <c r="BH1598" s="155">
        <f>IF(N1598="sníž. přenesená",J1598,0)</f>
        <v>0</v>
      </c>
      <c r="BI1598" s="155">
        <f>IF(N1598="nulová",J1598,0)</f>
        <v>0</v>
      </c>
      <c r="BJ1598" s="18" t="s">
        <v>81</v>
      </c>
      <c r="BK1598" s="155">
        <f>ROUND(I1598*H1598,2)</f>
        <v>0</v>
      </c>
      <c r="BL1598" s="18" t="s">
        <v>143</v>
      </c>
      <c r="BM1598" s="154" t="s">
        <v>1644</v>
      </c>
    </row>
    <row r="1599" spans="1:65" s="2" customFormat="1" ht="24.15" customHeight="1">
      <c r="A1599" s="30"/>
      <c r="B1599" s="142"/>
      <c r="C1599" s="143" t="s">
        <v>1645</v>
      </c>
      <c r="D1599" s="143" t="s">
        <v>139</v>
      </c>
      <c r="E1599" s="144" t="s">
        <v>1646</v>
      </c>
      <c r="F1599" s="145" t="s">
        <v>1647</v>
      </c>
      <c r="G1599" s="146" t="s">
        <v>142</v>
      </c>
      <c r="H1599" s="147">
        <v>964.20399999999995</v>
      </c>
      <c r="I1599" s="148"/>
      <c r="J1599" s="148">
        <f>ROUND(I1599*H1599,2)</f>
        <v>0</v>
      </c>
      <c r="K1599" s="149"/>
      <c r="L1599" s="31"/>
      <c r="M1599" s="150" t="s">
        <v>1</v>
      </c>
      <c r="N1599" s="151" t="s">
        <v>38</v>
      </c>
      <c r="O1599" s="152">
        <v>0.308</v>
      </c>
      <c r="P1599" s="152">
        <f>O1599*H1599</f>
        <v>296.97483199999999</v>
      </c>
      <c r="Q1599" s="152">
        <v>4.0000000000000003E-5</v>
      </c>
      <c r="R1599" s="152">
        <f>Q1599*H1599</f>
        <v>3.8568160000000004E-2</v>
      </c>
      <c r="S1599" s="152">
        <v>0</v>
      </c>
      <c r="T1599" s="153">
        <f>S1599*H1599</f>
        <v>0</v>
      </c>
      <c r="U1599" s="30"/>
      <c r="V1599" s="30"/>
      <c r="W1599" s="30"/>
      <c r="X1599" s="30"/>
      <c r="Y1599" s="30"/>
      <c r="Z1599" s="30"/>
      <c r="AA1599" s="30"/>
      <c r="AB1599" s="30"/>
      <c r="AC1599" s="30"/>
      <c r="AD1599" s="30"/>
      <c r="AE1599" s="30"/>
      <c r="AR1599" s="154" t="s">
        <v>143</v>
      </c>
      <c r="AT1599" s="154" t="s">
        <v>139</v>
      </c>
      <c r="AU1599" s="154" t="s">
        <v>83</v>
      </c>
      <c r="AY1599" s="18" t="s">
        <v>137</v>
      </c>
      <c r="BE1599" s="155">
        <f>IF(N1599="základní",J1599,0)</f>
        <v>0</v>
      </c>
      <c r="BF1599" s="155">
        <f>IF(N1599="snížená",J1599,0)</f>
        <v>0</v>
      </c>
      <c r="BG1599" s="155">
        <f>IF(N1599="zákl. přenesená",J1599,0)</f>
        <v>0</v>
      </c>
      <c r="BH1599" s="155">
        <f>IF(N1599="sníž. přenesená",J1599,0)</f>
        <v>0</v>
      </c>
      <c r="BI1599" s="155">
        <f>IF(N1599="nulová",J1599,0)</f>
        <v>0</v>
      </c>
      <c r="BJ1599" s="18" t="s">
        <v>81</v>
      </c>
      <c r="BK1599" s="155">
        <f>ROUND(I1599*H1599,2)</f>
        <v>0</v>
      </c>
      <c r="BL1599" s="18" t="s">
        <v>143</v>
      </c>
      <c r="BM1599" s="154" t="s">
        <v>1648</v>
      </c>
    </row>
    <row r="1600" spans="1:65" s="15" customFormat="1">
      <c r="B1600" s="171"/>
      <c r="D1600" s="157" t="s">
        <v>145</v>
      </c>
      <c r="E1600" s="172" t="s">
        <v>1</v>
      </c>
      <c r="F1600" s="173" t="s">
        <v>1649</v>
      </c>
      <c r="H1600" s="172" t="s">
        <v>1</v>
      </c>
      <c r="L1600" s="171"/>
      <c r="M1600" s="174"/>
      <c r="N1600" s="175"/>
      <c r="O1600" s="175"/>
      <c r="P1600" s="175"/>
      <c r="Q1600" s="175"/>
      <c r="R1600" s="175"/>
      <c r="S1600" s="175"/>
      <c r="T1600" s="176"/>
      <c r="AT1600" s="172" t="s">
        <v>145</v>
      </c>
      <c r="AU1600" s="172" t="s">
        <v>83</v>
      </c>
      <c r="AV1600" s="15" t="s">
        <v>81</v>
      </c>
      <c r="AW1600" s="15" t="s">
        <v>29</v>
      </c>
      <c r="AX1600" s="15" t="s">
        <v>73</v>
      </c>
      <c r="AY1600" s="172" t="s">
        <v>137</v>
      </c>
    </row>
    <row r="1601" spans="2:51" s="15" customFormat="1">
      <c r="B1601" s="171"/>
      <c r="D1601" s="157" t="s">
        <v>145</v>
      </c>
      <c r="E1601" s="172" t="s">
        <v>1</v>
      </c>
      <c r="F1601" s="173" t="s">
        <v>576</v>
      </c>
      <c r="H1601" s="172" t="s">
        <v>1</v>
      </c>
      <c r="L1601" s="171"/>
      <c r="M1601" s="174"/>
      <c r="N1601" s="175"/>
      <c r="O1601" s="175"/>
      <c r="P1601" s="175"/>
      <c r="Q1601" s="175"/>
      <c r="R1601" s="175"/>
      <c r="S1601" s="175"/>
      <c r="T1601" s="176"/>
      <c r="AT1601" s="172" t="s">
        <v>145</v>
      </c>
      <c r="AU1601" s="172" t="s">
        <v>83</v>
      </c>
      <c r="AV1601" s="15" t="s">
        <v>81</v>
      </c>
      <c r="AW1601" s="15" t="s">
        <v>29</v>
      </c>
      <c r="AX1601" s="15" t="s">
        <v>73</v>
      </c>
      <c r="AY1601" s="172" t="s">
        <v>137</v>
      </c>
    </row>
    <row r="1602" spans="2:51" s="13" customFormat="1">
      <c r="B1602" s="156"/>
      <c r="D1602" s="157" t="s">
        <v>145</v>
      </c>
      <c r="E1602" s="158" t="s">
        <v>1</v>
      </c>
      <c r="F1602" s="159" t="s">
        <v>1650</v>
      </c>
      <c r="H1602" s="160">
        <v>150.93</v>
      </c>
      <c r="L1602" s="156"/>
      <c r="M1602" s="161"/>
      <c r="N1602" s="162"/>
      <c r="O1602" s="162"/>
      <c r="P1602" s="162"/>
      <c r="Q1602" s="162"/>
      <c r="R1602" s="162"/>
      <c r="S1602" s="162"/>
      <c r="T1602" s="163"/>
      <c r="AT1602" s="158" t="s">
        <v>145</v>
      </c>
      <c r="AU1602" s="158" t="s">
        <v>83</v>
      </c>
      <c r="AV1602" s="13" t="s">
        <v>83</v>
      </c>
      <c r="AW1602" s="13" t="s">
        <v>29</v>
      </c>
      <c r="AX1602" s="13" t="s">
        <v>73</v>
      </c>
      <c r="AY1602" s="158" t="s">
        <v>137</v>
      </c>
    </row>
    <row r="1603" spans="2:51" s="13" customFormat="1">
      <c r="B1603" s="156"/>
      <c r="D1603" s="157" t="s">
        <v>145</v>
      </c>
      <c r="E1603" s="158" t="s">
        <v>1</v>
      </c>
      <c r="F1603" s="159" t="s">
        <v>1651</v>
      </c>
      <c r="H1603" s="160">
        <v>33.24</v>
      </c>
      <c r="L1603" s="156"/>
      <c r="M1603" s="161"/>
      <c r="N1603" s="162"/>
      <c r="O1603" s="162"/>
      <c r="P1603" s="162"/>
      <c r="Q1603" s="162"/>
      <c r="R1603" s="162"/>
      <c r="S1603" s="162"/>
      <c r="T1603" s="163"/>
      <c r="AT1603" s="158" t="s">
        <v>145</v>
      </c>
      <c r="AU1603" s="158" t="s">
        <v>83</v>
      </c>
      <c r="AV1603" s="13" t="s">
        <v>83</v>
      </c>
      <c r="AW1603" s="13" t="s">
        <v>29</v>
      </c>
      <c r="AX1603" s="13" t="s">
        <v>73</v>
      </c>
      <c r="AY1603" s="158" t="s">
        <v>137</v>
      </c>
    </row>
    <row r="1604" spans="2:51" s="13" customFormat="1">
      <c r="B1604" s="156"/>
      <c r="D1604" s="157" t="s">
        <v>145</v>
      </c>
      <c r="E1604" s="158" t="s">
        <v>1</v>
      </c>
      <c r="F1604" s="159" t="s">
        <v>1652</v>
      </c>
      <c r="H1604" s="160">
        <v>66.105000000000004</v>
      </c>
      <c r="L1604" s="156"/>
      <c r="M1604" s="161"/>
      <c r="N1604" s="162"/>
      <c r="O1604" s="162"/>
      <c r="P1604" s="162"/>
      <c r="Q1604" s="162"/>
      <c r="R1604" s="162"/>
      <c r="S1604" s="162"/>
      <c r="T1604" s="163"/>
      <c r="AT1604" s="158" t="s">
        <v>145</v>
      </c>
      <c r="AU1604" s="158" t="s">
        <v>83</v>
      </c>
      <c r="AV1604" s="13" t="s">
        <v>83</v>
      </c>
      <c r="AW1604" s="13" t="s">
        <v>29</v>
      </c>
      <c r="AX1604" s="13" t="s">
        <v>73</v>
      </c>
      <c r="AY1604" s="158" t="s">
        <v>137</v>
      </c>
    </row>
    <row r="1605" spans="2:51" s="13" customFormat="1">
      <c r="B1605" s="156"/>
      <c r="D1605" s="157" t="s">
        <v>145</v>
      </c>
      <c r="E1605" s="158" t="s">
        <v>1</v>
      </c>
      <c r="F1605" s="159" t="s">
        <v>1653</v>
      </c>
      <c r="H1605" s="160">
        <v>141.08500000000001</v>
      </c>
      <c r="L1605" s="156"/>
      <c r="M1605" s="161"/>
      <c r="N1605" s="162"/>
      <c r="O1605" s="162"/>
      <c r="P1605" s="162"/>
      <c r="Q1605" s="162"/>
      <c r="R1605" s="162"/>
      <c r="S1605" s="162"/>
      <c r="T1605" s="163"/>
      <c r="AT1605" s="158" t="s">
        <v>145</v>
      </c>
      <c r="AU1605" s="158" t="s">
        <v>83</v>
      </c>
      <c r="AV1605" s="13" t="s">
        <v>83</v>
      </c>
      <c r="AW1605" s="13" t="s">
        <v>29</v>
      </c>
      <c r="AX1605" s="13" t="s">
        <v>73</v>
      </c>
      <c r="AY1605" s="158" t="s">
        <v>137</v>
      </c>
    </row>
    <row r="1606" spans="2:51" s="13" customFormat="1">
      <c r="B1606" s="156"/>
      <c r="D1606" s="157" t="s">
        <v>145</v>
      </c>
      <c r="E1606" s="158" t="s">
        <v>1</v>
      </c>
      <c r="F1606" s="159" t="s">
        <v>1654</v>
      </c>
      <c r="H1606" s="160">
        <v>145.79499999999999</v>
      </c>
      <c r="L1606" s="156"/>
      <c r="M1606" s="161"/>
      <c r="N1606" s="162"/>
      <c r="O1606" s="162"/>
      <c r="P1606" s="162"/>
      <c r="Q1606" s="162"/>
      <c r="R1606" s="162"/>
      <c r="S1606" s="162"/>
      <c r="T1606" s="163"/>
      <c r="AT1606" s="158" t="s">
        <v>145</v>
      </c>
      <c r="AU1606" s="158" t="s">
        <v>83</v>
      </c>
      <c r="AV1606" s="13" t="s">
        <v>83</v>
      </c>
      <c r="AW1606" s="13" t="s">
        <v>29</v>
      </c>
      <c r="AX1606" s="13" t="s">
        <v>73</v>
      </c>
      <c r="AY1606" s="158" t="s">
        <v>137</v>
      </c>
    </row>
    <row r="1607" spans="2:51" s="13" customFormat="1">
      <c r="B1607" s="156"/>
      <c r="D1607" s="157" t="s">
        <v>145</v>
      </c>
      <c r="E1607" s="158" t="s">
        <v>1</v>
      </c>
      <c r="F1607" s="159" t="s">
        <v>1655</v>
      </c>
      <c r="H1607" s="160">
        <v>55.805999999999997</v>
      </c>
      <c r="L1607" s="156"/>
      <c r="M1607" s="161"/>
      <c r="N1607" s="162"/>
      <c r="O1607" s="162"/>
      <c r="P1607" s="162"/>
      <c r="Q1607" s="162"/>
      <c r="R1607" s="162"/>
      <c r="S1607" s="162"/>
      <c r="T1607" s="163"/>
      <c r="AT1607" s="158" t="s">
        <v>145</v>
      </c>
      <c r="AU1607" s="158" t="s">
        <v>83</v>
      </c>
      <c r="AV1607" s="13" t="s">
        <v>83</v>
      </c>
      <c r="AW1607" s="13" t="s">
        <v>29</v>
      </c>
      <c r="AX1607" s="13" t="s">
        <v>73</v>
      </c>
      <c r="AY1607" s="158" t="s">
        <v>137</v>
      </c>
    </row>
    <row r="1608" spans="2:51" s="16" customFormat="1">
      <c r="B1608" s="191"/>
      <c r="D1608" s="157" t="s">
        <v>145</v>
      </c>
      <c r="E1608" s="192" t="s">
        <v>1</v>
      </c>
      <c r="F1608" s="193" t="s">
        <v>582</v>
      </c>
      <c r="H1608" s="194">
        <v>592.96100000000001</v>
      </c>
      <c r="L1608" s="191"/>
      <c r="M1608" s="195"/>
      <c r="N1608" s="196"/>
      <c r="O1608" s="196"/>
      <c r="P1608" s="196"/>
      <c r="Q1608" s="196"/>
      <c r="R1608" s="196"/>
      <c r="S1608" s="196"/>
      <c r="T1608" s="197"/>
      <c r="AT1608" s="192" t="s">
        <v>145</v>
      </c>
      <c r="AU1608" s="192" t="s">
        <v>83</v>
      </c>
      <c r="AV1608" s="16" t="s">
        <v>152</v>
      </c>
      <c r="AW1608" s="16" t="s">
        <v>29</v>
      </c>
      <c r="AX1608" s="16" t="s">
        <v>73</v>
      </c>
      <c r="AY1608" s="192" t="s">
        <v>137</v>
      </c>
    </row>
    <row r="1609" spans="2:51" s="15" customFormat="1">
      <c r="B1609" s="171"/>
      <c r="D1609" s="157" t="s">
        <v>145</v>
      </c>
      <c r="E1609" s="172" t="s">
        <v>1</v>
      </c>
      <c r="F1609" s="173" t="s">
        <v>583</v>
      </c>
      <c r="H1609" s="172" t="s">
        <v>1</v>
      </c>
      <c r="L1609" s="171"/>
      <c r="M1609" s="174"/>
      <c r="N1609" s="175"/>
      <c r="O1609" s="175"/>
      <c r="P1609" s="175"/>
      <c r="Q1609" s="175"/>
      <c r="R1609" s="175"/>
      <c r="S1609" s="175"/>
      <c r="T1609" s="176"/>
      <c r="AT1609" s="172" t="s">
        <v>145</v>
      </c>
      <c r="AU1609" s="172" t="s">
        <v>83</v>
      </c>
      <c r="AV1609" s="15" t="s">
        <v>81</v>
      </c>
      <c r="AW1609" s="15" t="s">
        <v>29</v>
      </c>
      <c r="AX1609" s="15" t="s">
        <v>73</v>
      </c>
      <c r="AY1609" s="172" t="s">
        <v>137</v>
      </c>
    </row>
    <row r="1610" spans="2:51" s="13" customFormat="1">
      <c r="B1610" s="156"/>
      <c r="D1610" s="157" t="s">
        <v>145</v>
      </c>
      <c r="E1610" s="158" t="s">
        <v>1</v>
      </c>
      <c r="F1610" s="159" t="s">
        <v>1656</v>
      </c>
      <c r="H1610" s="160">
        <v>14.04</v>
      </c>
      <c r="L1610" s="156"/>
      <c r="M1610" s="161"/>
      <c r="N1610" s="162"/>
      <c r="O1610" s="162"/>
      <c r="P1610" s="162"/>
      <c r="Q1610" s="162"/>
      <c r="R1610" s="162"/>
      <c r="S1610" s="162"/>
      <c r="T1610" s="163"/>
      <c r="AT1610" s="158" t="s">
        <v>145</v>
      </c>
      <c r="AU1610" s="158" t="s">
        <v>83</v>
      </c>
      <c r="AV1610" s="13" t="s">
        <v>83</v>
      </c>
      <c r="AW1610" s="13" t="s">
        <v>29</v>
      </c>
      <c r="AX1610" s="13" t="s">
        <v>73</v>
      </c>
      <c r="AY1610" s="158" t="s">
        <v>137</v>
      </c>
    </row>
    <row r="1611" spans="2:51" s="13" customFormat="1">
      <c r="B1611" s="156"/>
      <c r="D1611" s="157" t="s">
        <v>145</v>
      </c>
      <c r="E1611" s="158" t="s">
        <v>1</v>
      </c>
      <c r="F1611" s="159" t="s">
        <v>1657</v>
      </c>
      <c r="H1611" s="160">
        <v>58.83</v>
      </c>
      <c r="L1611" s="156"/>
      <c r="M1611" s="161"/>
      <c r="N1611" s="162"/>
      <c r="O1611" s="162"/>
      <c r="P1611" s="162"/>
      <c r="Q1611" s="162"/>
      <c r="R1611" s="162"/>
      <c r="S1611" s="162"/>
      <c r="T1611" s="163"/>
      <c r="AT1611" s="158" t="s">
        <v>145</v>
      </c>
      <c r="AU1611" s="158" t="s">
        <v>83</v>
      </c>
      <c r="AV1611" s="13" t="s">
        <v>83</v>
      </c>
      <c r="AW1611" s="13" t="s">
        <v>29</v>
      </c>
      <c r="AX1611" s="13" t="s">
        <v>73</v>
      </c>
      <c r="AY1611" s="158" t="s">
        <v>137</v>
      </c>
    </row>
    <row r="1612" spans="2:51" s="13" customFormat="1">
      <c r="B1612" s="156"/>
      <c r="D1612" s="157" t="s">
        <v>145</v>
      </c>
      <c r="E1612" s="158" t="s">
        <v>1</v>
      </c>
      <c r="F1612" s="159" t="s">
        <v>1658</v>
      </c>
      <c r="H1612" s="160">
        <v>88.334999999999994</v>
      </c>
      <c r="L1612" s="156"/>
      <c r="M1612" s="161"/>
      <c r="N1612" s="162"/>
      <c r="O1612" s="162"/>
      <c r="P1612" s="162"/>
      <c r="Q1612" s="162"/>
      <c r="R1612" s="162"/>
      <c r="S1612" s="162"/>
      <c r="T1612" s="163"/>
      <c r="AT1612" s="158" t="s">
        <v>145</v>
      </c>
      <c r="AU1612" s="158" t="s">
        <v>83</v>
      </c>
      <c r="AV1612" s="13" t="s">
        <v>83</v>
      </c>
      <c r="AW1612" s="13" t="s">
        <v>29</v>
      </c>
      <c r="AX1612" s="13" t="s">
        <v>73</v>
      </c>
      <c r="AY1612" s="158" t="s">
        <v>137</v>
      </c>
    </row>
    <row r="1613" spans="2:51" s="13" customFormat="1">
      <c r="B1613" s="156"/>
      <c r="D1613" s="157" t="s">
        <v>145</v>
      </c>
      <c r="E1613" s="158" t="s">
        <v>1</v>
      </c>
      <c r="F1613" s="159" t="s">
        <v>1659</v>
      </c>
      <c r="H1613" s="160">
        <v>68.444999999999993</v>
      </c>
      <c r="L1613" s="156"/>
      <c r="M1613" s="161"/>
      <c r="N1613" s="162"/>
      <c r="O1613" s="162"/>
      <c r="P1613" s="162"/>
      <c r="Q1613" s="162"/>
      <c r="R1613" s="162"/>
      <c r="S1613" s="162"/>
      <c r="T1613" s="163"/>
      <c r="AT1613" s="158" t="s">
        <v>145</v>
      </c>
      <c r="AU1613" s="158" t="s">
        <v>83</v>
      </c>
      <c r="AV1613" s="13" t="s">
        <v>83</v>
      </c>
      <c r="AW1613" s="13" t="s">
        <v>29</v>
      </c>
      <c r="AX1613" s="13" t="s">
        <v>73</v>
      </c>
      <c r="AY1613" s="158" t="s">
        <v>137</v>
      </c>
    </row>
    <row r="1614" spans="2:51" s="13" customFormat="1">
      <c r="B1614" s="156"/>
      <c r="D1614" s="157" t="s">
        <v>145</v>
      </c>
      <c r="E1614" s="158" t="s">
        <v>1</v>
      </c>
      <c r="F1614" s="159" t="s">
        <v>1660</v>
      </c>
      <c r="H1614" s="160">
        <v>141.59299999999999</v>
      </c>
      <c r="L1614" s="156"/>
      <c r="M1614" s="161"/>
      <c r="N1614" s="162"/>
      <c r="O1614" s="162"/>
      <c r="P1614" s="162"/>
      <c r="Q1614" s="162"/>
      <c r="R1614" s="162"/>
      <c r="S1614" s="162"/>
      <c r="T1614" s="163"/>
      <c r="AT1614" s="158" t="s">
        <v>145</v>
      </c>
      <c r="AU1614" s="158" t="s">
        <v>83</v>
      </c>
      <c r="AV1614" s="13" t="s">
        <v>83</v>
      </c>
      <c r="AW1614" s="13" t="s">
        <v>29</v>
      </c>
      <c r="AX1614" s="13" t="s">
        <v>73</v>
      </c>
      <c r="AY1614" s="158" t="s">
        <v>137</v>
      </c>
    </row>
    <row r="1615" spans="2:51" s="16" customFormat="1">
      <c r="B1615" s="191"/>
      <c r="D1615" s="157" t="s">
        <v>145</v>
      </c>
      <c r="E1615" s="192" t="s">
        <v>1</v>
      </c>
      <c r="F1615" s="193" t="s">
        <v>582</v>
      </c>
      <c r="H1615" s="194">
        <v>371.24299999999999</v>
      </c>
      <c r="L1615" s="191"/>
      <c r="M1615" s="195"/>
      <c r="N1615" s="196"/>
      <c r="O1615" s="196"/>
      <c r="P1615" s="196"/>
      <c r="Q1615" s="196"/>
      <c r="R1615" s="196"/>
      <c r="S1615" s="196"/>
      <c r="T1615" s="197"/>
      <c r="AT1615" s="192" t="s">
        <v>145</v>
      </c>
      <c r="AU1615" s="192" t="s">
        <v>83</v>
      </c>
      <c r="AV1615" s="16" t="s">
        <v>152</v>
      </c>
      <c r="AW1615" s="16" t="s">
        <v>29</v>
      </c>
      <c r="AX1615" s="16" t="s">
        <v>73</v>
      </c>
      <c r="AY1615" s="192" t="s">
        <v>137</v>
      </c>
    </row>
    <row r="1616" spans="2:51" s="14" customFormat="1">
      <c r="B1616" s="164"/>
      <c r="D1616" s="157" t="s">
        <v>145</v>
      </c>
      <c r="E1616" s="165" t="s">
        <v>1</v>
      </c>
      <c r="F1616" s="166" t="s">
        <v>176</v>
      </c>
      <c r="H1616" s="167">
        <v>964.20399999999995</v>
      </c>
      <c r="L1616" s="164"/>
      <c r="M1616" s="168"/>
      <c r="N1616" s="169"/>
      <c r="O1616" s="169"/>
      <c r="P1616" s="169"/>
      <c r="Q1616" s="169"/>
      <c r="R1616" s="169"/>
      <c r="S1616" s="169"/>
      <c r="T1616" s="170"/>
      <c r="AT1616" s="165" t="s">
        <v>145</v>
      </c>
      <c r="AU1616" s="165" t="s">
        <v>83</v>
      </c>
      <c r="AV1616" s="14" t="s">
        <v>143</v>
      </c>
      <c r="AW1616" s="14" t="s">
        <v>29</v>
      </c>
      <c r="AX1616" s="14" t="s">
        <v>81</v>
      </c>
      <c r="AY1616" s="165" t="s">
        <v>137</v>
      </c>
    </row>
    <row r="1617" spans="1:65" s="2" customFormat="1" ht="24.15" customHeight="1">
      <c r="A1617" s="30"/>
      <c r="B1617" s="142"/>
      <c r="C1617" s="143" t="s">
        <v>1661</v>
      </c>
      <c r="D1617" s="143" t="s">
        <v>139</v>
      </c>
      <c r="E1617" s="144" t="s">
        <v>1662</v>
      </c>
      <c r="F1617" s="145" t="s">
        <v>1663</v>
      </c>
      <c r="G1617" s="146" t="s">
        <v>142</v>
      </c>
      <c r="H1617" s="147">
        <v>1300.2829999999999</v>
      </c>
      <c r="I1617" s="148"/>
      <c r="J1617" s="148">
        <f>ROUND(I1617*H1617,2)</f>
        <v>0</v>
      </c>
      <c r="K1617" s="149"/>
      <c r="L1617" s="31"/>
      <c r="M1617" s="150" t="s">
        <v>1</v>
      </c>
      <c r="N1617" s="151" t="s">
        <v>38</v>
      </c>
      <c r="O1617" s="152">
        <v>0.35399999999999998</v>
      </c>
      <c r="P1617" s="152">
        <f>O1617*H1617</f>
        <v>460.30018199999995</v>
      </c>
      <c r="Q1617" s="152">
        <v>4.0000000000000003E-5</v>
      </c>
      <c r="R1617" s="152">
        <f>Q1617*H1617</f>
        <v>5.201132E-2</v>
      </c>
      <c r="S1617" s="152">
        <v>0</v>
      </c>
      <c r="T1617" s="153">
        <f>S1617*H1617</f>
        <v>0</v>
      </c>
      <c r="U1617" s="30"/>
      <c r="V1617" s="30"/>
      <c r="W1617" s="30"/>
      <c r="X1617" s="30"/>
      <c r="Y1617" s="30"/>
      <c r="Z1617" s="30"/>
      <c r="AA1617" s="30"/>
      <c r="AB1617" s="30"/>
      <c r="AC1617" s="30"/>
      <c r="AD1617" s="30"/>
      <c r="AE1617" s="30"/>
      <c r="AR1617" s="154" t="s">
        <v>143</v>
      </c>
      <c r="AT1617" s="154" t="s">
        <v>139</v>
      </c>
      <c r="AU1617" s="154" t="s">
        <v>83</v>
      </c>
      <c r="AY1617" s="18" t="s">
        <v>137</v>
      </c>
      <c r="BE1617" s="155">
        <f>IF(N1617="základní",J1617,0)</f>
        <v>0</v>
      </c>
      <c r="BF1617" s="155">
        <f>IF(N1617="snížená",J1617,0)</f>
        <v>0</v>
      </c>
      <c r="BG1617" s="155">
        <f>IF(N1617="zákl. přenesená",J1617,0)</f>
        <v>0</v>
      </c>
      <c r="BH1617" s="155">
        <f>IF(N1617="sníž. přenesená",J1617,0)</f>
        <v>0</v>
      </c>
      <c r="BI1617" s="155">
        <f>IF(N1617="nulová",J1617,0)</f>
        <v>0</v>
      </c>
      <c r="BJ1617" s="18" t="s">
        <v>81</v>
      </c>
      <c r="BK1617" s="155">
        <f>ROUND(I1617*H1617,2)</f>
        <v>0</v>
      </c>
      <c r="BL1617" s="18" t="s">
        <v>143</v>
      </c>
      <c r="BM1617" s="154" t="s">
        <v>1664</v>
      </c>
    </row>
    <row r="1618" spans="1:65" s="15" customFormat="1">
      <c r="B1618" s="171"/>
      <c r="D1618" s="157" t="s">
        <v>145</v>
      </c>
      <c r="E1618" s="172" t="s">
        <v>1</v>
      </c>
      <c r="F1618" s="173" t="s">
        <v>1665</v>
      </c>
      <c r="H1618" s="172" t="s">
        <v>1</v>
      </c>
      <c r="L1618" s="171"/>
      <c r="M1618" s="174"/>
      <c r="N1618" s="175"/>
      <c r="O1618" s="175"/>
      <c r="P1618" s="175"/>
      <c r="Q1618" s="175"/>
      <c r="R1618" s="175"/>
      <c r="S1618" s="175"/>
      <c r="T1618" s="176"/>
      <c r="AT1618" s="172" t="s">
        <v>145</v>
      </c>
      <c r="AU1618" s="172" t="s">
        <v>83</v>
      </c>
      <c r="AV1618" s="15" t="s">
        <v>81</v>
      </c>
      <c r="AW1618" s="15" t="s">
        <v>29</v>
      </c>
      <c r="AX1618" s="15" t="s">
        <v>73</v>
      </c>
      <c r="AY1618" s="172" t="s">
        <v>137</v>
      </c>
    </row>
    <row r="1619" spans="1:65" s="13" customFormat="1">
      <c r="B1619" s="156"/>
      <c r="D1619" s="157" t="s">
        <v>145</v>
      </c>
      <c r="E1619" s="158" t="s">
        <v>1</v>
      </c>
      <c r="F1619" s="159" t="s">
        <v>1666</v>
      </c>
      <c r="H1619" s="160">
        <v>1300.2829999999999</v>
      </c>
      <c r="L1619" s="156"/>
      <c r="M1619" s="161"/>
      <c r="N1619" s="162"/>
      <c r="O1619" s="162"/>
      <c r="P1619" s="162"/>
      <c r="Q1619" s="162"/>
      <c r="R1619" s="162"/>
      <c r="S1619" s="162"/>
      <c r="T1619" s="163"/>
      <c r="AT1619" s="158" t="s">
        <v>145</v>
      </c>
      <c r="AU1619" s="158" t="s">
        <v>83</v>
      </c>
      <c r="AV1619" s="13" t="s">
        <v>83</v>
      </c>
      <c r="AW1619" s="13" t="s">
        <v>29</v>
      </c>
      <c r="AX1619" s="13" t="s">
        <v>81</v>
      </c>
      <c r="AY1619" s="158" t="s">
        <v>137</v>
      </c>
    </row>
    <row r="1620" spans="1:65" s="2" customFormat="1" ht="24.15" customHeight="1">
      <c r="A1620" s="30"/>
      <c r="B1620" s="142"/>
      <c r="C1620" s="143" t="s">
        <v>1667</v>
      </c>
      <c r="D1620" s="143" t="s">
        <v>139</v>
      </c>
      <c r="E1620" s="144" t="s">
        <v>1668</v>
      </c>
      <c r="F1620" s="145" t="s">
        <v>1669</v>
      </c>
      <c r="G1620" s="146" t="s">
        <v>155</v>
      </c>
      <c r="H1620" s="147">
        <v>8</v>
      </c>
      <c r="I1620" s="148"/>
      <c r="J1620" s="148">
        <f>ROUND(I1620*H1620,2)</f>
        <v>0</v>
      </c>
      <c r="K1620" s="149"/>
      <c r="L1620" s="31"/>
      <c r="M1620" s="150" t="s">
        <v>1</v>
      </c>
      <c r="N1620" s="151" t="s">
        <v>38</v>
      </c>
      <c r="O1620" s="152">
        <v>0.125</v>
      </c>
      <c r="P1620" s="152">
        <f>O1620*H1620</f>
        <v>1</v>
      </c>
      <c r="Q1620" s="152">
        <v>1.81E-3</v>
      </c>
      <c r="R1620" s="152">
        <f>Q1620*H1620</f>
        <v>1.448E-2</v>
      </c>
      <c r="S1620" s="152">
        <v>0</v>
      </c>
      <c r="T1620" s="153">
        <f>S1620*H1620</f>
        <v>0</v>
      </c>
      <c r="U1620" s="30"/>
      <c r="V1620" s="30"/>
      <c r="W1620" s="30"/>
      <c r="X1620" s="30"/>
      <c r="Y1620" s="30"/>
      <c r="Z1620" s="30"/>
      <c r="AA1620" s="30"/>
      <c r="AB1620" s="30"/>
      <c r="AC1620" s="30"/>
      <c r="AD1620" s="30"/>
      <c r="AE1620" s="30"/>
      <c r="AR1620" s="154" t="s">
        <v>143</v>
      </c>
      <c r="AT1620" s="154" t="s">
        <v>139</v>
      </c>
      <c r="AU1620" s="154" t="s">
        <v>83</v>
      </c>
      <c r="AY1620" s="18" t="s">
        <v>137</v>
      </c>
      <c r="BE1620" s="155">
        <f>IF(N1620="základní",J1620,0)</f>
        <v>0</v>
      </c>
      <c r="BF1620" s="155">
        <f>IF(N1620="snížená",J1620,0)</f>
        <v>0</v>
      </c>
      <c r="BG1620" s="155">
        <f>IF(N1620="zákl. přenesená",J1620,0)</f>
        <v>0</v>
      </c>
      <c r="BH1620" s="155">
        <f>IF(N1620="sníž. přenesená",J1620,0)</f>
        <v>0</v>
      </c>
      <c r="BI1620" s="155">
        <f>IF(N1620="nulová",J1620,0)</f>
        <v>0</v>
      </c>
      <c r="BJ1620" s="18" t="s">
        <v>81</v>
      </c>
      <c r="BK1620" s="155">
        <f>ROUND(I1620*H1620,2)</f>
        <v>0</v>
      </c>
      <c r="BL1620" s="18" t="s">
        <v>143</v>
      </c>
      <c r="BM1620" s="154" t="s">
        <v>1670</v>
      </c>
    </row>
    <row r="1621" spans="1:65" s="13" customFormat="1">
      <c r="B1621" s="156"/>
      <c r="D1621" s="157" t="s">
        <v>145</v>
      </c>
      <c r="E1621" s="158" t="s">
        <v>1</v>
      </c>
      <c r="F1621" s="159" t="s">
        <v>1671</v>
      </c>
      <c r="H1621" s="160">
        <v>8</v>
      </c>
      <c r="L1621" s="156"/>
      <c r="M1621" s="161"/>
      <c r="N1621" s="162"/>
      <c r="O1621" s="162"/>
      <c r="P1621" s="162"/>
      <c r="Q1621" s="162"/>
      <c r="R1621" s="162"/>
      <c r="S1621" s="162"/>
      <c r="T1621" s="163"/>
      <c r="AT1621" s="158" t="s">
        <v>145</v>
      </c>
      <c r="AU1621" s="158" t="s">
        <v>83</v>
      </c>
      <c r="AV1621" s="13" t="s">
        <v>83</v>
      </c>
      <c r="AW1621" s="13" t="s">
        <v>29</v>
      </c>
      <c r="AX1621" s="13" t="s">
        <v>81</v>
      </c>
      <c r="AY1621" s="158" t="s">
        <v>137</v>
      </c>
    </row>
    <row r="1622" spans="1:65" s="2" customFormat="1" ht="16.5" customHeight="1">
      <c r="A1622" s="30"/>
      <c r="B1622" s="142"/>
      <c r="C1622" s="177" t="s">
        <v>1672</v>
      </c>
      <c r="D1622" s="177" t="s">
        <v>214</v>
      </c>
      <c r="E1622" s="178" t="s">
        <v>1673</v>
      </c>
      <c r="F1622" s="179" t="s">
        <v>1674</v>
      </c>
      <c r="G1622" s="180" t="s">
        <v>155</v>
      </c>
      <c r="H1622" s="181">
        <v>8</v>
      </c>
      <c r="I1622" s="182"/>
      <c r="J1622" s="182">
        <f>ROUND(I1622*H1622,2)</f>
        <v>0</v>
      </c>
      <c r="K1622" s="183"/>
      <c r="L1622" s="184"/>
      <c r="M1622" s="185" t="s">
        <v>1</v>
      </c>
      <c r="N1622" s="186" t="s">
        <v>38</v>
      </c>
      <c r="O1622" s="152">
        <v>0</v>
      </c>
      <c r="P1622" s="152">
        <f>O1622*H1622</f>
        <v>0</v>
      </c>
      <c r="Q1622" s="152">
        <v>1.2899999999999999E-3</v>
      </c>
      <c r="R1622" s="152">
        <f>Q1622*H1622</f>
        <v>1.0319999999999999E-2</v>
      </c>
      <c r="S1622" s="152">
        <v>0</v>
      </c>
      <c r="T1622" s="153">
        <f>S1622*H1622</f>
        <v>0</v>
      </c>
      <c r="U1622" s="30"/>
      <c r="V1622" s="30"/>
      <c r="W1622" s="30"/>
      <c r="X1622" s="30"/>
      <c r="Y1622" s="30"/>
      <c r="Z1622" s="30"/>
      <c r="AA1622" s="30"/>
      <c r="AB1622" s="30"/>
      <c r="AC1622" s="30"/>
      <c r="AD1622" s="30"/>
      <c r="AE1622" s="30"/>
      <c r="AR1622" s="154" t="s">
        <v>177</v>
      </c>
      <c r="AT1622" s="154" t="s">
        <v>214</v>
      </c>
      <c r="AU1622" s="154" t="s">
        <v>83</v>
      </c>
      <c r="AY1622" s="18" t="s">
        <v>137</v>
      </c>
      <c r="BE1622" s="155">
        <f>IF(N1622="základní",J1622,0)</f>
        <v>0</v>
      </c>
      <c r="BF1622" s="155">
        <f>IF(N1622="snížená",J1622,0)</f>
        <v>0</v>
      </c>
      <c r="BG1622" s="155">
        <f>IF(N1622="zákl. přenesená",J1622,0)</f>
        <v>0</v>
      </c>
      <c r="BH1622" s="155">
        <f>IF(N1622="sníž. přenesená",J1622,0)</f>
        <v>0</v>
      </c>
      <c r="BI1622" s="155">
        <f>IF(N1622="nulová",J1622,0)</f>
        <v>0</v>
      </c>
      <c r="BJ1622" s="18" t="s">
        <v>81</v>
      </c>
      <c r="BK1622" s="155">
        <f>ROUND(I1622*H1622,2)</f>
        <v>0</v>
      </c>
      <c r="BL1622" s="18" t="s">
        <v>143</v>
      </c>
      <c r="BM1622" s="154" t="s">
        <v>1675</v>
      </c>
    </row>
    <row r="1623" spans="1:65" s="2" customFormat="1" ht="16.5" customHeight="1">
      <c r="A1623" s="30"/>
      <c r="B1623" s="142"/>
      <c r="C1623" s="143" t="s">
        <v>1676</v>
      </c>
      <c r="D1623" s="143" t="s">
        <v>139</v>
      </c>
      <c r="E1623" s="144" t="s">
        <v>1677</v>
      </c>
      <c r="F1623" s="145" t="s">
        <v>1678</v>
      </c>
      <c r="G1623" s="146" t="s">
        <v>155</v>
      </c>
      <c r="H1623" s="147">
        <v>8</v>
      </c>
      <c r="I1623" s="148"/>
      <c r="J1623" s="148">
        <f>ROUND(I1623*H1623,2)</f>
        <v>0</v>
      </c>
      <c r="K1623" s="149"/>
      <c r="L1623" s="31"/>
      <c r="M1623" s="150" t="s">
        <v>1</v>
      </c>
      <c r="N1623" s="151" t="s">
        <v>38</v>
      </c>
      <c r="O1623" s="152">
        <v>0.4</v>
      </c>
      <c r="P1623" s="152">
        <f>O1623*H1623</f>
        <v>3.2</v>
      </c>
      <c r="Q1623" s="152">
        <v>1.4999999999999999E-4</v>
      </c>
      <c r="R1623" s="152">
        <f>Q1623*H1623</f>
        <v>1.1999999999999999E-3</v>
      </c>
      <c r="S1623" s="152">
        <v>0</v>
      </c>
      <c r="T1623" s="153">
        <f>S1623*H1623</f>
        <v>0</v>
      </c>
      <c r="U1623" s="30"/>
      <c r="V1623" s="30"/>
      <c r="W1623" s="30"/>
      <c r="X1623" s="30"/>
      <c r="Y1623" s="30"/>
      <c r="Z1623" s="30"/>
      <c r="AA1623" s="30"/>
      <c r="AB1623" s="30"/>
      <c r="AC1623" s="30"/>
      <c r="AD1623" s="30"/>
      <c r="AE1623" s="30"/>
      <c r="AR1623" s="154" t="s">
        <v>143</v>
      </c>
      <c r="AT1623" s="154" t="s">
        <v>139</v>
      </c>
      <c r="AU1623" s="154" t="s">
        <v>83</v>
      </c>
      <c r="AY1623" s="18" t="s">
        <v>137</v>
      </c>
      <c r="BE1623" s="155">
        <f>IF(N1623="základní",J1623,0)</f>
        <v>0</v>
      </c>
      <c r="BF1623" s="155">
        <f>IF(N1623="snížená",J1623,0)</f>
        <v>0</v>
      </c>
      <c r="BG1623" s="155">
        <f>IF(N1623="zákl. přenesená",J1623,0)</f>
        <v>0</v>
      </c>
      <c r="BH1623" s="155">
        <f>IF(N1623="sníž. přenesená",J1623,0)</f>
        <v>0</v>
      </c>
      <c r="BI1623" s="155">
        <f>IF(N1623="nulová",J1623,0)</f>
        <v>0</v>
      </c>
      <c r="BJ1623" s="18" t="s">
        <v>81</v>
      </c>
      <c r="BK1623" s="155">
        <f>ROUND(I1623*H1623,2)</f>
        <v>0</v>
      </c>
      <c r="BL1623" s="18" t="s">
        <v>143</v>
      </c>
      <c r="BM1623" s="154" t="s">
        <v>1679</v>
      </c>
    </row>
    <row r="1624" spans="1:65" s="13" customFormat="1">
      <c r="B1624" s="156"/>
      <c r="D1624" s="157" t="s">
        <v>145</v>
      </c>
      <c r="E1624" s="158" t="s">
        <v>1</v>
      </c>
      <c r="F1624" s="159" t="s">
        <v>1680</v>
      </c>
      <c r="H1624" s="160">
        <v>8</v>
      </c>
      <c r="L1624" s="156"/>
      <c r="M1624" s="161"/>
      <c r="N1624" s="162"/>
      <c r="O1624" s="162"/>
      <c r="P1624" s="162"/>
      <c r="Q1624" s="162"/>
      <c r="R1624" s="162"/>
      <c r="S1624" s="162"/>
      <c r="T1624" s="163"/>
      <c r="AT1624" s="158" t="s">
        <v>145</v>
      </c>
      <c r="AU1624" s="158" t="s">
        <v>83</v>
      </c>
      <c r="AV1624" s="13" t="s">
        <v>83</v>
      </c>
      <c r="AW1624" s="13" t="s">
        <v>29</v>
      </c>
      <c r="AX1624" s="13" t="s">
        <v>81</v>
      </c>
      <c r="AY1624" s="158" t="s">
        <v>137</v>
      </c>
    </row>
    <row r="1625" spans="1:65" s="2" customFormat="1" ht="16.5" customHeight="1">
      <c r="A1625" s="30"/>
      <c r="B1625" s="142"/>
      <c r="C1625" s="143" t="s">
        <v>1681</v>
      </c>
      <c r="D1625" s="143" t="s">
        <v>139</v>
      </c>
      <c r="E1625" s="144" t="s">
        <v>1682</v>
      </c>
      <c r="F1625" s="145" t="s">
        <v>1683</v>
      </c>
      <c r="G1625" s="146" t="s">
        <v>155</v>
      </c>
      <c r="H1625" s="147">
        <v>9</v>
      </c>
      <c r="I1625" s="148"/>
      <c r="J1625" s="148">
        <f>ROUND(I1625*H1625,2)</f>
        <v>0</v>
      </c>
      <c r="K1625" s="149"/>
      <c r="L1625" s="31"/>
      <c r="M1625" s="150" t="s">
        <v>1</v>
      </c>
      <c r="N1625" s="151" t="s">
        <v>38</v>
      </c>
      <c r="O1625" s="152">
        <v>0.29899999999999999</v>
      </c>
      <c r="P1625" s="152">
        <f>O1625*H1625</f>
        <v>2.6909999999999998</v>
      </c>
      <c r="Q1625" s="152">
        <v>1.8000000000000001E-4</v>
      </c>
      <c r="R1625" s="152">
        <f>Q1625*H1625</f>
        <v>1.6200000000000001E-3</v>
      </c>
      <c r="S1625" s="152">
        <v>0</v>
      </c>
      <c r="T1625" s="153">
        <f>S1625*H1625</f>
        <v>0</v>
      </c>
      <c r="U1625" s="30"/>
      <c r="V1625" s="30"/>
      <c r="W1625" s="30"/>
      <c r="X1625" s="30"/>
      <c r="Y1625" s="30"/>
      <c r="Z1625" s="30"/>
      <c r="AA1625" s="30"/>
      <c r="AB1625" s="30"/>
      <c r="AC1625" s="30"/>
      <c r="AD1625" s="30"/>
      <c r="AE1625" s="30"/>
      <c r="AR1625" s="154" t="s">
        <v>143</v>
      </c>
      <c r="AT1625" s="154" t="s">
        <v>139</v>
      </c>
      <c r="AU1625" s="154" t="s">
        <v>83</v>
      </c>
      <c r="AY1625" s="18" t="s">
        <v>137</v>
      </c>
      <c r="BE1625" s="155">
        <f>IF(N1625="základní",J1625,0)</f>
        <v>0</v>
      </c>
      <c r="BF1625" s="155">
        <f>IF(N1625="snížená",J1625,0)</f>
        <v>0</v>
      </c>
      <c r="BG1625" s="155">
        <f>IF(N1625="zákl. přenesená",J1625,0)</f>
        <v>0</v>
      </c>
      <c r="BH1625" s="155">
        <f>IF(N1625="sníž. přenesená",J1625,0)</f>
        <v>0</v>
      </c>
      <c r="BI1625" s="155">
        <f>IF(N1625="nulová",J1625,0)</f>
        <v>0</v>
      </c>
      <c r="BJ1625" s="18" t="s">
        <v>81</v>
      </c>
      <c r="BK1625" s="155">
        <f>ROUND(I1625*H1625,2)</f>
        <v>0</v>
      </c>
      <c r="BL1625" s="18" t="s">
        <v>143</v>
      </c>
      <c r="BM1625" s="154" t="s">
        <v>1684</v>
      </c>
    </row>
    <row r="1626" spans="1:65" s="2" customFormat="1" ht="16.5" customHeight="1">
      <c r="A1626" s="30"/>
      <c r="B1626" s="142"/>
      <c r="C1626" s="177" t="s">
        <v>1685</v>
      </c>
      <c r="D1626" s="177" t="s">
        <v>214</v>
      </c>
      <c r="E1626" s="178" t="s">
        <v>1686</v>
      </c>
      <c r="F1626" s="179" t="s">
        <v>1687</v>
      </c>
      <c r="G1626" s="180" t="s">
        <v>155</v>
      </c>
      <c r="H1626" s="181">
        <v>9</v>
      </c>
      <c r="I1626" s="182"/>
      <c r="J1626" s="182">
        <f>ROUND(I1626*H1626,2)</f>
        <v>0</v>
      </c>
      <c r="K1626" s="183"/>
      <c r="L1626" s="184"/>
      <c r="M1626" s="185" t="s">
        <v>1</v>
      </c>
      <c r="N1626" s="186" t="s">
        <v>38</v>
      </c>
      <c r="O1626" s="152">
        <v>0</v>
      </c>
      <c r="P1626" s="152">
        <f>O1626*H1626</f>
        <v>0</v>
      </c>
      <c r="Q1626" s="152">
        <v>1.2E-2</v>
      </c>
      <c r="R1626" s="152">
        <f>Q1626*H1626</f>
        <v>0.108</v>
      </c>
      <c r="S1626" s="152">
        <v>0</v>
      </c>
      <c r="T1626" s="153">
        <f>S1626*H1626</f>
        <v>0</v>
      </c>
      <c r="U1626" s="30"/>
      <c r="V1626" s="30"/>
      <c r="W1626" s="30"/>
      <c r="X1626" s="30"/>
      <c r="Y1626" s="30"/>
      <c r="Z1626" s="30"/>
      <c r="AA1626" s="30"/>
      <c r="AB1626" s="30"/>
      <c r="AC1626" s="30"/>
      <c r="AD1626" s="30"/>
      <c r="AE1626" s="30"/>
      <c r="AR1626" s="154" t="s">
        <v>177</v>
      </c>
      <c r="AT1626" s="154" t="s">
        <v>214</v>
      </c>
      <c r="AU1626" s="154" t="s">
        <v>83</v>
      </c>
      <c r="AY1626" s="18" t="s">
        <v>137</v>
      </c>
      <c r="BE1626" s="155">
        <f>IF(N1626="základní",J1626,0)</f>
        <v>0</v>
      </c>
      <c r="BF1626" s="155">
        <f>IF(N1626="snížená",J1626,0)</f>
        <v>0</v>
      </c>
      <c r="BG1626" s="155">
        <f>IF(N1626="zákl. přenesená",J1626,0)</f>
        <v>0</v>
      </c>
      <c r="BH1626" s="155">
        <f>IF(N1626="sníž. přenesená",J1626,0)</f>
        <v>0</v>
      </c>
      <c r="BI1626" s="155">
        <f>IF(N1626="nulová",J1626,0)</f>
        <v>0</v>
      </c>
      <c r="BJ1626" s="18" t="s">
        <v>81</v>
      </c>
      <c r="BK1626" s="155">
        <f>ROUND(I1626*H1626,2)</f>
        <v>0</v>
      </c>
      <c r="BL1626" s="18" t="s">
        <v>143</v>
      </c>
      <c r="BM1626" s="154" t="s">
        <v>1688</v>
      </c>
    </row>
    <row r="1627" spans="1:65" s="2" customFormat="1" ht="21.75" customHeight="1">
      <c r="A1627" s="30"/>
      <c r="B1627" s="142"/>
      <c r="C1627" s="143" t="s">
        <v>1689</v>
      </c>
      <c r="D1627" s="143" t="s">
        <v>139</v>
      </c>
      <c r="E1627" s="144" t="s">
        <v>1690</v>
      </c>
      <c r="F1627" s="145" t="s">
        <v>1691</v>
      </c>
      <c r="G1627" s="146" t="s">
        <v>318</v>
      </c>
      <c r="H1627" s="147">
        <v>1</v>
      </c>
      <c r="I1627" s="148"/>
      <c r="J1627" s="148">
        <f>ROUND(I1627*H1627,2)</f>
        <v>0</v>
      </c>
      <c r="K1627" s="149"/>
      <c r="L1627" s="31"/>
      <c r="M1627" s="150" t="s">
        <v>1</v>
      </c>
      <c r="N1627" s="151" t="s">
        <v>38</v>
      </c>
      <c r="O1627" s="152">
        <v>0</v>
      </c>
      <c r="P1627" s="152">
        <f>O1627*H1627</f>
        <v>0</v>
      </c>
      <c r="Q1627" s="152">
        <v>0</v>
      </c>
      <c r="R1627" s="152">
        <f>Q1627*H1627</f>
        <v>0</v>
      </c>
      <c r="S1627" s="152">
        <v>0</v>
      </c>
      <c r="T1627" s="153">
        <f>S1627*H1627</f>
        <v>0</v>
      </c>
      <c r="U1627" s="30"/>
      <c r="V1627" s="30"/>
      <c r="W1627" s="30"/>
      <c r="X1627" s="30"/>
      <c r="Y1627" s="30"/>
      <c r="Z1627" s="30"/>
      <c r="AA1627" s="30"/>
      <c r="AB1627" s="30"/>
      <c r="AC1627" s="30"/>
      <c r="AD1627" s="30"/>
      <c r="AE1627" s="30"/>
      <c r="AR1627" s="154" t="s">
        <v>143</v>
      </c>
      <c r="AT1627" s="154" t="s">
        <v>139</v>
      </c>
      <c r="AU1627" s="154" t="s">
        <v>83</v>
      </c>
      <c r="AY1627" s="18" t="s">
        <v>137</v>
      </c>
      <c r="BE1627" s="155">
        <f>IF(N1627="základní",J1627,0)</f>
        <v>0</v>
      </c>
      <c r="BF1627" s="155">
        <f>IF(N1627="snížená",J1627,0)</f>
        <v>0</v>
      </c>
      <c r="BG1627" s="155">
        <f>IF(N1627="zákl. přenesená",J1627,0)</f>
        <v>0</v>
      </c>
      <c r="BH1627" s="155">
        <f>IF(N1627="sníž. přenesená",J1627,0)</f>
        <v>0</v>
      </c>
      <c r="BI1627" s="155">
        <f>IF(N1627="nulová",J1627,0)</f>
        <v>0</v>
      </c>
      <c r="BJ1627" s="18" t="s">
        <v>81</v>
      </c>
      <c r="BK1627" s="155">
        <f>ROUND(I1627*H1627,2)</f>
        <v>0</v>
      </c>
      <c r="BL1627" s="18" t="s">
        <v>143</v>
      </c>
      <c r="BM1627" s="154" t="s">
        <v>1692</v>
      </c>
    </row>
    <row r="1628" spans="1:65" s="2" customFormat="1" ht="24.15" customHeight="1">
      <c r="A1628" s="30"/>
      <c r="B1628" s="142"/>
      <c r="C1628" s="143" t="s">
        <v>1693</v>
      </c>
      <c r="D1628" s="143" t="s">
        <v>139</v>
      </c>
      <c r="E1628" s="144" t="s">
        <v>1694</v>
      </c>
      <c r="F1628" s="145" t="s">
        <v>1695</v>
      </c>
      <c r="G1628" s="146" t="s">
        <v>190</v>
      </c>
      <c r="H1628" s="147">
        <v>3</v>
      </c>
      <c r="I1628" s="148"/>
      <c r="J1628" s="148">
        <f>ROUND(I1628*H1628,2)</f>
        <v>0</v>
      </c>
      <c r="K1628" s="149"/>
      <c r="L1628" s="31"/>
      <c r="M1628" s="150" t="s">
        <v>1</v>
      </c>
      <c r="N1628" s="151" t="s">
        <v>38</v>
      </c>
      <c r="O1628" s="152">
        <v>1.5</v>
      </c>
      <c r="P1628" s="152">
        <f>O1628*H1628</f>
        <v>4.5</v>
      </c>
      <c r="Q1628" s="152">
        <v>1.23E-3</v>
      </c>
      <c r="R1628" s="152">
        <f>Q1628*H1628</f>
        <v>3.6899999999999997E-3</v>
      </c>
      <c r="S1628" s="152">
        <v>1.7000000000000001E-2</v>
      </c>
      <c r="T1628" s="153">
        <f>S1628*H1628</f>
        <v>5.1000000000000004E-2</v>
      </c>
      <c r="U1628" s="30"/>
      <c r="V1628" s="30"/>
      <c r="W1628" s="30"/>
      <c r="X1628" s="30"/>
      <c r="Y1628" s="30"/>
      <c r="Z1628" s="30"/>
      <c r="AA1628" s="30"/>
      <c r="AB1628" s="30"/>
      <c r="AC1628" s="30"/>
      <c r="AD1628" s="30"/>
      <c r="AE1628" s="30"/>
      <c r="AR1628" s="154" t="s">
        <v>143</v>
      </c>
      <c r="AT1628" s="154" t="s">
        <v>139</v>
      </c>
      <c r="AU1628" s="154" t="s">
        <v>83</v>
      </c>
      <c r="AY1628" s="18" t="s">
        <v>137</v>
      </c>
      <c r="BE1628" s="155">
        <f>IF(N1628="základní",J1628,0)</f>
        <v>0</v>
      </c>
      <c r="BF1628" s="155">
        <f>IF(N1628="snížená",J1628,0)</f>
        <v>0</v>
      </c>
      <c r="BG1628" s="155">
        <f>IF(N1628="zákl. přenesená",J1628,0)</f>
        <v>0</v>
      </c>
      <c r="BH1628" s="155">
        <f>IF(N1628="sníž. přenesená",J1628,0)</f>
        <v>0</v>
      </c>
      <c r="BI1628" s="155">
        <f>IF(N1628="nulová",J1628,0)</f>
        <v>0</v>
      </c>
      <c r="BJ1628" s="18" t="s">
        <v>81</v>
      </c>
      <c r="BK1628" s="155">
        <f>ROUND(I1628*H1628,2)</f>
        <v>0</v>
      </c>
      <c r="BL1628" s="18" t="s">
        <v>143</v>
      </c>
      <c r="BM1628" s="154" t="s">
        <v>1696</v>
      </c>
    </row>
    <row r="1629" spans="1:65" s="13" customFormat="1">
      <c r="B1629" s="156"/>
      <c r="D1629" s="157" t="s">
        <v>145</v>
      </c>
      <c r="E1629" s="158" t="s">
        <v>1</v>
      </c>
      <c r="F1629" s="159" t="s">
        <v>1697</v>
      </c>
      <c r="H1629" s="160">
        <v>3</v>
      </c>
      <c r="L1629" s="156"/>
      <c r="M1629" s="161"/>
      <c r="N1629" s="162"/>
      <c r="O1629" s="162"/>
      <c r="P1629" s="162"/>
      <c r="Q1629" s="162"/>
      <c r="R1629" s="162"/>
      <c r="S1629" s="162"/>
      <c r="T1629" s="163"/>
      <c r="AT1629" s="158" t="s">
        <v>145</v>
      </c>
      <c r="AU1629" s="158" t="s">
        <v>83</v>
      </c>
      <c r="AV1629" s="13" t="s">
        <v>83</v>
      </c>
      <c r="AW1629" s="13" t="s">
        <v>29</v>
      </c>
      <c r="AX1629" s="13" t="s">
        <v>81</v>
      </c>
      <c r="AY1629" s="158" t="s">
        <v>137</v>
      </c>
    </row>
    <row r="1630" spans="1:65" s="2" customFormat="1" ht="24.15" customHeight="1">
      <c r="A1630" s="30"/>
      <c r="B1630" s="142"/>
      <c r="C1630" s="143" t="s">
        <v>1698</v>
      </c>
      <c r="D1630" s="143" t="s">
        <v>139</v>
      </c>
      <c r="E1630" s="144" t="s">
        <v>1699</v>
      </c>
      <c r="F1630" s="145" t="s">
        <v>1700</v>
      </c>
      <c r="G1630" s="146" t="s">
        <v>190</v>
      </c>
      <c r="H1630" s="147">
        <v>3.6</v>
      </c>
      <c r="I1630" s="148"/>
      <c r="J1630" s="148">
        <f>ROUND(I1630*H1630,2)</f>
        <v>0</v>
      </c>
      <c r="K1630" s="149"/>
      <c r="L1630" s="31"/>
      <c r="M1630" s="150" t="s">
        <v>1</v>
      </c>
      <c r="N1630" s="151" t="s">
        <v>38</v>
      </c>
      <c r="O1630" s="152">
        <v>1.9</v>
      </c>
      <c r="P1630" s="152">
        <f>O1630*H1630</f>
        <v>6.84</v>
      </c>
      <c r="Q1630" s="152">
        <v>1.47E-3</v>
      </c>
      <c r="R1630" s="152">
        <f>Q1630*H1630</f>
        <v>5.2919999999999998E-3</v>
      </c>
      <c r="S1630" s="152">
        <v>3.9E-2</v>
      </c>
      <c r="T1630" s="153">
        <f>S1630*H1630</f>
        <v>0.1404</v>
      </c>
      <c r="U1630" s="30"/>
      <c r="V1630" s="30"/>
      <c r="W1630" s="30"/>
      <c r="X1630" s="30"/>
      <c r="Y1630" s="30"/>
      <c r="Z1630" s="30"/>
      <c r="AA1630" s="30"/>
      <c r="AB1630" s="30"/>
      <c r="AC1630" s="30"/>
      <c r="AD1630" s="30"/>
      <c r="AE1630" s="30"/>
      <c r="AR1630" s="154" t="s">
        <v>143</v>
      </c>
      <c r="AT1630" s="154" t="s">
        <v>139</v>
      </c>
      <c r="AU1630" s="154" t="s">
        <v>83</v>
      </c>
      <c r="AY1630" s="18" t="s">
        <v>137</v>
      </c>
      <c r="BE1630" s="155">
        <f>IF(N1630="základní",J1630,0)</f>
        <v>0</v>
      </c>
      <c r="BF1630" s="155">
        <f>IF(N1630="snížená",J1630,0)</f>
        <v>0</v>
      </c>
      <c r="BG1630" s="155">
        <f>IF(N1630="zákl. přenesená",J1630,0)</f>
        <v>0</v>
      </c>
      <c r="BH1630" s="155">
        <f>IF(N1630="sníž. přenesená",J1630,0)</f>
        <v>0</v>
      </c>
      <c r="BI1630" s="155">
        <f>IF(N1630="nulová",J1630,0)</f>
        <v>0</v>
      </c>
      <c r="BJ1630" s="18" t="s">
        <v>81</v>
      </c>
      <c r="BK1630" s="155">
        <f>ROUND(I1630*H1630,2)</f>
        <v>0</v>
      </c>
      <c r="BL1630" s="18" t="s">
        <v>143</v>
      </c>
      <c r="BM1630" s="154" t="s">
        <v>1701</v>
      </c>
    </row>
    <row r="1631" spans="1:65" s="13" customFormat="1">
      <c r="B1631" s="156"/>
      <c r="D1631" s="157" t="s">
        <v>145</v>
      </c>
      <c r="E1631" s="158" t="s">
        <v>1</v>
      </c>
      <c r="F1631" s="159" t="s">
        <v>1702</v>
      </c>
      <c r="H1631" s="160">
        <v>3.6</v>
      </c>
      <c r="L1631" s="156"/>
      <c r="M1631" s="161"/>
      <c r="N1631" s="162"/>
      <c r="O1631" s="162"/>
      <c r="P1631" s="162"/>
      <c r="Q1631" s="162"/>
      <c r="R1631" s="162"/>
      <c r="S1631" s="162"/>
      <c r="T1631" s="163"/>
      <c r="AT1631" s="158" t="s">
        <v>145</v>
      </c>
      <c r="AU1631" s="158" t="s">
        <v>83</v>
      </c>
      <c r="AV1631" s="13" t="s">
        <v>83</v>
      </c>
      <c r="AW1631" s="13" t="s">
        <v>29</v>
      </c>
      <c r="AX1631" s="13" t="s">
        <v>81</v>
      </c>
      <c r="AY1631" s="158" t="s">
        <v>137</v>
      </c>
    </row>
    <row r="1632" spans="1:65" s="2" customFormat="1" ht="24.15" customHeight="1">
      <c r="A1632" s="30"/>
      <c r="B1632" s="142"/>
      <c r="C1632" s="143" t="s">
        <v>1703</v>
      </c>
      <c r="D1632" s="143" t="s">
        <v>139</v>
      </c>
      <c r="E1632" s="144" t="s">
        <v>1704</v>
      </c>
      <c r="F1632" s="145" t="s">
        <v>1705</v>
      </c>
      <c r="G1632" s="146" t="s">
        <v>190</v>
      </c>
      <c r="H1632" s="147">
        <v>2.4</v>
      </c>
      <c r="I1632" s="148"/>
      <c r="J1632" s="148">
        <f>ROUND(I1632*H1632,2)</f>
        <v>0</v>
      </c>
      <c r="K1632" s="149"/>
      <c r="L1632" s="31"/>
      <c r="M1632" s="150" t="s">
        <v>1</v>
      </c>
      <c r="N1632" s="151" t="s">
        <v>38</v>
      </c>
      <c r="O1632" s="152">
        <v>3.2</v>
      </c>
      <c r="P1632" s="152">
        <f>O1632*H1632</f>
        <v>7.68</v>
      </c>
      <c r="Q1632" s="152">
        <v>3.16E-3</v>
      </c>
      <c r="R1632" s="152">
        <f>Q1632*H1632</f>
        <v>7.5839999999999996E-3</v>
      </c>
      <c r="S1632" s="152">
        <v>6.9000000000000006E-2</v>
      </c>
      <c r="T1632" s="153">
        <f>S1632*H1632</f>
        <v>0.1656</v>
      </c>
      <c r="U1632" s="30"/>
      <c r="V1632" s="30"/>
      <c r="W1632" s="30"/>
      <c r="X1632" s="30"/>
      <c r="Y1632" s="30"/>
      <c r="Z1632" s="30"/>
      <c r="AA1632" s="30"/>
      <c r="AB1632" s="30"/>
      <c r="AC1632" s="30"/>
      <c r="AD1632" s="30"/>
      <c r="AE1632" s="30"/>
      <c r="AR1632" s="154" t="s">
        <v>143</v>
      </c>
      <c r="AT1632" s="154" t="s">
        <v>139</v>
      </c>
      <c r="AU1632" s="154" t="s">
        <v>83</v>
      </c>
      <c r="AY1632" s="18" t="s">
        <v>137</v>
      </c>
      <c r="BE1632" s="155">
        <f>IF(N1632="základní",J1632,0)</f>
        <v>0</v>
      </c>
      <c r="BF1632" s="155">
        <f>IF(N1632="snížená",J1632,0)</f>
        <v>0</v>
      </c>
      <c r="BG1632" s="155">
        <f>IF(N1632="zákl. přenesená",J1632,0)</f>
        <v>0</v>
      </c>
      <c r="BH1632" s="155">
        <f>IF(N1632="sníž. přenesená",J1632,0)</f>
        <v>0</v>
      </c>
      <c r="BI1632" s="155">
        <f>IF(N1632="nulová",J1632,0)</f>
        <v>0</v>
      </c>
      <c r="BJ1632" s="18" t="s">
        <v>81</v>
      </c>
      <c r="BK1632" s="155">
        <f>ROUND(I1632*H1632,2)</f>
        <v>0</v>
      </c>
      <c r="BL1632" s="18" t="s">
        <v>143</v>
      </c>
      <c r="BM1632" s="154" t="s">
        <v>1706</v>
      </c>
    </row>
    <row r="1633" spans="1:65" s="13" customFormat="1">
      <c r="B1633" s="156"/>
      <c r="D1633" s="157" t="s">
        <v>145</v>
      </c>
      <c r="E1633" s="158" t="s">
        <v>1</v>
      </c>
      <c r="F1633" s="159" t="s">
        <v>1707</v>
      </c>
      <c r="H1633" s="160">
        <v>2.4</v>
      </c>
      <c r="L1633" s="156"/>
      <c r="M1633" s="161"/>
      <c r="N1633" s="162"/>
      <c r="O1633" s="162"/>
      <c r="P1633" s="162"/>
      <c r="Q1633" s="162"/>
      <c r="R1633" s="162"/>
      <c r="S1633" s="162"/>
      <c r="T1633" s="163"/>
      <c r="AT1633" s="158" t="s">
        <v>145</v>
      </c>
      <c r="AU1633" s="158" t="s">
        <v>83</v>
      </c>
      <c r="AV1633" s="13" t="s">
        <v>83</v>
      </c>
      <c r="AW1633" s="13" t="s">
        <v>29</v>
      </c>
      <c r="AX1633" s="13" t="s">
        <v>81</v>
      </c>
      <c r="AY1633" s="158" t="s">
        <v>137</v>
      </c>
    </row>
    <row r="1634" spans="1:65" s="12" customFormat="1" ht="22.8" customHeight="1">
      <c r="B1634" s="130"/>
      <c r="D1634" s="131" t="s">
        <v>72</v>
      </c>
      <c r="E1634" s="140" t="s">
        <v>365</v>
      </c>
      <c r="F1634" s="140" t="s">
        <v>366</v>
      </c>
      <c r="J1634" s="141">
        <f>BK1634</f>
        <v>0</v>
      </c>
      <c r="L1634" s="130"/>
      <c r="M1634" s="134"/>
      <c r="N1634" s="135"/>
      <c r="O1634" s="135"/>
      <c r="P1634" s="136">
        <f>P1635</f>
        <v>603.34648800000002</v>
      </c>
      <c r="Q1634" s="135"/>
      <c r="R1634" s="136">
        <f>R1635</f>
        <v>0</v>
      </c>
      <c r="S1634" s="135"/>
      <c r="T1634" s="137">
        <f>T1635</f>
        <v>0</v>
      </c>
      <c r="AR1634" s="131" t="s">
        <v>81</v>
      </c>
      <c r="AT1634" s="138" t="s">
        <v>72</v>
      </c>
      <c r="AU1634" s="138" t="s">
        <v>81</v>
      </c>
      <c r="AY1634" s="131" t="s">
        <v>137</v>
      </c>
      <c r="BK1634" s="139">
        <f>BK1635</f>
        <v>0</v>
      </c>
    </row>
    <row r="1635" spans="1:65" s="2" customFormat="1" ht="16.5" customHeight="1">
      <c r="A1635" s="30"/>
      <c r="B1635" s="142"/>
      <c r="C1635" s="143" t="s">
        <v>1708</v>
      </c>
      <c r="D1635" s="143" t="s">
        <v>139</v>
      </c>
      <c r="E1635" s="144" t="s">
        <v>1709</v>
      </c>
      <c r="F1635" s="145" t="s">
        <v>1710</v>
      </c>
      <c r="G1635" s="146" t="s">
        <v>217</v>
      </c>
      <c r="H1635" s="147">
        <v>1897.316</v>
      </c>
      <c r="I1635" s="148"/>
      <c r="J1635" s="148">
        <f>ROUND(I1635*H1635,2)</f>
        <v>0</v>
      </c>
      <c r="K1635" s="149"/>
      <c r="L1635" s="31"/>
      <c r="M1635" s="150" t="s">
        <v>1</v>
      </c>
      <c r="N1635" s="151" t="s">
        <v>38</v>
      </c>
      <c r="O1635" s="152">
        <v>0.318</v>
      </c>
      <c r="P1635" s="152">
        <f>O1635*H1635</f>
        <v>603.34648800000002</v>
      </c>
      <c r="Q1635" s="152">
        <v>0</v>
      </c>
      <c r="R1635" s="152">
        <f>Q1635*H1635</f>
        <v>0</v>
      </c>
      <c r="S1635" s="152">
        <v>0</v>
      </c>
      <c r="T1635" s="153">
        <f>S1635*H1635</f>
        <v>0</v>
      </c>
      <c r="U1635" s="30"/>
      <c r="V1635" s="30"/>
      <c r="W1635" s="30"/>
      <c r="X1635" s="30"/>
      <c r="Y1635" s="30"/>
      <c r="Z1635" s="30"/>
      <c r="AA1635" s="30"/>
      <c r="AB1635" s="30"/>
      <c r="AC1635" s="30"/>
      <c r="AD1635" s="30"/>
      <c r="AE1635" s="30"/>
      <c r="AR1635" s="154" t="s">
        <v>143</v>
      </c>
      <c r="AT1635" s="154" t="s">
        <v>139</v>
      </c>
      <c r="AU1635" s="154" t="s">
        <v>83</v>
      </c>
      <c r="AY1635" s="18" t="s">
        <v>137</v>
      </c>
      <c r="BE1635" s="155">
        <f>IF(N1635="základní",J1635,0)</f>
        <v>0</v>
      </c>
      <c r="BF1635" s="155">
        <f>IF(N1635="snížená",J1635,0)</f>
        <v>0</v>
      </c>
      <c r="BG1635" s="155">
        <f>IF(N1635="zákl. přenesená",J1635,0)</f>
        <v>0</v>
      </c>
      <c r="BH1635" s="155">
        <f>IF(N1635="sníž. přenesená",J1635,0)</f>
        <v>0</v>
      </c>
      <c r="BI1635" s="155">
        <f>IF(N1635="nulová",J1635,0)</f>
        <v>0</v>
      </c>
      <c r="BJ1635" s="18" t="s">
        <v>81</v>
      </c>
      <c r="BK1635" s="155">
        <f>ROUND(I1635*H1635,2)</f>
        <v>0</v>
      </c>
      <c r="BL1635" s="18" t="s">
        <v>143</v>
      </c>
      <c r="BM1635" s="154" t="s">
        <v>1711</v>
      </c>
    </row>
    <row r="1636" spans="1:65" s="12" customFormat="1" ht="25.95" customHeight="1">
      <c r="B1636" s="130"/>
      <c r="D1636" s="131" t="s">
        <v>72</v>
      </c>
      <c r="E1636" s="132" t="s">
        <v>1712</v>
      </c>
      <c r="F1636" s="132" t="s">
        <v>1713</v>
      </c>
      <c r="J1636" s="133">
        <f>BK1636</f>
        <v>0</v>
      </c>
      <c r="L1636" s="130"/>
      <c r="M1636" s="134"/>
      <c r="N1636" s="135"/>
      <c r="O1636" s="135"/>
      <c r="P1636" s="136">
        <f>P1637+P1816+P2018+P2146+P2148+P2150+P2152+P2155+P2160+P2162+P2206+P2232+P2288+P2302+P2465+P2534+P2546+P2562+P2697+P2736+P2757+P2794</f>
        <v>7098.2700800000002</v>
      </c>
      <c r="Q1636" s="135"/>
      <c r="R1636" s="136">
        <f>R1637+R1816+R2018+R2146+R2148+R2150+R2152+R2155+R2160+R2162+R2206+R2232+R2288+R2302+R2465+R2534+R2546+R2562+R2697+R2736+R2757+R2794</f>
        <v>230.51239910000004</v>
      </c>
      <c r="S1636" s="135"/>
      <c r="T1636" s="137">
        <f>T1637+T1816+T2018+T2146+T2148+T2150+T2152+T2155+T2160+T2162+T2206+T2232+T2288+T2302+T2465+T2534+T2546+T2562+T2697+T2736+T2757+T2794</f>
        <v>0</v>
      </c>
      <c r="AR1636" s="131" t="s">
        <v>83</v>
      </c>
      <c r="AT1636" s="138" t="s">
        <v>72</v>
      </c>
      <c r="AU1636" s="138" t="s">
        <v>73</v>
      </c>
      <c r="AY1636" s="131" t="s">
        <v>137</v>
      </c>
      <c r="BK1636" s="139">
        <f>BK1637+BK1816+BK2018+BK2146+BK2148+BK2150+BK2152+BK2155+BK2160+BK2162+BK2206+BK2232+BK2288+BK2302+BK2465+BK2534+BK2546+BK2562+BK2697+BK2736+BK2757+BK2794</f>
        <v>0</v>
      </c>
    </row>
    <row r="1637" spans="1:65" s="12" customFormat="1" ht="22.8" customHeight="1">
      <c r="B1637" s="130"/>
      <c r="D1637" s="131" t="s">
        <v>72</v>
      </c>
      <c r="E1637" s="140" t="s">
        <v>1714</v>
      </c>
      <c r="F1637" s="140" t="s">
        <v>1715</v>
      </c>
      <c r="J1637" s="141">
        <f>BK1637</f>
        <v>0</v>
      </c>
      <c r="L1637" s="130"/>
      <c r="M1637" s="134"/>
      <c r="N1637" s="135"/>
      <c r="O1637" s="135"/>
      <c r="P1637" s="136">
        <f>SUM(P1638:P1815)</f>
        <v>1615.6754000000003</v>
      </c>
      <c r="Q1637" s="135"/>
      <c r="R1637" s="136">
        <f>SUM(R1638:R1815)</f>
        <v>51.843816600000004</v>
      </c>
      <c r="S1637" s="135"/>
      <c r="T1637" s="137">
        <f>SUM(T1638:T1815)</f>
        <v>0</v>
      </c>
      <c r="AR1637" s="131" t="s">
        <v>83</v>
      </c>
      <c r="AT1637" s="138" t="s">
        <v>72</v>
      </c>
      <c r="AU1637" s="138" t="s">
        <v>81</v>
      </c>
      <c r="AY1637" s="131" t="s">
        <v>137</v>
      </c>
      <c r="BK1637" s="139">
        <f>SUM(BK1638:BK1815)</f>
        <v>0</v>
      </c>
    </row>
    <row r="1638" spans="1:65" s="2" customFormat="1" ht="24.15" customHeight="1">
      <c r="A1638" s="30"/>
      <c r="B1638" s="142"/>
      <c r="C1638" s="143" t="s">
        <v>1716</v>
      </c>
      <c r="D1638" s="143" t="s">
        <v>139</v>
      </c>
      <c r="E1638" s="144" t="s">
        <v>1717</v>
      </c>
      <c r="F1638" s="145" t="s">
        <v>1718</v>
      </c>
      <c r="G1638" s="146" t="s">
        <v>142</v>
      </c>
      <c r="H1638" s="147">
        <v>1751.09</v>
      </c>
      <c r="I1638" s="148"/>
      <c r="J1638" s="148">
        <f>ROUND(I1638*H1638,2)</f>
        <v>0</v>
      </c>
      <c r="K1638" s="149"/>
      <c r="L1638" s="31"/>
      <c r="M1638" s="150" t="s">
        <v>1</v>
      </c>
      <c r="N1638" s="151" t="s">
        <v>38</v>
      </c>
      <c r="O1638" s="152">
        <v>2.4E-2</v>
      </c>
      <c r="P1638" s="152">
        <f>O1638*H1638</f>
        <v>42.026159999999997</v>
      </c>
      <c r="Q1638" s="152">
        <v>0</v>
      </c>
      <c r="R1638" s="152">
        <f>Q1638*H1638</f>
        <v>0</v>
      </c>
      <c r="S1638" s="152">
        <v>0</v>
      </c>
      <c r="T1638" s="153">
        <f>S1638*H1638</f>
        <v>0</v>
      </c>
      <c r="U1638" s="30"/>
      <c r="V1638" s="30"/>
      <c r="W1638" s="30"/>
      <c r="X1638" s="30"/>
      <c r="Y1638" s="30"/>
      <c r="Z1638" s="30"/>
      <c r="AA1638" s="30"/>
      <c r="AB1638" s="30"/>
      <c r="AC1638" s="30"/>
      <c r="AD1638" s="30"/>
      <c r="AE1638" s="30"/>
      <c r="AR1638" s="154" t="s">
        <v>223</v>
      </c>
      <c r="AT1638" s="154" t="s">
        <v>139</v>
      </c>
      <c r="AU1638" s="154" t="s">
        <v>83</v>
      </c>
      <c r="AY1638" s="18" t="s">
        <v>137</v>
      </c>
      <c r="BE1638" s="155">
        <f>IF(N1638="základní",J1638,0)</f>
        <v>0</v>
      </c>
      <c r="BF1638" s="155">
        <f>IF(N1638="snížená",J1638,0)</f>
        <v>0</v>
      </c>
      <c r="BG1638" s="155">
        <f>IF(N1638="zákl. přenesená",J1638,0)</f>
        <v>0</v>
      </c>
      <c r="BH1638" s="155">
        <f>IF(N1638="sníž. přenesená",J1638,0)</f>
        <v>0</v>
      </c>
      <c r="BI1638" s="155">
        <f>IF(N1638="nulová",J1638,0)</f>
        <v>0</v>
      </c>
      <c r="BJ1638" s="18" t="s">
        <v>81</v>
      </c>
      <c r="BK1638" s="155">
        <f>ROUND(I1638*H1638,2)</f>
        <v>0</v>
      </c>
      <c r="BL1638" s="18" t="s">
        <v>223</v>
      </c>
      <c r="BM1638" s="154" t="s">
        <v>1719</v>
      </c>
    </row>
    <row r="1639" spans="1:65" s="13" customFormat="1">
      <c r="B1639" s="156"/>
      <c r="D1639" s="157" t="s">
        <v>145</v>
      </c>
      <c r="E1639" s="158" t="s">
        <v>1</v>
      </c>
      <c r="F1639" s="159" t="s">
        <v>1720</v>
      </c>
      <c r="H1639" s="160">
        <v>347.31</v>
      </c>
      <c r="L1639" s="156"/>
      <c r="M1639" s="161"/>
      <c r="N1639" s="162"/>
      <c r="O1639" s="162"/>
      <c r="P1639" s="162"/>
      <c r="Q1639" s="162"/>
      <c r="R1639" s="162"/>
      <c r="S1639" s="162"/>
      <c r="T1639" s="163"/>
      <c r="AT1639" s="158" t="s">
        <v>145</v>
      </c>
      <c r="AU1639" s="158" t="s">
        <v>83</v>
      </c>
      <c r="AV1639" s="13" t="s">
        <v>83</v>
      </c>
      <c r="AW1639" s="13" t="s">
        <v>29</v>
      </c>
      <c r="AX1639" s="13" t="s">
        <v>73</v>
      </c>
      <c r="AY1639" s="158" t="s">
        <v>137</v>
      </c>
    </row>
    <row r="1640" spans="1:65" s="13" customFormat="1">
      <c r="B1640" s="156"/>
      <c r="D1640" s="157" t="s">
        <v>145</v>
      </c>
      <c r="E1640" s="158" t="s">
        <v>1</v>
      </c>
      <c r="F1640" s="159" t="s">
        <v>1410</v>
      </c>
      <c r="H1640" s="160">
        <v>1339.73</v>
      </c>
      <c r="L1640" s="156"/>
      <c r="M1640" s="161"/>
      <c r="N1640" s="162"/>
      <c r="O1640" s="162"/>
      <c r="P1640" s="162"/>
      <c r="Q1640" s="162"/>
      <c r="R1640" s="162"/>
      <c r="S1640" s="162"/>
      <c r="T1640" s="163"/>
      <c r="AT1640" s="158" t="s">
        <v>145</v>
      </c>
      <c r="AU1640" s="158" t="s">
        <v>83</v>
      </c>
      <c r="AV1640" s="13" t="s">
        <v>83</v>
      </c>
      <c r="AW1640" s="13" t="s">
        <v>29</v>
      </c>
      <c r="AX1640" s="13" t="s">
        <v>73</v>
      </c>
      <c r="AY1640" s="158" t="s">
        <v>137</v>
      </c>
    </row>
    <row r="1641" spans="1:65" s="13" customFormat="1">
      <c r="B1641" s="156"/>
      <c r="D1641" s="157" t="s">
        <v>145</v>
      </c>
      <c r="E1641" s="158" t="s">
        <v>1</v>
      </c>
      <c r="F1641" s="159" t="s">
        <v>1721</v>
      </c>
      <c r="H1641" s="160">
        <v>25.59</v>
      </c>
      <c r="L1641" s="156"/>
      <c r="M1641" s="161"/>
      <c r="N1641" s="162"/>
      <c r="O1641" s="162"/>
      <c r="P1641" s="162"/>
      <c r="Q1641" s="162"/>
      <c r="R1641" s="162"/>
      <c r="S1641" s="162"/>
      <c r="T1641" s="163"/>
      <c r="AT1641" s="158" t="s">
        <v>145</v>
      </c>
      <c r="AU1641" s="158" t="s">
        <v>83</v>
      </c>
      <c r="AV1641" s="13" t="s">
        <v>83</v>
      </c>
      <c r="AW1641" s="13" t="s">
        <v>29</v>
      </c>
      <c r="AX1641" s="13" t="s">
        <v>73</v>
      </c>
      <c r="AY1641" s="158" t="s">
        <v>137</v>
      </c>
    </row>
    <row r="1642" spans="1:65" s="13" customFormat="1">
      <c r="B1642" s="156"/>
      <c r="D1642" s="157" t="s">
        <v>145</v>
      </c>
      <c r="E1642" s="158" t="s">
        <v>1</v>
      </c>
      <c r="F1642" s="159" t="s">
        <v>1722</v>
      </c>
      <c r="H1642" s="160">
        <v>13.61</v>
      </c>
      <c r="L1642" s="156"/>
      <c r="M1642" s="161"/>
      <c r="N1642" s="162"/>
      <c r="O1642" s="162"/>
      <c r="P1642" s="162"/>
      <c r="Q1642" s="162"/>
      <c r="R1642" s="162"/>
      <c r="S1642" s="162"/>
      <c r="T1642" s="163"/>
      <c r="AT1642" s="158" t="s">
        <v>145</v>
      </c>
      <c r="AU1642" s="158" t="s">
        <v>83</v>
      </c>
      <c r="AV1642" s="13" t="s">
        <v>83</v>
      </c>
      <c r="AW1642" s="13" t="s">
        <v>29</v>
      </c>
      <c r="AX1642" s="13" t="s">
        <v>73</v>
      </c>
      <c r="AY1642" s="158" t="s">
        <v>137</v>
      </c>
    </row>
    <row r="1643" spans="1:65" s="13" customFormat="1">
      <c r="B1643" s="156"/>
      <c r="D1643" s="157" t="s">
        <v>145</v>
      </c>
      <c r="E1643" s="158" t="s">
        <v>1</v>
      </c>
      <c r="F1643" s="159" t="s">
        <v>1417</v>
      </c>
      <c r="H1643" s="160">
        <v>10.61</v>
      </c>
      <c r="L1643" s="156"/>
      <c r="M1643" s="161"/>
      <c r="N1643" s="162"/>
      <c r="O1643" s="162"/>
      <c r="P1643" s="162"/>
      <c r="Q1643" s="162"/>
      <c r="R1643" s="162"/>
      <c r="S1643" s="162"/>
      <c r="T1643" s="163"/>
      <c r="AT1643" s="158" t="s">
        <v>145</v>
      </c>
      <c r="AU1643" s="158" t="s">
        <v>83</v>
      </c>
      <c r="AV1643" s="13" t="s">
        <v>83</v>
      </c>
      <c r="AW1643" s="13" t="s">
        <v>29</v>
      </c>
      <c r="AX1643" s="13" t="s">
        <v>73</v>
      </c>
      <c r="AY1643" s="158" t="s">
        <v>137</v>
      </c>
    </row>
    <row r="1644" spans="1:65" s="13" customFormat="1">
      <c r="B1644" s="156"/>
      <c r="D1644" s="157" t="s">
        <v>145</v>
      </c>
      <c r="E1644" s="158" t="s">
        <v>1</v>
      </c>
      <c r="F1644" s="159" t="s">
        <v>1723</v>
      </c>
      <c r="H1644" s="160">
        <v>4.4800000000000004</v>
      </c>
      <c r="L1644" s="156"/>
      <c r="M1644" s="161"/>
      <c r="N1644" s="162"/>
      <c r="O1644" s="162"/>
      <c r="P1644" s="162"/>
      <c r="Q1644" s="162"/>
      <c r="R1644" s="162"/>
      <c r="S1644" s="162"/>
      <c r="T1644" s="163"/>
      <c r="AT1644" s="158" t="s">
        <v>145</v>
      </c>
      <c r="AU1644" s="158" t="s">
        <v>83</v>
      </c>
      <c r="AV1644" s="13" t="s">
        <v>83</v>
      </c>
      <c r="AW1644" s="13" t="s">
        <v>29</v>
      </c>
      <c r="AX1644" s="13" t="s">
        <v>73</v>
      </c>
      <c r="AY1644" s="158" t="s">
        <v>137</v>
      </c>
    </row>
    <row r="1645" spans="1:65" s="13" customFormat="1">
      <c r="B1645" s="156"/>
      <c r="D1645" s="157" t="s">
        <v>145</v>
      </c>
      <c r="E1645" s="158" t="s">
        <v>1</v>
      </c>
      <c r="F1645" s="159" t="s">
        <v>1724</v>
      </c>
      <c r="H1645" s="160">
        <v>9.76</v>
      </c>
      <c r="L1645" s="156"/>
      <c r="M1645" s="161"/>
      <c r="N1645" s="162"/>
      <c r="O1645" s="162"/>
      <c r="P1645" s="162"/>
      <c r="Q1645" s="162"/>
      <c r="R1645" s="162"/>
      <c r="S1645" s="162"/>
      <c r="T1645" s="163"/>
      <c r="AT1645" s="158" t="s">
        <v>145</v>
      </c>
      <c r="AU1645" s="158" t="s">
        <v>83</v>
      </c>
      <c r="AV1645" s="13" t="s">
        <v>83</v>
      </c>
      <c r="AW1645" s="13" t="s">
        <v>29</v>
      </c>
      <c r="AX1645" s="13" t="s">
        <v>73</v>
      </c>
      <c r="AY1645" s="158" t="s">
        <v>137</v>
      </c>
    </row>
    <row r="1646" spans="1:65" s="14" customFormat="1">
      <c r="B1646" s="164"/>
      <c r="D1646" s="157" t="s">
        <v>145</v>
      </c>
      <c r="E1646" s="165" t="s">
        <v>1</v>
      </c>
      <c r="F1646" s="166" t="s">
        <v>176</v>
      </c>
      <c r="H1646" s="167">
        <v>1751.09</v>
      </c>
      <c r="L1646" s="164"/>
      <c r="M1646" s="168"/>
      <c r="N1646" s="169"/>
      <c r="O1646" s="169"/>
      <c r="P1646" s="169"/>
      <c r="Q1646" s="169"/>
      <c r="R1646" s="169"/>
      <c r="S1646" s="169"/>
      <c r="T1646" s="170"/>
      <c r="AT1646" s="165" t="s">
        <v>145</v>
      </c>
      <c r="AU1646" s="165" t="s">
        <v>83</v>
      </c>
      <c r="AV1646" s="14" t="s">
        <v>143</v>
      </c>
      <c r="AW1646" s="14" t="s">
        <v>29</v>
      </c>
      <c r="AX1646" s="14" t="s">
        <v>81</v>
      </c>
      <c r="AY1646" s="165" t="s">
        <v>137</v>
      </c>
    </row>
    <row r="1647" spans="1:65" s="2" customFormat="1" ht="24.15" customHeight="1">
      <c r="A1647" s="30"/>
      <c r="B1647" s="142"/>
      <c r="C1647" s="143" t="s">
        <v>1725</v>
      </c>
      <c r="D1647" s="143" t="s">
        <v>139</v>
      </c>
      <c r="E1647" s="144" t="s">
        <v>1726</v>
      </c>
      <c r="F1647" s="145" t="s">
        <v>1727</v>
      </c>
      <c r="G1647" s="146" t="s">
        <v>142</v>
      </c>
      <c r="H1647" s="147">
        <v>36.621000000000002</v>
      </c>
      <c r="I1647" s="148"/>
      <c r="J1647" s="148">
        <f>ROUND(I1647*H1647,2)</f>
        <v>0</v>
      </c>
      <c r="K1647" s="149"/>
      <c r="L1647" s="31"/>
      <c r="M1647" s="150" t="s">
        <v>1</v>
      </c>
      <c r="N1647" s="151" t="s">
        <v>38</v>
      </c>
      <c r="O1647" s="152">
        <v>5.3999999999999999E-2</v>
      </c>
      <c r="P1647" s="152">
        <f>O1647*H1647</f>
        <v>1.9775340000000001</v>
      </c>
      <c r="Q1647" s="152">
        <v>0</v>
      </c>
      <c r="R1647" s="152">
        <f>Q1647*H1647</f>
        <v>0</v>
      </c>
      <c r="S1647" s="152">
        <v>0</v>
      </c>
      <c r="T1647" s="153">
        <f>S1647*H1647</f>
        <v>0</v>
      </c>
      <c r="U1647" s="30"/>
      <c r="V1647" s="30"/>
      <c r="W1647" s="30"/>
      <c r="X1647" s="30"/>
      <c r="Y1647" s="30"/>
      <c r="Z1647" s="30"/>
      <c r="AA1647" s="30"/>
      <c r="AB1647" s="30"/>
      <c r="AC1647" s="30"/>
      <c r="AD1647" s="30"/>
      <c r="AE1647" s="30"/>
      <c r="AR1647" s="154" t="s">
        <v>223</v>
      </c>
      <c r="AT1647" s="154" t="s">
        <v>139</v>
      </c>
      <c r="AU1647" s="154" t="s">
        <v>83</v>
      </c>
      <c r="AY1647" s="18" t="s">
        <v>137</v>
      </c>
      <c r="BE1647" s="155">
        <f>IF(N1647="základní",J1647,0)</f>
        <v>0</v>
      </c>
      <c r="BF1647" s="155">
        <f>IF(N1647="snížená",J1647,0)</f>
        <v>0</v>
      </c>
      <c r="BG1647" s="155">
        <f>IF(N1647="zákl. přenesená",J1647,0)</f>
        <v>0</v>
      </c>
      <c r="BH1647" s="155">
        <f>IF(N1647="sníž. přenesená",J1647,0)</f>
        <v>0</v>
      </c>
      <c r="BI1647" s="155">
        <f>IF(N1647="nulová",J1647,0)</f>
        <v>0</v>
      </c>
      <c r="BJ1647" s="18" t="s">
        <v>81</v>
      </c>
      <c r="BK1647" s="155">
        <f>ROUND(I1647*H1647,2)</f>
        <v>0</v>
      </c>
      <c r="BL1647" s="18" t="s">
        <v>223</v>
      </c>
      <c r="BM1647" s="154" t="s">
        <v>1728</v>
      </c>
    </row>
    <row r="1648" spans="1:65" s="13" customFormat="1">
      <c r="B1648" s="156"/>
      <c r="D1648" s="157" t="s">
        <v>145</v>
      </c>
      <c r="E1648" s="158" t="s">
        <v>1</v>
      </c>
      <c r="F1648" s="159" t="s">
        <v>1729</v>
      </c>
      <c r="H1648" s="160">
        <v>14.976000000000001</v>
      </c>
      <c r="L1648" s="156"/>
      <c r="M1648" s="161"/>
      <c r="N1648" s="162"/>
      <c r="O1648" s="162"/>
      <c r="P1648" s="162"/>
      <c r="Q1648" s="162"/>
      <c r="R1648" s="162"/>
      <c r="S1648" s="162"/>
      <c r="T1648" s="163"/>
      <c r="AT1648" s="158" t="s">
        <v>145</v>
      </c>
      <c r="AU1648" s="158" t="s">
        <v>83</v>
      </c>
      <c r="AV1648" s="13" t="s">
        <v>83</v>
      </c>
      <c r="AW1648" s="13" t="s">
        <v>29</v>
      </c>
      <c r="AX1648" s="13" t="s">
        <v>73</v>
      </c>
      <c r="AY1648" s="158" t="s">
        <v>137</v>
      </c>
    </row>
    <row r="1649" spans="1:65" s="13" customFormat="1">
      <c r="B1649" s="156"/>
      <c r="D1649" s="157" t="s">
        <v>145</v>
      </c>
      <c r="E1649" s="158" t="s">
        <v>1</v>
      </c>
      <c r="F1649" s="159" t="s">
        <v>1730</v>
      </c>
      <c r="H1649" s="160">
        <v>21.645</v>
      </c>
      <c r="L1649" s="156"/>
      <c r="M1649" s="161"/>
      <c r="N1649" s="162"/>
      <c r="O1649" s="162"/>
      <c r="P1649" s="162"/>
      <c r="Q1649" s="162"/>
      <c r="R1649" s="162"/>
      <c r="S1649" s="162"/>
      <c r="T1649" s="163"/>
      <c r="AT1649" s="158" t="s">
        <v>145</v>
      </c>
      <c r="AU1649" s="158" t="s">
        <v>83</v>
      </c>
      <c r="AV1649" s="13" t="s">
        <v>83</v>
      </c>
      <c r="AW1649" s="13" t="s">
        <v>29</v>
      </c>
      <c r="AX1649" s="13" t="s">
        <v>73</v>
      </c>
      <c r="AY1649" s="158" t="s">
        <v>137</v>
      </c>
    </row>
    <row r="1650" spans="1:65" s="14" customFormat="1">
      <c r="B1650" s="164"/>
      <c r="D1650" s="157" t="s">
        <v>145</v>
      </c>
      <c r="E1650" s="165" t="s">
        <v>1</v>
      </c>
      <c r="F1650" s="166" t="s">
        <v>176</v>
      </c>
      <c r="H1650" s="167">
        <v>36.621000000000002</v>
      </c>
      <c r="L1650" s="164"/>
      <c r="M1650" s="168"/>
      <c r="N1650" s="169"/>
      <c r="O1650" s="169"/>
      <c r="P1650" s="169"/>
      <c r="Q1650" s="169"/>
      <c r="R1650" s="169"/>
      <c r="S1650" s="169"/>
      <c r="T1650" s="170"/>
      <c r="AT1650" s="165" t="s">
        <v>145</v>
      </c>
      <c r="AU1650" s="165" t="s">
        <v>83</v>
      </c>
      <c r="AV1650" s="14" t="s">
        <v>143</v>
      </c>
      <c r="AW1650" s="14" t="s">
        <v>29</v>
      </c>
      <c r="AX1650" s="14" t="s">
        <v>81</v>
      </c>
      <c r="AY1650" s="165" t="s">
        <v>137</v>
      </c>
    </row>
    <row r="1651" spans="1:65" s="2" customFormat="1" ht="16.5" customHeight="1">
      <c r="A1651" s="30"/>
      <c r="B1651" s="142"/>
      <c r="C1651" s="177" t="s">
        <v>1731</v>
      </c>
      <c r="D1651" s="177" t="s">
        <v>214</v>
      </c>
      <c r="E1651" s="178" t="s">
        <v>1732</v>
      </c>
      <c r="F1651" s="179" t="s">
        <v>1733</v>
      </c>
      <c r="G1651" s="180" t="s">
        <v>217</v>
      </c>
      <c r="H1651" s="181">
        <v>0.53800000000000003</v>
      </c>
      <c r="I1651" s="182"/>
      <c r="J1651" s="182">
        <f>ROUND(I1651*H1651,2)</f>
        <v>0</v>
      </c>
      <c r="K1651" s="183"/>
      <c r="L1651" s="184"/>
      <c r="M1651" s="185" t="s">
        <v>1</v>
      </c>
      <c r="N1651" s="186" t="s">
        <v>38</v>
      </c>
      <c r="O1651" s="152">
        <v>0</v>
      </c>
      <c r="P1651" s="152">
        <f>O1651*H1651</f>
        <v>0</v>
      </c>
      <c r="Q1651" s="152">
        <v>1</v>
      </c>
      <c r="R1651" s="152">
        <f>Q1651*H1651</f>
        <v>0.53800000000000003</v>
      </c>
      <c r="S1651" s="152">
        <v>0</v>
      </c>
      <c r="T1651" s="153">
        <f>S1651*H1651</f>
        <v>0</v>
      </c>
      <c r="U1651" s="30"/>
      <c r="V1651" s="30"/>
      <c r="W1651" s="30"/>
      <c r="X1651" s="30"/>
      <c r="Y1651" s="30"/>
      <c r="Z1651" s="30"/>
      <c r="AA1651" s="30"/>
      <c r="AB1651" s="30"/>
      <c r="AC1651" s="30"/>
      <c r="AD1651" s="30"/>
      <c r="AE1651" s="30"/>
      <c r="AR1651" s="154" t="s">
        <v>304</v>
      </c>
      <c r="AT1651" s="154" t="s">
        <v>214</v>
      </c>
      <c r="AU1651" s="154" t="s">
        <v>83</v>
      </c>
      <c r="AY1651" s="18" t="s">
        <v>137</v>
      </c>
      <c r="BE1651" s="155">
        <f>IF(N1651="základní",J1651,0)</f>
        <v>0</v>
      </c>
      <c r="BF1651" s="155">
        <f>IF(N1651="snížená",J1651,0)</f>
        <v>0</v>
      </c>
      <c r="BG1651" s="155">
        <f>IF(N1651="zákl. přenesená",J1651,0)</f>
        <v>0</v>
      </c>
      <c r="BH1651" s="155">
        <f>IF(N1651="sníž. přenesená",J1651,0)</f>
        <v>0</v>
      </c>
      <c r="BI1651" s="155">
        <f>IF(N1651="nulová",J1651,0)</f>
        <v>0</v>
      </c>
      <c r="BJ1651" s="18" t="s">
        <v>81</v>
      </c>
      <c r="BK1651" s="155">
        <f>ROUND(I1651*H1651,2)</f>
        <v>0</v>
      </c>
      <c r="BL1651" s="18" t="s">
        <v>223</v>
      </c>
      <c r="BM1651" s="154" t="s">
        <v>1734</v>
      </c>
    </row>
    <row r="1652" spans="1:65" s="13" customFormat="1">
      <c r="B1652" s="156"/>
      <c r="D1652" s="157" t="s">
        <v>145</v>
      </c>
      <c r="E1652" s="158" t="s">
        <v>1</v>
      </c>
      <c r="F1652" s="159" t="s">
        <v>1735</v>
      </c>
      <c r="H1652" s="160">
        <v>0.52500000000000002</v>
      </c>
      <c r="L1652" s="156"/>
      <c r="M1652" s="161"/>
      <c r="N1652" s="162"/>
      <c r="O1652" s="162"/>
      <c r="P1652" s="162"/>
      <c r="Q1652" s="162"/>
      <c r="R1652" s="162"/>
      <c r="S1652" s="162"/>
      <c r="T1652" s="163"/>
      <c r="AT1652" s="158" t="s">
        <v>145</v>
      </c>
      <c r="AU1652" s="158" t="s">
        <v>83</v>
      </c>
      <c r="AV1652" s="13" t="s">
        <v>83</v>
      </c>
      <c r="AW1652" s="13" t="s">
        <v>29</v>
      </c>
      <c r="AX1652" s="13" t="s">
        <v>73</v>
      </c>
      <c r="AY1652" s="158" t="s">
        <v>137</v>
      </c>
    </row>
    <row r="1653" spans="1:65" s="13" customFormat="1">
      <c r="B1653" s="156"/>
      <c r="D1653" s="157" t="s">
        <v>145</v>
      </c>
      <c r="E1653" s="158" t="s">
        <v>1</v>
      </c>
      <c r="F1653" s="159" t="s">
        <v>1736</v>
      </c>
      <c r="H1653" s="160">
        <v>1.2999999999999999E-2</v>
      </c>
      <c r="L1653" s="156"/>
      <c r="M1653" s="161"/>
      <c r="N1653" s="162"/>
      <c r="O1653" s="162"/>
      <c r="P1653" s="162"/>
      <c r="Q1653" s="162"/>
      <c r="R1653" s="162"/>
      <c r="S1653" s="162"/>
      <c r="T1653" s="163"/>
      <c r="AT1653" s="158" t="s">
        <v>145</v>
      </c>
      <c r="AU1653" s="158" t="s">
        <v>83</v>
      </c>
      <c r="AV1653" s="13" t="s">
        <v>83</v>
      </c>
      <c r="AW1653" s="13" t="s">
        <v>29</v>
      </c>
      <c r="AX1653" s="13" t="s">
        <v>73</v>
      </c>
      <c r="AY1653" s="158" t="s">
        <v>137</v>
      </c>
    </row>
    <row r="1654" spans="1:65" s="14" customFormat="1">
      <c r="B1654" s="164"/>
      <c r="D1654" s="157" t="s">
        <v>145</v>
      </c>
      <c r="E1654" s="165" t="s">
        <v>1</v>
      </c>
      <c r="F1654" s="166" t="s">
        <v>176</v>
      </c>
      <c r="H1654" s="167">
        <v>0.53800000000000003</v>
      </c>
      <c r="L1654" s="164"/>
      <c r="M1654" s="168"/>
      <c r="N1654" s="169"/>
      <c r="O1654" s="169"/>
      <c r="P1654" s="169"/>
      <c r="Q1654" s="169"/>
      <c r="R1654" s="169"/>
      <c r="S1654" s="169"/>
      <c r="T1654" s="170"/>
      <c r="AT1654" s="165" t="s">
        <v>145</v>
      </c>
      <c r="AU1654" s="165" t="s">
        <v>83</v>
      </c>
      <c r="AV1654" s="14" t="s">
        <v>143</v>
      </c>
      <c r="AW1654" s="14" t="s">
        <v>29</v>
      </c>
      <c r="AX1654" s="14" t="s">
        <v>81</v>
      </c>
      <c r="AY1654" s="165" t="s">
        <v>137</v>
      </c>
    </row>
    <row r="1655" spans="1:65" s="2" customFormat="1" ht="24.15" customHeight="1">
      <c r="A1655" s="30"/>
      <c r="B1655" s="142"/>
      <c r="C1655" s="143" t="s">
        <v>1737</v>
      </c>
      <c r="D1655" s="143" t="s">
        <v>139</v>
      </c>
      <c r="E1655" s="144" t="s">
        <v>1738</v>
      </c>
      <c r="F1655" s="145" t="s">
        <v>1739</v>
      </c>
      <c r="G1655" s="146" t="s">
        <v>142</v>
      </c>
      <c r="H1655" s="147">
        <v>349.07499999999999</v>
      </c>
      <c r="I1655" s="148"/>
      <c r="J1655" s="148">
        <f>ROUND(I1655*H1655,2)</f>
        <v>0</v>
      </c>
      <c r="K1655" s="149"/>
      <c r="L1655" s="31"/>
      <c r="M1655" s="150" t="s">
        <v>1</v>
      </c>
      <c r="N1655" s="151" t="s">
        <v>38</v>
      </c>
      <c r="O1655" s="152">
        <v>8.4000000000000005E-2</v>
      </c>
      <c r="P1655" s="152">
        <f>O1655*H1655</f>
        <v>29.322300000000002</v>
      </c>
      <c r="Q1655" s="152">
        <v>0</v>
      </c>
      <c r="R1655" s="152">
        <f>Q1655*H1655</f>
        <v>0</v>
      </c>
      <c r="S1655" s="152">
        <v>0</v>
      </c>
      <c r="T1655" s="153">
        <f>S1655*H1655</f>
        <v>0</v>
      </c>
      <c r="U1655" s="30"/>
      <c r="V1655" s="30"/>
      <c r="W1655" s="30"/>
      <c r="X1655" s="30"/>
      <c r="Y1655" s="30"/>
      <c r="Z1655" s="30"/>
      <c r="AA1655" s="30"/>
      <c r="AB1655" s="30"/>
      <c r="AC1655" s="30"/>
      <c r="AD1655" s="30"/>
      <c r="AE1655" s="30"/>
      <c r="AR1655" s="154" t="s">
        <v>223</v>
      </c>
      <c r="AT1655" s="154" t="s">
        <v>139</v>
      </c>
      <c r="AU1655" s="154" t="s">
        <v>83</v>
      </c>
      <c r="AY1655" s="18" t="s">
        <v>137</v>
      </c>
      <c r="BE1655" s="155">
        <f>IF(N1655="základní",J1655,0)</f>
        <v>0</v>
      </c>
      <c r="BF1655" s="155">
        <f>IF(N1655="snížená",J1655,0)</f>
        <v>0</v>
      </c>
      <c r="BG1655" s="155">
        <f>IF(N1655="zákl. přenesená",J1655,0)</f>
        <v>0</v>
      </c>
      <c r="BH1655" s="155">
        <f>IF(N1655="sníž. přenesená",J1655,0)</f>
        <v>0</v>
      </c>
      <c r="BI1655" s="155">
        <f>IF(N1655="nulová",J1655,0)</f>
        <v>0</v>
      </c>
      <c r="BJ1655" s="18" t="s">
        <v>81</v>
      </c>
      <c r="BK1655" s="155">
        <f>ROUND(I1655*H1655,2)</f>
        <v>0</v>
      </c>
      <c r="BL1655" s="18" t="s">
        <v>223</v>
      </c>
      <c r="BM1655" s="154" t="s">
        <v>1740</v>
      </c>
    </row>
    <row r="1656" spans="1:65" s="15" customFormat="1">
      <c r="B1656" s="171"/>
      <c r="D1656" s="157" t="s">
        <v>145</v>
      </c>
      <c r="E1656" s="172" t="s">
        <v>1</v>
      </c>
      <c r="F1656" s="173" t="s">
        <v>1547</v>
      </c>
      <c r="H1656" s="172" t="s">
        <v>1</v>
      </c>
      <c r="L1656" s="171"/>
      <c r="M1656" s="174"/>
      <c r="N1656" s="175"/>
      <c r="O1656" s="175"/>
      <c r="P1656" s="175"/>
      <c r="Q1656" s="175"/>
      <c r="R1656" s="175"/>
      <c r="S1656" s="175"/>
      <c r="T1656" s="176"/>
      <c r="AT1656" s="172" t="s">
        <v>145</v>
      </c>
      <c r="AU1656" s="172" t="s">
        <v>83</v>
      </c>
      <c r="AV1656" s="15" t="s">
        <v>81</v>
      </c>
      <c r="AW1656" s="15" t="s">
        <v>29</v>
      </c>
      <c r="AX1656" s="15" t="s">
        <v>73</v>
      </c>
      <c r="AY1656" s="172" t="s">
        <v>137</v>
      </c>
    </row>
    <row r="1657" spans="1:65" s="13" customFormat="1">
      <c r="B1657" s="156"/>
      <c r="D1657" s="157" t="s">
        <v>145</v>
      </c>
      <c r="E1657" s="158" t="s">
        <v>1</v>
      </c>
      <c r="F1657" s="159" t="s">
        <v>1548</v>
      </c>
      <c r="H1657" s="160">
        <v>98.92</v>
      </c>
      <c r="L1657" s="156"/>
      <c r="M1657" s="161"/>
      <c r="N1657" s="162"/>
      <c r="O1657" s="162"/>
      <c r="P1657" s="162"/>
      <c r="Q1657" s="162"/>
      <c r="R1657" s="162"/>
      <c r="S1657" s="162"/>
      <c r="T1657" s="163"/>
      <c r="AT1657" s="158" t="s">
        <v>145</v>
      </c>
      <c r="AU1657" s="158" t="s">
        <v>83</v>
      </c>
      <c r="AV1657" s="13" t="s">
        <v>83</v>
      </c>
      <c r="AW1657" s="13" t="s">
        <v>29</v>
      </c>
      <c r="AX1657" s="13" t="s">
        <v>73</v>
      </c>
      <c r="AY1657" s="158" t="s">
        <v>137</v>
      </c>
    </row>
    <row r="1658" spans="1:65" s="13" customFormat="1">
      <c r="B1658" s="156"/>
      <c r="D1658" s="157" t="s">
        <v>145</v>
      </c>
      <c r="E1658" s="158" t="s">
        <v>1</v>
      </c>
      <c r="F1658" s="159" t="s">
        <v>1549</v>
      </c>
      <c r="H1658" s="160">
        <v>58.59</v>
      </c>
      <c r="L1658" s="156"/>
      <c r="M1658" s="161"/>
      <c r="N1658" s="162"/>
      <c r="O1658" s="162"/>
      <c r="P1658" s="162"/>
      <c r="Q1658" s="162"/>
      <c r="R1658" s="162"/>
      <c r="S1658" s="162"/>
      <c r="T1658" s="163"/>
      <c r="AT1658" s="158" t="s">
        <v>145</v>
      </c>
      <c r="AU1658" s="158" t="s">
        <v>83</v>
      </c>
      <c r="AV1658" s="13" t="s">
        <v>83</v>
      </c>
      <c r="AW1658" s="13" t="s">
        <v>29</v>
      </c>
      <c r="AX1658" s="13" t="s">
        <v>73</v>
      </c>
      <c r="AY1658" s="158" t="s">
        <v>137</v>
      </c>
    </row>
    <row r="1659" spans="1:65" s="13" customFormat="1">
      <c r="B1659" s="156"/>
      <c r="D1659" s="157" t="s">
        <v>145</v>
      </c>
      <c r="E1659" s="158" t="s">
        <v>1</v>
      </c>
      <c r="F1659" s="159" t="s">
        <v>1550</v>
      </c>
      <c r="H1659" s="160">
        <v>20.7</v>
      </c>
      <c r="L1659" s="156"/>
      <c r="M1659" s="161"/>
      <c r="N1659" s="162"/>
      <c r="O1659" s="162"/>
      <c r="P1659" s="162"/>
      <c r="Q1659" s="162"/>
      <c r="R1659" s="162"/>
      <c r="S1659" s="162"/>
      <c r="T1659" s="163"/>
      <c r="AT1659" s="158" t="s">
        <v>145</v>
      </c>
      <c r="AU1659" s="158" t="s">
        <v>83</v>
      </c>
      <c r="AV1659" s="13" t="s">
        <v>83</v>
      </c>
      <c r="AW1659" s="13" t="s">
        <v>29</v>
      </c>
      <c r="AX1659" s="13" t="s">
        <v>73</v>
      </c>
      <c r="AY1659" s="158" t="s">
        <v>137</v>
      </c>
    </row>
    <row r="1660" spans="1:65" s="13" customFormat="1">
      <c r="B1660" s="156"/>
      <c r="D1660" s="157" t="s">
        <v>145</v>
      </c>
      <c r="E1660" s="158" t="s">
        <v>1</v>
      </c>
      <c r="F1660" s="159" t="s">
        <v>1244</v>
      </c>
      <c r="H1660" s="160">
        <v>102.22499999999999</v>
      </c>
      <c r="L1660" s="156"/>
      <c r="M1660" s="161"/>
      <c r="N1660" s="162"/>
      <c r="O1660" s="162"/>
      <c r="P1660" s="162"/>
      <c r="Q1660" s="162"/>
      <c r="R1660" s="162"/>
      <c r="S1660" s="162"/>
      <c r="T1660" s="163"/>
      <c r="AT1660" s="158" t="s">
        <v>145</v>
      </c>
      <c r="AU1660" s="158" t="s">
        <v>83</v>
      </c>
      <c r="AV1660" s="13" t="s">
        <v>83</v>
      </c>
      <c r="AW1660" s="13" t="s">
        <v>29</v>
      </c>
      <c r="AX1660" s="13" t="s">
        <v>73</v>
      </c>
      <c r="AY1660" s="158" t="s">
        <v>137</v>
      </c>
    </row>
    <row r="1661" spans="1:65" s="13" customFormat="1">
      <c r="B1661" s="156"/>
      <c r="D1661" s="157" t="s">
        <v>145</v>
      </c>
      <c r="E1661" s="158" t="s">
        <v>1</v>
      </c>
      <c r="F1661" s="159" t="s">
        <v>1245</v>
      </c>
      <c r="H1661" s="160">
        <v>41.04</v>
      </c>
      <c r="L1661" s="156"/>
      <c r="M1661" s="161"/>
      <c r="N1661" s="162"/>
      <c r="O1661" s="162"/>
      <c r="P1661" s="162"/>
      <c r="Q1661" s="162"/>
      <c r="R1661" s="162"/>
      <c r="S1661" s="162"/>
      <c r="T1661" s="163"/>
      <c r="AT1661" s="158" t="s">
        <v>145</v>
      </c>
      <c r="AU1661" s="158" t="s">
        <v>83</v>
      </c>
      <c r="AV1661" s="13" t="s">
        <v>83</v>
      </c>
      <c r="AW1661" s="13" t="s">
        <v>29</v>
      </c>
      <c r="AX1661" s="13" t="s">
        <v>73</v>
      </c>
      <c r="AY1661" s="158" t="s">
        <v>137</v>
      </c>
    </row>
    <row r="1662" spans="1:65" s="13" customFormat="1">
      <c r="B1662" s="156"/>
      <c r="D1662" s="157" t="s">
        <v>145</v>
      </c>
      <c r="E1662" s="158" t="s">
        <v>1</v>
      </c>
      <c r="F1662" s="159" t="s">
        <v>1246</v>
      </c>
      <c r="H1662" s="160">
        <v>27.6</v>
      </c>
      <c r="L1662" s="156"/>
      <c r="M1662" s="161"/>
      <c r="N1662" s="162"/>
      <c r="O1662" s="162"/>
      <c r="P1662" s="162"/>
      <c r="Q1662" s="162"/>
      <c r="R1662" s="162"/>
      <c r="S1662" s="162"/>
      <c r="T1662" s="163"/>
      <c r="AT1662" s="158" t="s">
        <v>145</v>
      </c>
      <c r="AU1662" s="158" t="s">
        <v>83</v>
      </c>
      <c r="AV1662" s="13" t="s">
        <v>83</v>
      </c>
      <c r="AW1662" s="13" t="s">
        <v>29</v>
      </c>
      <c r="AX1662" s="13" t="s">
        <v>73</v>
      </c>
      <c r="AY1662" s="158" t="s">
        <v>137</v>
      </c>
    </row>
    <row r="1663" spans="1:65" s="14" customFormat="1">
      <c r="B1663" s="164"/>
      <c r="D1663" s="157" t="s">
        <v>145</v>
      </c>
      <c r="E1663" s="165" t="s">
        <v>1</v>
      </c>
      <c r="F1663" s="166" t="s">
        <v>176</v>
      </c>
      <c r="H1663" s="167">
        <v>349.07499999999999</v>
      </c>
      <c r="L1663" s="164"/>
      <c r="M1663" s="168"/>
      <c r="N1663" s="169"/>
      <c r="O1663" s="169"/>
      <c r="P1663" s="169"/>
      <c r="Q1663" s="169"/>
      <c r="R1663" s="169"/>
      <c r="S1663" s="169"/>
      <c r="T1663" s="170"/>
      <c r="AT1663" s="165" t="s">
        <v>145</v>
      </c>
      <c r="AU1663" s="165" t="s">
        <v>83</v>
      </c>
      <c r="AV1663" s="14" t="s">
        <v>143</v>
      </c>
      <c r="AW1663" s="14" t="s">
        <v>29</v>
      </c>
      <c r="AX1663" s="14" t="s">
        <v>81</v>
      </c>
      <c r="AY1663" s="165" t="s">
        <v>137</v>
      </c>
    </row>
    <row r="1664" spans="1:65" s="2" customFormat="1" ht="16.5" customHeight="1">
      <c r="A1664" s="30"/>
      <c r="B1664" s="142"/>
      <c r="C1664" s="177" t="s">
        <v>1741</v>
      </c>
      <c r="D1664" s="177" t="s">
        <v>214</v>
      </c>
      <c r="E1664" s="178" t="s">
        <v>1742</v>
      </c>
      <c r="F1664" s="179" t="s">
        <v>1743</v>
      </c>
      <c r="G1664" s="180" t="s">
        <v>217</v>
      </c>
      <c r="H1664" s="181">
        <v>0.38400000000000001</v>
      </c>
      <c r="I1664" s="182"/>
      <c r="J1664" s="182">
        <f>ROUND(I1664*H1664,2)</f>
        <v>0</v>
      </c>
      <c r="K1664" s="183"/>
      <c r="L1664" s="184"/>
      <c r="M1664" s="185" t="s">
        <v>1</v>
      </c>
      <c r="N1664" s="186" t="s">
        <v>38</v>
      </c>
      <c r="O1664" s="152">
        <v>0</v>
      </c>
      <c r="P1664" s="152">
        <f>O1664*H1664</f>
        <v>0</v>
      </c>
      <c r="Q1664" s="152">
        <v>1</v>
      </c>
      <c r="R1664" s="152">
        <f>Q1664*H1664</f>
        <v>0.38400000000000001</v>
      </c>
      <c r="S1664" s="152">
        <v>0</v>
      </c>
      <c r="T1664" s="153">
        <f>S1664*H1664</f>
        <v>0</v>
      </c>
      <c r="U1664" s="30"/>
      <c r="V1664" s="30"/>
      <c r="W1664" s="30"/>
      <c r="X1664" s="30"/>
      <c r="Y1664" s="30"/>
      <c r="Z1664" s="30"/>
      <c r="AA1664" s="30"/>
      <c r="AB1664" s="30"/>
      <c r="AC1664" s="30"/>
      <c r="AD1664" s="30"/>
      <c r="AE1664" s="30"/>
      <c r="AR1664" s="154" t="s">
        <v>304</v>
      </c>
      <c r="AT1664" s="154" t="s">
        <v>214</v>
      </c>
      <c r="AU1664" s="154" t="s">
        <v>83</v>
      </c>
      <c r="AY1664" s="18" t="s">
        <v>137</v>
      </c>
      <c r="BE1664" s="155">
        <f>IF(N1664="základní",J1664,0)</f>
        <v>0</v>
      </c>
      <c r="BF1664" s="155">
        <f>IF(N1664="snížená",J1664,0)</f>
        <v>0</v>
      </c>
      <c r="BG1664" s="155">
        <f>IF(N1664="zákl. přenesená",J1664,0)</f>
        <v>0</v>
      </c>
      <c r="BH1664" s="155">
        <f>IF(N1664="sníž. přenesená",J1664,0)</f>
        <v>0</v>
      </c>
      <c r="BI1664" s="155">
        <f>IF(N1664="nulová",J1664,0)</f>
        <v>0</v>
      </c>
      <c r="BJ1664" s="18" t="s">
        <v>81</v>
      </c>
      <c r="BK1664" s="155">
        <f>ROUND(I1664*H1664,2)</f>
        <v>0</v>
      </c>
      <c r="BL1664" s="18" t="s">
        <v>223</v>
      </c>
      <c r="BM1664" s="154" t="s">
        <v>1744</v>
      </c>
    </row>
    <row r="1665" spans="1:65" s="13" customFormat="1">
      <c r="B1665" s="156"/>
      <c r="D1665" s="157" t="s">
        <v>145</v>
      </c>
      <c r="F1665" s="159" t="s">
        <v>1745</v>
      </c>
      <c r="H1665" s="160">
        <v>0.38400000000000001</v>
      </c>
      <c r="L1665" s="156"/>
      <c r="M1665" s="161"/>
      <c r="N1665" s="162"/>
      <c r="O1665" s="162"/>
      <c r="P1665" s="162"/>
      <c r="Q1665" s="162"/>
      <c r="R1665" s="162"/>
      <c r="S1665" s="162"/>
      <c r="T1665" s="163"/>
      <c r="AT1665" s="158" t="s">
        <v>145</v>
      </c>
      <c r="AU1665" s="158" t="s">
        <v>83</v>
      </c>
      <c r="AV1665" s="13" t="s">
        <v>83</v>
      </c>
      <c r="AW1665" s="13" t="s">
        <v>3</v>
      </c>
      <c r="AX1665" s="13" t="s">
        <v>81</v>
      </c>
      <c r="AY1665" s="158" t="s">
        <v>137</v>
      </c>
    </row>
    <row r="1666" spans="1:65" s="2" customFormat="1" ht="24.15" customHeight="1">
      <c r="A1666" s="30"/>
      <c r="B1666" s="142"/>
      <c r="C1666" s="143" t="s">
        <v>1746</v>
      </c>
      <c r="D1666" s="143" t="s">
        <v>139</v>
      </c>
      <c r="E1666" s="144" t="s">
        <v>1747</v>
      </c>
      <c r="F1666" s="145" t="s">
        <v>1748</v>
      </c>
      <c r="G1666" s="146" t="s">
        <v>142</v>
      </c>
      <c r="H1666" s="147">
        <v>349.07499999999999</v>
      </c>
      <c r="I1666" s="148"/>
      <c r="J1666" s="148">
        <f>ROUND(I1666*H1666,2)</f>
        <v>0</v>
      </c>
      <c r="K1666" s="149"/>
      <c r="L1666" s="31"/>
      <c r="M1666" s="150" t="s">
        <v>1</v>
      </c>
      <c r="N1666" s="151" t="s">
        <v>38</v>
      </c>
      <c r="O1666" s="152">
        <v>0.16600000000000001</v>
      </c>
      <c r="P1666" s="152">
        <f>O1666*H1666</f>
        <v>57.946449999999999</v>
      </c>
      <c r="Q1666" s="152">
        <v>0</v>
      </c>
      <c r="R1666" s="152">
        <f>Q1666*H1666</f>
        <v>0</v>
      </c>
      <c r="S1666" s="152">
        <v>0</v>
      </c>
      <c r="T1666" s="153">
        <f>S1666*H1666</f>
        <v>0</v>
      </c>
      <c r="U1666" s="30"/>
      <c r="V1666" s="30"/>
      <c r="W1666" s="30"/>
      <c r="X1666" s="30"/>
      <c r="Y1666" s="30"/>
      <c r="Z1666" s="30"/>
      <c r="AA1666" s="30"/>
      <c r="AB1666" s="30"/>
      <c r="AC1666" s="30"/>
      <c r="AD1666" s="30"/>
      <c r="AE1666" s="30"/>
      <c r="AR1666" s="154" t="s">
        <v>223</v>
      </c>
      <c r="AT1666" s="154" t="s">
        <v>139</v>
      </c>
      <c r="AU1666" s="154" t="s">
        <v>83</v>
      </c>
      <c r="AY1666" s="18" t="s">
        <v>137</v>
      </c>
      <c r="BE1666" s="155">
        <f>IF(N1666="základní",J1666,0)</f>
        <v>0</v>
      </c>
      <c r="BF1666" s="155">
        <f>IF(N1666="snížená",J1666,0)</f>
        <v>0</v>
      </c>
      <c r="BG1666" s="155">
        <f>IF(N1666="zákl. přenesená",J1666,0)</f>
        <v>0</v>
      </c>
      <c r="BH1666" s="155">
        <f>IF(N1666="sníž. přenesená",J1666,0)</f>
        <v>0</v>
      </c>
      <c r="BI1666" s="155">
        <f>IF(N1666="nulová",J1666,0)</f>
        <v>0</v>
      </c>
      <c r="BJ1666" s="18" t="s">
        <v>81</v>
      </c>
      <c r="BK1666" s="155">
        <f>ROUND(I1666*H1666,2)</f>
        <v>0</v>
      </c>
      <c r="BL1666" s="18" t="s">
        <v>223</v>
      </c>
      <c r="BM1666" s="154" t="s">
        <v>1749</v>
      </c>
    </row>
    <row r="1667" spans="1:65" s="15" customFormat="1">
      <c r="B1667" s="171"/>
      <c r="D1667" s="157" t="s">
        <v>145</v>
      </c>
      <c r="E1667" s="172" t="s">
        <v>1</v>
      </c>
      <c r="F1667" s="173" t="s">
        <v>1547</v>
      </c>
      <c r="H1667" s="172" t="s">
        <v>1</v>
      </c>
      <c r="L1667" s="171"/>
      <c r="M1667" s="174"/>
      <c r="N1667" s="175"/>
      <c r="O1667" s="175"/>
      <c r="P1667" s="175"/>
      <c r="Q1667" s="175"/>
      <c r="R1667" s="175"/>
      <c r="S1667" s="175"/>
      <c r="T1667" s="176"/>
      <c r="AT1667" s="172" t="s">
        <v>145</v>
      </c>
      <c r="AU1667" s="172" t="s">
        <v>83</v>
      </c>
      <c r="AV1667" s="15" t="s">
        <v>81</v>
      </c>
      <c r="AW1667" s="15" t="s">
        <v>29</v>
      </c>
      <c r="AX1667" s="15" t="s">
        <v>73</v>
      </c>
      <c r="AY1667" s="172" t="s">
        <v>137</v>
      </c>
    </row>
    <row r="1668" spans="1:65" s="13" customFormat="1">
      <c r="B1668" s="156"/>
      <c r="D1668" s="157" t="s">
        <v>145</v>
      </c>
      <c r="E1668" s="158" t="s">
        <v>1</v>
      </c>
      <c r="F1668" s="159" t="s">
        <v>1548</v>
      </c>
      <c r="H1668" s="160">
        <v>98.92</v>
      </c>
      <c r="L1668" s="156"/>
      <c r="M1668" s="161"/>
      <c r="N1668" s="162"/>
      <c r="O1668" s="162"/>
      <c r="P1668" s="162"/>
      <c r="Q1668" s="162"/>
      <c r="R1668" s="162"/>
      <c r="S1668" s="162"/>
      <c r="T1668" s="163"/>
      <c r="AT1668" s="158" t="s">
        <v>145</v>
      </c>
      <c r="AU1668" s="158" t="s">
        <v>83</v>
      </c>
      <c r="AV1668" s="13" t="s">
        <v>83</v>
      </c>
      <c r="AW1668" s="13" t="s">
        <v>29</v>
      </c>
      <c r="AX1668" s="13" t="s">
        <v>73</v>
      </c>
      <c r="AY1668" s="158" t="s">
        <v>137</v>
      </c>
    </row>
    <row r="1669" spans="1:65" s="13" customFormat="1">
      <c r="B1669" s="156"/>
      <c r="D1669" s="157" t="s">
        <v>145</v>
      </c>
      <c r="E1669" s="158" t="s">
        <v>1</v>
      </c>
      <c r="F1669" s="159" t="s">
        <v>1549</v>
      </c>
      <c r="H1669" s="160">
        <v>58.59</v>
      </c>
      <c r="L1669" s="156"/>
      <c r="M1669" s="161"/>
      <c r="N1669" s="162"/>
      <c r="O1669" s="162"/>
      <c r="P1669" s="162"/>
      <c r="Q1669" s="162"/>
      <c r="R1669" s="162"/>
      <c r="S1669" s="162"/>
      <c r="T1669" s="163"/>
      <c r="AT1669" s="158" t="s">
        <v>145</v>
      </c>
      <c r="AU1669" s="158" t="s">
        <v>83</v>
      </c>
      <c r="AV1669" s="13" t="s">
        <v>83</v>
      </c>
      <c r="AW1669" s="13" t="s">
        <v>29</v>
      </c>
      <c r="AX1669" s="13" t="s">
        <v>73</v>
      </c>
      <c r="AY1669" s="158" t="s">
        <v>137</v>
      </c>
    </row>
    <row r="1670" spans="1:65" s="13" customFormat="1">
      <c r="B1670" s="156"/>
      <c r="D1670" s="157" t="s">
        <v>145</v>
      </c>
      <c r="E1670" s="158" t="s">
        <v>1</v>
      </c>
      <c r="F1670" s="159" t="s">
        <v>1550</v>
      </c>
      <c r="H1670" s="160">
        <v>20.7</v>
      </c>
      <c r="L1670" s="156"/>
      <c r="M1670" s="161"/>
      <c r="N1670" s="162"/>
      <c r="O1670" s="162"/>
      <c r="P1670" s="162"/>
      <c r="Q1670" s="162"/>
      <c r="R1670" s="162"/>
      <c r="S1670" s="162"/>
      <c r="T1670" s="163"/>
      <c r="AT1670" s="158" t="s">
        <v>145</v>
      </c>
      <c r="AU1670" s="158" t="s">
        <v>83</v>
      </c>
      <c r="AV1670" s="13" t="s">
        <v>83</v>
      </c>
      <c r="AW1670" s="13" t="s">
        <v>29</v>
      </c>
      <c r="AX1670" s="13" t="s">
        <v>73</v>
      </c>
      <c r="AY1670" s="158" t="s">
        <v>137</v>
      </c>
    </row>
    <row r="1671" spans="1:65" s="13" customFormat="1">
      <c r="B1671" s="156"/>
      <c r="D1671" s="157" t="s">
        <v>145</v>
      </c>
      <c r="E1671" s="158" t="s">
        <v>1</v>
      </c>
      <c r="F1671" s="159" t="s">
        <v>1244</v>
      </c>
      <c r="H1671" s="160">
        <v>102.22499999999999</v>
      </c>
      <c r="L1671" s="156"/>
      <c r="M1671" s="161"/>
      <c r="N1671" s="162"/>
      <c r="O1671" s="162"/>
      <c r="P1671" s="162"/>
      <c r="Q1671" s="162"/>
      <c r="R1671" s="162"/>
      <c r="S1671" s="162"/>
      <c r="T1671" s="163"/>
      <c r="AT1671" s="158" t="s">
        <v>145</v>
      </c>
      <c r="AU1671" s="158" t="s">
        <v>83</v>
      </c>
      <c r="AV1671" s="13" t="s">
        <v>83</v>
      </c>
      <c r="AW1671" s="13" t="s">
        <v>29</v>
      </c>
      <c r="AX1671" s="13" t="s">
        <v>73</v>
      </c>
      <c r="AY1671" s="158" t="s">
        <v>137</v>
      </c>
    </row>
    <row r="1672" spans="1:65" s="13" customFormat="1">
      <c r="B1672" s="156"/>
      <c r="D1672" s="157" t="s">
        <v>145</v>
      </c>
      <c r="E1672" s="158" t="s">
        <v>1</v>
      </c>
      <c r="F1672" s="159" t="s">
        <v>1245</v>
      </c>
      <c r="H1672" s="160">
        <v>41.04</v>
      </c>
      <c r="L1672" s="156"/>
      <c r="M1672" s="161"/>
      <c r="N1672" s="162"/>
      <c r="O1672" s="162"/>
      <c r="P1672" s="162"/>
      <c r="Q1672" s="162"/>
      <c r="R1672" s="162"/>
      <c r="S1672" s="162"/>
      <c r="T1672" s="163"/>
      <c r="AT1672" s="158" t="s">
        <v>145</v>
      </c>
      <c r="AU1672" s="158" t="s">
        <v>83</v>
      </c>
      <c r="AV1672" s="13" t="s">
        <v>83</v>
      </c>
      <c r="AW1672" s="13" t="s">
        <v>29</v>
      </c>
      <c r="AX1672" s="13" t="s">
        <v>73</v>
      </c>
      <c r="AY1672" s="158" t="s">
        <v>137</v>
      </c>
    </row>
    <row r="1673" spans="1:65" s="13" customFormat="1">
      <c r="B1673" s="156"/>
      <c r="D1673" s="157" t="s">
        <v>145</v>
      </c>
      <c r="E1673" s="158" t="s">
        <v>1</v>
      </c>
      <c r="F1673" s="159" t="s">
        <v>1246</v>
      </c>
      <c r="H1673" s="160">
        <v>27.6</v>
      </c>
      <c r="L1673" s="156"/>
      <c r="M1673" s="161"/>
      <c r="N1673" s="162"/>
      <c r="O1673" s="162"/>
      <c r="P1673" s="162"/>
      <c r="Q1673" s="162"/>
      <c r="R1673" s="162"/>
      <c r="S1673" s="162"/>
      <c r="T1673" s="163"/>
      <c r="AT1673" s="158" t="s">
        <v>145</v>
      </c>
      <c r="AU1673" s="158" t="s">
        <v>83</v>
      </c>
      <c r="AV1673" s="13" t="s">
        <v>83</v>
      </c>
      <c r="AW1673" s="13" t="s">
        <v>29</v>
      </c>
      <c r="AX1673" s="13" t="s">
        <v>73</v>
      </c>
      <c r="AY1673" s="158" t="s">
        <v>137</v>
      </c>
    </row>
    <row r="1674" spans="1:65" s="14" customFormat="1">
      <c r="B1674" s="164"/>
      <c r="D1674" s="157" t="s">
        <v>145</v>
      </c>
      <c r="E1674" s="165" t="s">
        <v>1</v>
      </c>
      <c r="F1674" s="166" t="s">
        <v>176</v>
      </c>
      <c r="H1674" s="167">
        <v>349.07499999999999</v>
      </c>
      <c r="L1674" s="164"/>
      <c r="M1674" s="168"/>
      <c r="N1674" s="169"/>
      <c r="O1674" s="169"/>
      <c r="P1674" s="169"/>
      <c r="Q1674" s="169"/>
      <c r="R1674" s="169"/>
      <c r="S1674" s="169"/>
      <c r="T1674" s="170"/>
      <c r="AT1674" s="165" t="s">
        <v>145</v>
      </c>
      <c r="AU1674" s="165" t="s">
        <v>83</v>
      </c>
      <c r="AV1674" s="14" t="s">
        <v>143</v>
      </c>
      <c r="AW1674" s="14" t="s">
        <v>29</v>
      </c>
      <c r="AX1674" s="14" t="s">
        <v>81</v>
      </c>
      <c r="AY1674" s="165" t="s">
        <v>137</v>
      </c>
    </row>
    <row r="1675" spans="1:65" s="2" customFormat="1" ht="49.05" customHeight="1">
      <c r="A1675" s="30"/>
      <c r="B1675" s="142"/>
      <c r="C1675" s="177" t="s">
        <v>1750</v>
      </c>
      <c r="D1675" s="177" t="s">
        <v>214</v>
      </c>
      <c r="E1675" s="178" t="s">
        <v>1751</v>
      </c>
      <c r="F1675" s="179" t="s">
        <v>1752</v>
      </c>
      <c r="G1675" s="180" t="s">
        <v>142</v>
      </c>
      <c r="H1675" s="181">
        <v>418.89</v>
      </c>
      <c r="I1675" s="182"/>
      <c r="J1675" s="182">
        <f>ROUND(I1675*H1675,2)</f>
        <v>0</v>
      </c>
      <c r="K1675" s="183"/>
      <c r="L1675" s="184"/>
      <c r="M1675" s="185" t="s">
        <v>1</v>
      </c>
      <c r="N1675" s="186" t="s">
        <v>38</v>
      </c>
      <c r="O1675" s="152">
        <v>0</v>
      </c>
      <c r="P1675" s="152">
        <f>O1675*H1675</f>
        <v>0</v>
      </c>
      <c r="Q1675" s="152">
        <v>4.0000000000000001E-3</v>
      </c>
      <c r="R1675" s="152">
        <f>Q1675*H1675</f>
        <v>1.6755599999999999</v>
      </c>
      <c r="S1675" s="152">
        <v>0</v>
      </c>
      <c r="T1675" s="153">
        <f>S1675*H1675</f>
        <v>0</v>
      </c>
      <c r="U1675" s="30"/>
      <c r="V1675" s="30"/>
      <c r="W1675" s="30"/>
      <c r="X1675" s="30"/>
      <c r="Y1675" s="30"/>
      <c r="Z1675" s="30"/>
      <c r="AA1675" s="30"/>
      <c r="AB1675" s="30"/>
      <c r="AC1675" s="30"/>
      <c r="AD1675" s="30"/>
      <c r="AE1675" s="30"/>
      <c r="AR1675" s="154" t="s">
        <v>304</v>
      </c>
      <c r="AT1675" s="154" t="s">
        <v>214</v>
      </c>
      <c r="AU1675" s="154" t="s">
        <v>83</v>
      </c>
      <c r="AY1675" s="18" t="s">
        <v>137</v>
      </c>
      <c r="BE1675" s="155">
        <f>IF(N1675="základní",J1675,0)</f>
        <v>0</v>
      </c>
      <c r="BF1675" s="155">
        <f>IF(N1675="snížená",J1675,0)</f>
        <v>0</v>
      </c>
      <c r="BG1675" s="155">
        <f>IF(N1675="zákl. přenesená",J1675,0)</f>
        <v>0</v>
      </c>
      <c r="BH1675" s="155">
        <f>IF(N1675="sníž. přenesená",J1675,0)</f>
        <v>0</v>
      </c>
      <c r="BI1675" s="155">
        <f>IF(N1675="nulová",J1675,0)</f>
        <v>0</v>
      </c>
      <c r="BJ1675" s="18" t="s">
        <v>81</v>
      </c>
      <c r="BK1675" s="155">
        <f>ROUND(I1675*H1675,2)</f>
        <v>0</v>
      </c>
      <c r="BL1675" s="18" t="s">
        <v>223</v>
      </c>
      <c r="BM1675" s="154" t="s">
        <v>1753</v>
      </c>
    </row>
    <row r="1676" spans="1:65" s="13" customFormat="1">
      <c r="B1676" s="156"/>
      <c r="D1676" s="157" t="s">
        <v>145</v>
      </c>
      <c r="F1676" s="159" t="s">
        <v>1754</v>
      </c>
      <c r="H1676" s="160">
        <v>418.89</v>
      </c>
      <c r="L1676" s="156"/>
      <c r="M1676" s="161"/>
      <c r="N1676" s="162"/>
      <c r="O1676" s="162"/>
      <c r="P1676" s="162"/>
      <c r="Q1676" s="162"/>
      <c r="R1676" s="162"/>
      <c r="S1676" s="162"/>
      <c r="T1676" s="163"/>
      <c r="AT1676" s="158" t="s">
        <v>145</v>
      </c>
      <c r="AU1676" s="158" t="s">
        <v>83</v>
      </c>
      <c r="AV1676" s="13" t="s">
        <v>83</v>
      </c>
      <c r="AW1676" s="13" t="s">
        <v>3</v>
      </c>
      <c r="AX1676" s="13" t="s">
        <v>81</v>
      </c>
      <c r="AY1676" s="158" t="s">
        <v>137</v>
      </c>
    </row>
    <row r="1677" spans="1:65" s="2" customFormat="1" ht="33" customHeight="1">
      <c r="A1677" s="30"/>
      <c r="B1677" s="142"/>
      <c r="C1677" s="143" t="s">
        <v>1755</v>
      </c>
      <c r="D1677" s="143" t="s">
        <v>139</v>
      </c>
      <c r="E1677" s="144" t="s">
        <v>1756</v>
      </c>
      <c r="F1677" s="145" t="s">
        <v>1757</v>
      </c>
      <c r="G1677" s="146" t="s">
        <v>142</v>
      </c>
      <c r="H1677" s="147">
        <v>4850.3130000000001</v>
      </c>
      <c r="I1677" s="148"/>
      <c r="J1677" s="148">
        <f>ROUND(I1677*H1677,2)</f>
        <v>0</v>
      </c>
      <c r="K1677" s="149"/>
      <c r="L1677" s="31"/>
      <c r="M1677" s="150" t="s">
        <v>1</v>
      </c>
      <c r="N1677" s="151" t="s">
        <v>38</v>
      </c>
      <c r="O1677" s="152">
        <v>0.222</v>
      </c>
      <c r="P1677" s="152">
        <f>O1677*H1677</f>
        <v>1076.7694860000001</v>
      </c>
      <c r="Q1677" s="152">
        <v>4.0000000000000002E-4</v>
      </c>
      <c r="R1677" s="152">
        <f>Q1677*H1677</f>
        <v>1.9401252000000002</v>
      </c>
      <c r="S1677" s="152">
        <v>0</v>
      </c>
      <c r="T1677" s="153">
        <f>S1677*H1677</f>
        <v>0</v>
      </c>
      <c r="U1677" s="30"/>
      <c r="V1677" s="30"/>
      <c r="W1677" s="30"/>
      <c r="X1677" s="30"/>
      <c r="Y1677" s="30"/>
      <c r="Z1677" s="30"/>
      <c r="AA1677" s="30"/>
      <c r="AB1677" s="30"/>
      <c r="AC1677" s="30"/>
      <c r="AD1677" s="30"/>
      <c r="AE1677" s="30"/>
      <c r="AR1677" s="154" t="s">
        <v>223</v>
      </c>
      <c r="AT1677" s="154" t="s">
        <v>139</v>
      </c>
      <c r="AU1677" s="154" t="s">
        <v>83</v>
      </c>
      <c r="AY1677" s="18" t="s">
        <v>137</v>
      </c>
      <c r="BE1677" s="155">
        <f>IF(N1677="základní",J1677,0)</f>
        <v>0</v>
      </c>
      <c r="BF1677" s="155">
        <f>IF(N1677="snížená",J1677,0)</f>
        <v>0</v>
      </c>
      <c r="BG1677" s="155">
        <f>IF(N1677="zákl. přenesená",J1677,0)</f>
        <v>0</v>
      </c>
      <c r="BH1677" s="155">
        <f>IF(N1677="sníž. přenesená",J1677,0)</f>
        <v>0</v>
      </c>
      <c r="BI1677" s="155">
        <f>IF(N1677="nulová",J1677,0)</f>
        <v>0</v>
      </c>
      <c r="BJ1677" s="18" t="s">
        <v>81</v>
      </c>
      <c r="BK1677" s="155">
        <f>ROUND(I1677*H1677,2)</f>
        <v>0</v>
      </c>
      <c r="BL1677" s="18" t="s">
        <v>223</v>
      </c>
      <c r="BM1677" s="154" t="s">
        <v>1758</v>
      </c>
    </row>
    <row r="1678" spans="1:65" s="13" customFormat="1">
      <c r="B1678" s="156"/>
      <c r="D1678" s="157" t="s">
        <v>145</v>
      </c>
      <c r="E1678" s="158" t="s">
        <v>1</v>
      </c>
      <c r="F1678" s="159" t="s">
        <v>1759</v>
      </c>
      <c r="H1678" s="160">
        <v>694.62</v>
      </c>
      <c r="L1678" s="156"/>
      <c r="M1678" s="161"/>
      <c r="N1678" s="162"/>
      <c r="O1678" s="162"/>
      <c r="P1678" s="162"/>
      <c r="Q1678" s="162"/>
      <c r="R1678" s="162"/>
      <c r="S1678" s="162"/>
      <c r="T1678" s="163"/>
      <c r="AT1678" s="158" t="s">
        <v>145</v>
      </c>
      <c r="AU1678" s="158" t="s">
        <v>83</v>
      </c>
      <c r="AV1678" s="13" t="s">
        <v>83</v>
      </c>
      <c r="AW1678" s="13" t="s">
        <v>29</v>
      </c>
      <c r="AX1678" s="13" t="s">
        <v>73</v>
      </c>
      <c r="AY1678" s="158" t="s">
        <v>137</v>
      </c>
    </row>
    <row r="1679" spans="1:65" s="13" customFormat="1">
      <c r="B1679" s="156"/>
      <c r="D1679" s="157" t="s">
        <v>145</v>
      </c>
      <c r="E1679" s="158" t="s">
        <v>1</v>
      </c>
      <c r="F1679" s="159" t="s">
        <v>1760</v>
      </c>
      <c r="H1679" s="160">
        <v>4019.19</v>
      </c>
      <c r="L1679" s="156"/>
      <c r="M1679" s="161"/>
      <c r="N1679" s="162"/>
      <c r="O1679" s="162"/>
      <c r="P1679" s="162"/>
      <c r="Q1679" s="162"/>
      <c r="R1679" s="162"/>
      <c r="S1679" s="162"/>
      <c r="T1679" s="163"/>
      <c r="AT1679" s="158" t="s">
        <v>145</v>
      </c>
      <c r="AU1679" s="158" t="s">
        <v>83</v>
      </c>
      <c r="AV1679" s="13" t="s">
        <v>83</v>
      </c>
      <c r="AW1679" s="13" t="s">
        <v>29</v>
      </c>
      <c r="AX1679" s="13" t="s">
        <v>73</v>
      </c>
      <c r="AY1679" s="158" t="s">
        <v>137</v>
      </c>
    </row>
    <row r="1680" spans="1:65" s="13" customFormat="1">
      <c r="B1680" s="156"/>
      <c r="D1680" s="157" t="s">
        <v>145</v>
      </c>
      <c r="E1680" s="158" t="s">
        <v>1</v>
      </c>
      <c r="F1680" s="159" t="s">
        <v>1761</v>
      </c>
      <c r="H1680" s="160">
        <v>11.076000000000001</v>
      </c>
      <c r="L1680" s="156"/>
      <c r="M1680" s="161"/>
      <c r="N1680" s="162"/>
      <c r="O1680" s="162"/>
      <c r="P1680" s="162"/>
      <c r="Q1680" s="162"/>
      <c r="R1680" s="162"/>
      <c r="S1680" s="162"/>
      <c r="T1680" s="163"/>
      <c r="AT1680" s="158" t="s">
        <v>145</v>
      </c>
      <c r="AU1680" s="158" t="s">
        <v>83</v>
      </c>
      <c r="AV1680" s="13" t="s">
        <v>83</v>
      </c>
      <c r="AW1680" s="13" t="s">
        <v>29</v>
      </c>
      <c r="AX1680" s="13" t="s">
        <v>73</v>
      </c>
      <c r="AY1680" s="158" t="s">
        <v>137</v>
      </c>
    </row>
    <row r="1681" spans="1:65" s="13" customFormat="1">
      <c r="B1681" s="156"/>
      <c r="D1681" s="157" t="s">
        <v>145</v>
      </c>
      <c r="E1681" s="158" t="s">
        <v>1</v>
      </c>
      <c r="F1681" s="159" t="s">
        <v>1762</v>
      </c>
      <c r="H1681" s="160">
        <v>29.177</v>
      </c>
      <c r="L1681" s="156"/>
      <c r="M1681" s="161"/>
      <c r="N1681" s="162"/>
      <c r="O1681" s="162"/>
      <c r="P1681" s="162"/>
      <c r="Q1681" s="162"/>
      <c r="R1681" s="162"/>
      <c r="S1681" s="162"/>
      <c r="T1681" s="163"/>
      <c r="AT1681" s="158" t="s">
        <v>145</v>
      </c>
      <c r="AU1681" s="158" t="s">
        <v>83</v>
      </c>
      <c r="AV1681" s="13" t="s">
        <v>83</v>
      </c>
      <c r="AW1681" s="13" t="s">
        <v>29</v>
      </c>
      <c r="AX1681" s="13" t="s">
        <v>73</v>
      </c>
      <c r="AY1681" s="158" t="s">
        <v>137</v>
      </c>
    </row>
    <row r="1682" spans="1:65" s="13" customFormat="1">
      <c r="B1682" s="156"/>
      <c r="D1682" s="157" t="s">
        <v>145</v>
      </c>
      <c r="E1682" s="158" t="s">
        <v>1</v>
      </c>
      <c r="F1682" s="159" t="s">
        <v>1763</v>
      </c>
      <c r="H1682" s="160">
        <v>7.35</v>
      </c>
      <c r="L1682" s="156"/>
      <c r="M1682" s="161"/>
      <c r="N1682" s="162"/>
      <c r="O1682" s="162"/>
      <c r="P1682" s="162"/>
      <c r="Q1682" s="162"/>
      <c r="R1682" s="162"/>
      <c r="S1682" s="162"/>
      <c r="T1682" s="163"/>
      <c r="AT1682" s="158" t="s">
        <v>145</v>
      </c>
      <c r="AU1682" s="158" t="s">
        <v>83</v>
      </c>
      <c r="AV1682" s="13" t="s">
        <v>83</v>
      </c>
      <c r="AW1682" s="13" t="s">
        <v>29</v>
      </c>
      <c r="AX1682" s="13" t="s">
        <v>73</v>
      </c>
      <c r="AY1682" s="158" t="s">
        <v>137</v>
      </c>
    </row>
    <row r="1683" spans="1:65" s="13" customFormat="1">
      <c r="B1683" s="156"/>
      <c r="D1683" s="157" t="s">
        <v>145</v>
      </c>
      <c r="E1683" s="158" t="s">
        <v>1</v>
      </c>
      <c r="F1683" s="159" t="s">
        <v>1764</v>
      </c>
      <c r="H1683" s="160">
        <v>25.59</v>
      </c>
      <c r="L1683" s="156"/>
      <c r="M1683" s="161"/>
      <c r="N1683" s="162"/>
      <c r="O1683" s="162"/>
      <c r="P1683" s="162"/>
      <c r="Q1683" s="162"/>
      <c r="R1683" s="162"/>
      <c r="S1683" s="162"/>
      <c r="T1683" s="163"/>
      <c r="AT1683" s="158" t="s">
        <v>145</v>
      </c>
      <c r="AU1683" s="158" t="s">
        <v>83</v>
      </c>
      <c r="AV1683" s="13" t="s">
        <v>83</v>
      </c>
      <c r="AW1683" s="13" t="s">
        <v>29</v>
      </c>
      <c r="AX1683" s="13" t="s">
        <v>73</v>
      </c>
      <c r="AY1683" s="158" t="s">
        <v>137</v>
      </c>
    </row>
    <row r="1684" spans="1:65" s="13" customFormat="1">
      <c r="B1684" s="156"/>
      <c r="D1684" s="157" t="s">
        <v>145</v>
      </c>
      <c r="E1684" s="158" t="s">
        <v>1</v>
      </c>
      <c r="F1684" s="159" t="s">
        <v>1765</v>
      </c>
      <c r="H1684" s="160">
        <v>13.61</v>
      </c>
      <c r="L1684" s="156"/>
      <c r="M1684" s="161"/>
      <c r="N1684" s="162"/>
      <c r="O1684" s="162"/>
      <c r="P1684" s="162"/>
      <c r="Q1684" s="162"/>
      <c r="R1684" s="162"/>
      <c r="S1684" s="162"/>
      <c r="T1684" s="163"/>
      <c r="AT1684" s="158" t="s">
        <v>145</v>
      </c>
      <c r="AU1684" s="158" t="s">
        <v>83</v>
      </c>
      <c r="AV1684" s="13" t="s">
        <v>83</v>
      </c>
      <c r="AW1684" s="13" t="s">
        <v>29</v>
      </c>
      <c r="AX1684" s="13" t="s">
        <v>73</v>
      </c>
      <c r="AY1684" s="158" t="s">
        <v>137</v>
      </c>
    </row>
    <row r="1685" spans="1:65" s="13" customFormat="1">
      <c r="B1685" s="156"/>
      <c r="D1685" s="157" t="s">
        <v>145</v>
      </c>
      <c r="E1685" s="158" t="s">
        <v>1</v>
      </c>
      <c r="F1685" s="159" t="s">
        <v>1766</v>
      </c>
      <c r="H1685" s="160">
        <v>21.22</v>
      </c>
      <c r="L1685" s="156"/>
      <c r="M1685" s="161"/>
      <c r="N1685" s="162"/>
      <c r="O1685" s="162"/>
      <c r="P1685" s="162"/>
      <c r="Q1685" s="162"/>
      <c r="R1685" s="162"/>
      <c r="S1685" s="162"/>
      <c r="T1685" s="163"/>
      <c r="AT1685" s="158" t="s">
        <v>145</v>
      </c>
      <c r="AU1685" s="158" t="s">
        <v>83</v>
      </c>
      <c r="AV1685" s="13" t="s">
        <v>83</v>
      </c>
      <c r="AW1685" s="13" t="s">
        <v>29</v>
      </c>
      <c r="AX1685" s="13" t="s">
        <v>73</v>
      </c>
      <c r="AY1685" s="158" t="s">
        <v>137</v>
      </c>
    </row>
    <row r="1686" spans="1:65" s="13" customFormat="1">
      <c r="B1686" s="156"/>
      <c r="D1686" s="157" t="s">
        <v>145</v>
      </c>
      <c r="E1686" s="158" t="s">
        <v>1</v>
      </c>
      <c r="F1686" s="159" t="s">
        <v>1767</v>
      </c>
      <c r="H1686" s="160">
        <v>8.9600000000000009</v>
      </c>
      <c r="L1686" s="156"/>
      <c r="M1686" s="161"/>
      <c r="N1686" s="162"/>
      <c r="O1686" s="162"/>
      <c r="P1686" s="162"/>
      <c r="Q1686" s="162"/>
      <c r="R1686" s="162"/>
      <c r="S1686" s="162"/>
      <c r="T1686" s="163"/>
      <c r="AT1686" s="158" t="s">
        <v>145</v>
      </c>
      <c r="AU1686" s="158" t="s">
        <v>83</v>
      </c>
      <c r="AV1686" s="13" t="s">
        <v>83</v>
      </c>
      <c r="AW1686" s="13" t="s">
        <v>29</v>
      </c>
      <c r="AX1686" s="13" t="s">
        <v>73</v>
      </c>
      <c r="AY1686" s="158" t="s">
        <v>137</v>
      </c>
    </row>
    <row r="1687" spans="1:65" s="13" customFormat="1">
      <c r="B1687" s="156"/>
      <c r="D1687" s="157" t="s">
        <v>145</v>
      </c>
      <c r="E1687" s="158" t="s">
        <v>1</v>
      </c>
      <c r="F1687" s="159" t="s">
        <v>1768</v>
      </c>
      <c r="H1687" s="160">
        <v>19.52</v>
      </c>
      <c r="L1687" s="156"/>
      <c r="M1687" s="161"/>
      <c r="N1687" s="162"/>
      <c r="O1687" s="162"/>
      <c r="P1687" s="162"/>
      <c r="Q1687" s="162"/>
      <c r="R1687" s="162"/>
      <c r="S1687" s="162"/>
      <c r="T1687" s="163"/>
      <c r="AT1687" s="158" t="s">
        <v>145</v>
      </c>
      <c r="AU1687" s="158" t="s">
        <v>83</v>
      </c>
      <c r="AV1687" s="13" t="s">
        <v>83</v>
      </c>
      <c r="AW1687" s="13" t="s">
        <v>29</v>
      </c>
      <c r="AX1687" s="13" t="s">
        <v>73</v>
      </c>
      <c r="AY1687" s="158" t="s">
        <v>137</v>
      </c>
    </row>
    <row r="1688" spans="1:65" s="14" customFormat="1">
      <c r="B1688" s="164"/>
      <c r="D1688" s="157" t="s">
        <v>145</v>
      </c>
      <c r="E1688" s="165" t="s">
        <v>1</v>
      </c>
      <c r="F1688" s="166" t="s">
        <v>176</v>
      </c>
      <c r="H1688" s="167">
        <v>4850.313000000001</v>
      </c>
      <c r="L1688" s="164"/>
      <c r="M1688" s="168"/>
      <c r="N1688" s="169"/>
      <c r="O1688" s="169"/>
      <c r="P1688" s="169"/>
      <c r="Q1688" s="169"/>
      <c r="R1688" s="169"/>
      <c r="S1688" s="169"/>
      <c r="T1688" s="170"/>
      <c r="AT1688" s="165" t="s">
        <v>145</v>
      </c>
      <c r="AU1688" s="165" t="s">
        <v>83</v>
      </c>
      <c r="AV1688" s="14" t="s">
        <v>143</v>
      </c>
      <c r="AW1688" s="14" t="s">
        <v>29</v>
      </c>
      <c r="AX1688" s="14" t="s">
        <v>81</v>
      </c>
      <c r="AY1688" s="165" t="s">
        <v>137</v>
      </c>
    </row>
    <row r="1689" spans="1:65" s="2" customFormat="1" ht="33" customHeight="1">
      <c r="A1689" s="30"/>
      <c r="B1689" s="142"/>
      <c r="C1689" s="143" t="s">
        <v>1769</v>
      </c>
      <c r="D1689" s="143" t="s">
        <v>139</v>
      </c>
      <c r="E1689" s="144" t="s">
        <v>1770</v>
      </c>
      <c r="F1689" s="145" t="s">
        <v>1771</v>
      </c>
      <c r="G1689" s="146" t="s">
        <v>142</v>
      </c>
      <c r="H1689" s="147">
        <v>425.27699999999999</v>
      </c>
      <c r="I1689" s="148"/>
      <c r="J1689" s="148">
        <f>ROUND(I1689*H1689,2)</f>
        <v>0</v>
      </c>
      <c r="K1689" s="149"/>
      <c r="L1689" s="31"/>
      <c r="M1689" s="150" t="s">
        <v>1</v>
      </c>
      <c r="N1689" s="151" t="s">
        <v>38</v>
      </c>
      <c r="O1689" s="152">
        <v>0.26</v>
      </c>
      <c r="P1689" s="152">
        <f>O1689*H1689</f>
        <v>110.57201999999999</v>
      </c>
      <c r="Q1689" s="152">
        <v>4.0000000000000002E-4</v>
      </c>
      <c r="R1689" s="152">
        <f>Q1689*H1689</f>
        <v>0.17011080000000001</v>
      </c>
      <c r="S1689" s="152">
        <v>0</v>
      </c>
      <c r="T1689" s="153">
        <f>S1689*H1689</f>
        <v>0</v>
      </c>
      <c r="U1689" s="30"/>
      <c r="V1689" s="30"/>
      <c r="W1689" s="30"/>
      <c r="X1689" s="30"/>
      <c r="Y1689" s="30"/>
      <c r="Z1689" s="30"/>
      <c r="AA1689" s="30"/>
      <c r="AB1689" s="30"/>
      <c r="AC1689" s="30"/>
      <c r="AD1689" s="30"/>
      <c r="AE1689" s="30"/>
      <c r="AR1689" s="154" t="s">
        <v>223</v>
      </c>
      <c r="AT1689" s="154" t="s">
        <v>139</v>
      </c>
      <c r="AU1689" s="154" t="s">
        <v>83</v>
      </c>
      <c r="AY1689" s="18" t="s">
        <v>137</v>
      </c>
      <c r="BE1689" s="155">
        <f>IF(N1689="základní",J1689,0)</f>
        <v>0</v>
      </c>
      <c r="BF1689" s="155">
        <f>IF(N1689="snížená",J1689,0)</f>
        <v>0</v>
      </c>
      <c r="BG1689" s="155">
        <f>IF(N1689="zákl. přenesená",J1689,0)</f>
        <v>0</v>
      </c>
      <c r="BH1689" s="155">
        <f>IF(N1689="sníž. přenesená",J1689,0)</f>
        <v>0</v>
      </c>
      <c r="BI1689" s="155">
        <f>IF(N1689="nulová",J1689,0)</f>
        <v>0</v>
      </c>
      <c r="BJ1689" s="18" t="s">
        <v>81</v>
      </c>
      <c r="BK1689" s="155">
        <f>ROUND(I1689*H1689,2)</f>
        <v>0</v>
      </c>
      <c r="BL1689" s="18" t="s">
        <v>223</v>
      </c>
      <c r="BM1689" s="154" t="s">
        <v>1772</v>
      </c>
    </row>
    <row r="1690" spans="1:65" s="13" customFormat="1">
      <c r="B1690" s="156"/>
      <c r="D1690" s="157" t="s">
        <v>145</v>
      </c>
      <c r="E1690" s="158" t="s">
        <v>1</v>
      </c>
      <c r="F1690" s="159" t="s">
        <v>1773</v>
      </c>
      <c r="H1690" s="160">
        <v>29.952000000000002</v>
      </c>
      <c r="L1690" s="156"/>
      <c r="M1690" s="161"/>
      <c r="N1690" s="162"/>
      <c r="O1690" s="162"/>
      <c r="P1690" s="162"/>
      <c r="Q1690" s="162"/>
      <c r="R1690" s="162"/>
      <c r="S1690" s="162"/>
      <c r="T1690" s="163"/>
      <c r="AT1690" s="158" t="s">
        <v>145</v>
      </c>
      <c r="AU1690" s="158" t="s">
        <v>83</v>
      </c>
      <c r="AV1690" s="13" t="s">
        <v>83</v>
      </c>
      <c r="AW1690" s="13" t="s">
        <v>29</v>
      </c>
      <c r="AX1690" s="13" t="s">
        <v>73</v>
      </c>
      <c r="AY1690" s="158" t="s">
        <v>137</v>
      </c>
    </row>
    <row r="1691" spans="1:65" s="13" customFormat="1">
      <c r="B1691" s="156"/>
      <c r="D1691" s="157" t="s">
        <v>145</v>
      </c>
      <c r="E1691" s="158" t="s">
        <v>1</v>
      </c>
      <c r="F1691" s="159" t="s">
        <v>1774</v>
      </c>
      <c r="H1691" s="160">
        <v>46.25</v>
      </c>
      <c r="L1691" s="156"/>
      <c r="M1691" s="161"/>
      <c r="N1691" s="162"/>
      <c r="O1691" s="162"/>
      <c r="P1691" s="162"/>
      <c r="Q1691" s="162"/>
      <c r="R1691" s="162"/>
      <c r="S1691" s="162"/>
      <c r="T1691" s="163"/>
      <c r="AT1691" s="158" t="s">
        <v>145</v>
      </c>
      <c r="AU1691" s="158" t="s">
        <v>83</v>
      </c>
      <c r="AV1691" s="13" t="s">
        <v>83</v>
      </c>
      <c r="AW1691" s="13" t="s">
        <v>29</v>
      </c>
      <c r="AX1691" s="13" t="s">
        <v>73</v>
      </c>
      <c r="AY1691" s="158" t="s">
        <v>137</v>
      </c>
    </row>
    <row r="1692" spans="1:65" s="16" customFormat="1">
      <c r="B1692" s="191"/>
      <c r="D1692" s="157" t="s">
        <v>145</v>
      </c>
      <c r="E1692" s="192" t="s">
        <v>1</v>
      </c>
      <c r="F1692" s="193" t="s">
        <v>582</v>
      </c>
      <c r="H1692" s="194">
        <v>76.201999999999998</v>
      </c>
      <c r="L1692" s="191"/>
      <c r="M1692" s="195"/>
      <c r="N1692" s="196"/>
      <c r="O1692" s="196"/>
      <c r="P1692" s="196"/>
      <c r="Q1692" s="196"/>
      <c r="R1692" s="196"/>
      <c r="S1692" s="196"/>
      <c r="T1692" s="197"/>
      <c r="AT1692" s="192" t="s">
        <v>145</v>
      </c>
      <c r="AU1692" s="192" t="s">
        <v>83</v>
      </c>
      <c r="AV1692" s="16" t="s">
        <v>152</v>
      </c>
      <c r="AW1692" s="16" t="s">
        <v>29</v>
      </c>
      <c r="AX1692" s="16" t="s">
        <v>73</v>
      </c>
      <c r="AY1692" s="192" t="s">
        <v>137</v>
      </c>
    </row>
    <row r="1693" spans="1:65" s="13" customFormat="1">
      <c r="B1693" s="156"/>
      <c r="D1693" s="157" t="s">
        <v>145</v>
      </c>
      <c r="E1693" s="158" t="s">
        <v>1</v>
      </c>
      <c r="F1693" s="159" t="s">
        <v>1548</v>
      </c>
      <c r="H1693" s="160">
        <v>98.92</v>
      </c>
      <c r="L1693" s="156"/>
      <c r="M1693" s="161"/>
      <c r="N1693" s="162"/>
      <c r="O1693" s="162"/>
      <c r="P1693" s="162"/>
      <c r="Q1693" s="162"/>
      <c r="R1693" s="162"/>
      <c r="S1693" s="162"/>
      <c r="T1693" s="163"/>
      <c r="AT1693" s="158" t="s">
        <v>145</v>
      </c>
      <c r="AU1693" s="158" t="s">
        <v>83</v>
      </c>
      <c r="AV1693" s="13" t="s">
        <v>83</v>
      </c>
      <c r="AW1693" s="13" t="s">
        <v>29</v>
      </c>
      <c r="AX1693" s="13" t="s">
        <v>73</v>
      </c>
      <c r="AY1693" s="158" t="s">
        <v>137</v>
      </c>
    </row>
    <row r="1694" spans="1:65" s="13" customFormat="1">
      <c r="B1694" s="156"/>
      <c r="D1694" s="157" t="s">
        <v>145</v>
      </c>
      <c r="E1694" s="158" t="s">
        <v>1</v>
      </c>
      <c r="F1694" s="159" t="s">
        <v>1549</v>
      </c>
      <c r="H1694" s="160">
        <v>58.59</v>
      </c>
      <c r="L1694" s="156"/>
      <c r="M1694" s="161"/>
      <c r="N1694" s="162"/>
      <c r="O1694" s="162"/>
      <c r="P1694" s="162"/>
      <c r="Q1694" s="162"/>
      <c r="R1694" s="162"/>
      <c r="S1694" s="162"/>
      <c r="T1694" s="163"/>
      <c r="AT1694" s="158" t="s">
        <v>145</v>
      </c>
      <c r="AU1694" s="158" t="s">
        <v>83</v>
      </c>
      <c r="AV1694" s="13" t="s">
        <v>83</v>
      </c>
      <c r="AW1694" s="13" t="s">
        <v>29</v>
      </c>
      <c r="AX1694" s="13" t="s">
        <v>73</v>
      </c>
      <c r="AY1694" s="158" t="s">
        <v>137</v>
      </c>
    </row>
    <row r="1695" spans="1:65" s="13" customFormat="1">
      <c r="B1695" s="156"/>
      <c r="D1695" s="157" t="s">
        <v>145</v>
      </c>
      <c r="E1695" s="158" t="s">
        <v>1</v>
      </c>
      <c r="F1695" s="159" t="s">
        <v>1550</v>
      </c>
      <c r="H1695" s="160">
        <v>20.7</v>
      </c>
      <c r="L1695" s="156"/>
      <c r="M1695" s="161"/>
      <c r="N1695" s="162"/>
      <c r="O1695" s="162"/>
      <c r="P1695" s="162"/>
      <c r="Q1695" s="162"/>
      <c r="R1695" s="162"/>
      <c r="S1695" s="162"/>
      <c r="T1695" s="163"/>
      <c r="AT1695" s="158" t="s">
        <v>145</v>
      </c>
      <c r="AU1695" s="158" t="s">
        <v>83</v>
      </c>
      <c r="AV1695" s="13" t="s">
        <v>83</v>
      </c>
      <c r="AW1695" s="13" t="s">
        <v>29</v>
      </c>
      <c r="AX1695" s="13" t="s">
        <v>73</v>
      </c>
      <c r="AY1695" s="158" t="s">
        <v>137</v>
      </c>
    </row>
    <row r="1696" spans="1:65" s="13" customFormat="1">
      <c r="B1696" s="156"/>
      <c r="D1696" s="157" t="s">
        <v>145</v>
      </c>
      <c r="E1696" s="158" t="s">
        <v>1</v>
      </c>
      <c r="F1696" s="159" t="s">
        <v>1244</v>
      </c>
      <c r="H1696" s="160">
        <v>102.22499999999999</v>
      </c>
      <c r="L1696" s="156"/>
      <c r="M1696" s="161"/>
      <c r="N1696" s="162"/>
      <c r="O1696" s="162"/>
      <c r="P1696" s="162"/>
      <c r="Q1696" s="162"/>
      <c r="R1696" s="162"/>
      <c r="S1696" s="162"/>
      <c r="T1696" s="163"/>
      <c r="AT1696" s="158" t="s">
        <v>145</v>
      </c>
      <c r="AU1696" s="158" t="s">
        <v>83</v>
      </c>
      <c r="AV1696" s="13" t="s">
        <v>83</v>
      </c>
      <c r="AW1696" s="13" t="s">
        <v>29</v>
      </c>
      <c r="AX1696" s="13" t="s">
        <v>73</v>
      </c>
      <c r="AY1696" s="158" t="s">
        <v>137</v>
      </c>
    </row>
    <row r="1697" spans="1:65" s="13" customFormat="1">
      <c r="B1697" s="156"/>
      <c r="D1697" s="157" t="s">
        <v>145</v>
      </c>
      <c r="E1697" s="158" t="s">
        <v>1</v>
      </c>
      <c r="F1697" s="159" t="s">
        <v>1245</v>
      </c>
      <c r="H1697" s="160">
        <v>41.04</v>
      </c>
      <c r="L1697" s="156"/>
      <c r="M1697" s="161"/>
      <c r="N1697" s="162"/>
      <c r="O1697" s="162"/>
      <c r="P1697" s="162"/>
      <c r="Q1697" s="162"/>
      <c r="R1697" s="162"/>
      <c r="S1697" s="162"/>
      <c r="T1697" s="163"/>
      <c r="AT1697" s="158" t="s">
        <v>145</v>
      </c>
      <c r="AU1697" s="158" t="s">
        <v>83</v>
      </c>
      <c r="AV1697" s="13" t="s">
        <v>83</v>
      </c>
      <c r="AW1697" s="13" t="s">
        <v>29</v>
      </c>
      <c r="AX1697" s="13" t="s">
        <v>73</v>
      </c>
      <c r="AY1697" s="158" t="s">
        <v>137</v>
      </c>
    </row>
    <row r="1698" spans="1:65" s="13" customFormat="1">
      <c r="B1698" s="156"/>
      <c r="D1698" s="157" t="s">
        <v>145</v>
      </c>
      <c r="E1698" s="158" t="s">
        <v>1</v>
      </c>
      <c r="F1698" s="159" t="s">
        <v>1246</v>
      </c>
      <c r="H1698" s="160">
        <v>27.6</v>
      </c>
      <c r="L1698" s="156"/>
      <c r="M1698" s="161"/>
      <c r="N1698" s="162"/>
      <c r="O1698" s="162"/>
      <c r="P1698" s="162"/>
      <c r="Q1698" s="162"/>
      <c r="R1698" s="162"/>
      <c r="S1698" s="162"/>
      <c r="T1698" s="163"/>
      <c r="AT1698" s="158" t="s">
        <v>145</v>
      </c>
      <c r="AU1698" s="158" t="s">
        <v>83</v>
      </c>
      <c r="AV1698" s="13" t="s">
        <v>83</v>
      </c>
      <c r="AW1698" s="13" t="s">
        <v>29</v>
      </c>
      <c r="AX1698" s="13" t="s">
        <v>73</v>
      </c>
      <c r="AY1698" s="158" t="s">
        <v>137</v>
      </c>
    </row>
    <row r="1699" spans="1:65" s="16" customFormat="1">
      <c r="B1699" s="191"/>
      <c r="D1699" s="157" t="s">
        <v>145</v>
      </c>
      <c r="E1699" s="192" t="s">
        <v>1</v>
      </c>
      <c r="F1699" s="193" t="s">
        <v>582</v>
      </c>
      <c r="H1699" s="194">
        <v>349.07499999999999</v>
      </c>
      <c r="L1699" s="191"/>
      <c r="M1699" s="195"/>
      <c r="N1699" s="196"/>
      <c r="O1699" s="196"/>
      <c r="P1699" s="196"/>
      <c r="Q1699" s="196"/>
      <c r="R1699" s="196"/>
      <c r="S1699" s="196"/>
      <c r="T1699" s="197"/>
      <c r="AT1699" s="192" t="s">
        <v>145</v>
      </c>
      <c r="AU1699" s="192" t="s">
        <v>83</v>
      </c>
      <c r="AV1699" s="16" t="s">
        <v>152</v>
      </c>
      <c r="AW1699" s="16" t="s">
        <v>29</v>
      </c>
      <c r="AX1699" s="16" t="s">
        <v>73</v>
      </c>
      <c r="AY1699" s="192" t="s">
        <v>137</v>
      </c>
    </row>
    <row r="1700" spans="1:65" s="14" customFormat="1">
      <c r="B1700" s="164"/>
      <c r="D1700" s="157" t="s">
        <v>145</v>
      </c>
      <c r="E1700" s="165" t="s">
        <v>1</v>
      </c>
      <c r="F1700" s="166" t="s">
        <v>176</v>
      </c>
      <c r="H1700" s="167">
        <v>425.27700000000004</v>
      </c>
      <c r="L1700" s="164"/>
      <c r="M1700" s="168"/>
      <c r="N1700" s="169"/>
      <c r="O1700" s="169"/>
      <c r="P1700" s="169"/>
      <c r="Q1700" s="169"/>
      <c r="R1700" s="169"/>
      <c r="S1700" s="169"/>
      <c r="T1700" s="170"/>
      <c r="AT1700" s="165" t="s">
        <v>145</v>
      </c>
      <c r="AU1700" s="165" t="s">
        <v>83</v>
      </c>
      <c r="AV1700" s="14" t="s">
        <v>143</v>
      </c>
      <c r="AW1700" s="14" t="s">
        <v>29</v>
      </c>
      <c r="AX1700" s="14" t="s">
        <v>81</v>
      </c>
      <c r="AY1700" s="165" t="s">
        <v>137</v>
      </c>
    </row>
    <row r="1701" spans="1:65" s="2" customFormat="1" ht="55.5" customHeight="1">
      <c r="A1701" s="30"/>
      <c r="B1701" s="142"/>
      <c r="C1701" s="177" t="s">
        <v>1775</v>
      </c>
      <c r="D1701" s="177" t="s">
        <v>214</v>
      </c>
      <c r="E1701" s="178" t="s">
        <v>1776</v>
      </c>
      <c r="F1701" s="179" t="s">
        <v>1777</v>
      </c>
      <c r="G1701" s="180" t="s">
        <v>142</v>
      </c>
      <c r="H1701" s="181">
        <v>4073.799</v>
      </c>
      <c r="I1701" s="182"/>
      <c r="J1701" s="182">
        <f>ROUND(I1701*H1701,2)</f>
        <v>0</v>
      </c>
      <c r="K1701" s="183"/>
      <c r="L1701" s="184"/>
      <c r="M1701" s="185" t="s">
        <v>1</v>
      </c>
      <c r="N1701" s="186" t="s">
        <v>38</v>
      </c>
      <c r="O1701" s="152">
        <v>0</v>
      </c>
      <c r="P1701" s="152">
        <f>O1701*H1701</f>
        <v>0</v>
      </c>
      <c r="Q1701" s="152">
        <v>6.4000000000000003E-3</v>
      </c>
      <c r="R1701" s="152">
        <f>Q1701*H1701</f>
        <v>26.072313600000001</v>
      </c>
      <c r="S1701" s="152">
        <v>0</v>
      </c>
      <c r="T1701" s="153">
        <f>S1701*H1701</f>
        <v>0</v>
      </c>
      <c r="U1701" s="30"/>
      <c r="V1701" s="30"/>
      <c r="W1701" s="30"/>
      <c r="X1701" s="30"/>
      <c r="Y1701" s="30"/>
      <c r="Z1701" s="30"/>
      <c r="AA1701" s="30"/>
      <c r="AB1701" s="30"/>
      <c r="AC1701" s="30"/>
      <c r="AD1701" s="30"/>
      <c r="AE1701" s="30"/>
      <c r="AR1701" s="154" t="s">
        <v>304</v>
      </c>
      <c r="AT1701" s="154" t="s">
        <v>214</v>
      </c>
      <c r="AU1701" s="154" t="s">
        <v>83</v>
      </c>
      <c r="AY1701" s="18" t="s">
        <v>137</v>
      </c>
      <c r="BE1701" s="155">
        <f>IF(N1701="základní",J1701,0)</f>
        <v>0</v>
      </c>
      <c r="BF1701" s="155">
        <f>IF(N1701="snížená",J1701,0)</f>
        <v>0</v>
      </c>
      <c r="BG1701" s="155">
        <f>IF(N1701="zákl. přenesená",J1701,0)</f>
        <v>0</v>
      </c>
      <c r="BH1701" s="155">
        <f>IF(N1701="sníž. přenesená",J1701,0)</f>
        <v>0</v>
      </c>
      <c r="BI1701" s="155">
        <f>IF(N1701="nulová",J1701,0)</f>
        <v>0</v>
      </c>
      <c r="BJ1701" s="18" t="s">
        <v>81</v>
      </c>
      <c r="BK1701" s="155">
        <f>ROUND(I1701*H1701,2)</f>
        <v>0</v>
      </c>
      <c r="BL1701" s="18" t="s">
        <v>223</v>
      </c>
      <c r="BM1701" s="154" t="s">
        <v>1778</v>
      </c>
    </row>
    <row r="1702" spans="1:65" s="15" customFormat="1">
      <c r="B1702" s="171"/>
      <c r="D1702" s="157" t="s">
        <v>145</v>
      </c>
      <c r="E1702" s="172" t="s">
        <v>1</v>
      </c>
      <c r="F1702" s="173" t="s">
        <v>1546</v>
      </c>
      <c r="H1702" s="172" t="s">
        <v>1</v>
      </c>
      <c r="L1702" s="171"/>
      <c r="M1702" s="174"/>
      <c r="N1702" s="175"/>
      <c r="O1702" s="175"/>
      <c r="P1702" s="175"/>
      <c r="Q1702" s="175"/>
      <c r="R1702" s="175"/>
      <c r="S1702" s="175"/>
      <c r="T1702" s="176"/>
      <c r="AT1702" s="172" t="s">
        <v>145</v>
      </c>
      <c r="AU1702" s="172" t="s">
        <v>83</v>
      </c>
      <c r="AV1702" s="15" t="s">
        <v>81</v>
      </c>
      <c r="AW1702" s="15" t="s">
        <v>29</v>
      </c>
      <c r="AX1702" s="15" t="s">
        <v>73</v>
      </c>
      <c r="AY1702" s="172" t="s">
        <v>137</v>
      </c>
    </row>
    <row r="1703" spans="1:65" s="13" customFormat="1">
      <c r="B1703" s="156"/>
      <c r="D1703" s="157" t="s">
        <v>145</v>
      </c>
      <c r="E1703" s="158" t="s">
        <v>1</v>
      </c>
      <c r="F1703" s="159" t="s">
        <v>1779</v>
      </c>
      <c r="H1703" s="160">
        <v>399.40699999999998</v>
      </c>
      <c r="L1703" s="156"/>
      <c r="M1703" s="161"/>
      <c r="N1703" s="162"/>
      <c r="O1703" s="162"/>
      <c r="P1703" s="162"/>
      <c r="Q1703" s="162"/>
      <c r="R1703" s="162"/>
      <c r="S1703" s="162"/>
      <c r="T1703" s="163"/>
      <c r="AT1703" s="158" t="s">
        <v>145</v>
      </c>
      <c r="AU1703" s="158" t="s">
        <v>83</v>
      </c>
      <c r="AV1703" s="13" t="s">
        <v>83</v>
      </c>
      <c r="AW1703" s="13" t="s">
        <v>29</v>
      </c>
      <c r="AX1703" s="13" t="s">
        <v>73</v>
      </c>
      <c r="AY1703" s="158" t="s">
        <v>137</v>
      </c>
    </row>
    <row r="1704" spans="1:65" s="13" customFormat="1">
      <c r="B1704" s="156"/>
      <c r="D1704" s="157" t="s">
        <v>145</v>
      </c>
      <c r="E1704" s="158" t="s">
        <v>1</v>
      </c>
      <c r="F1704" s="159" t="s">
        <v>1780</v>
      </c>
      <c r="H1704" s="160">
        <v>3081.3789999999999</v>
      </c>
      <c r="L1704" s="156"/>
      <c r="M1704" s="161"/>
      <c r="N1704" s="162"/>
      <c r="O1704" s="162"/>
      <c r="P1704" s="162"/>
      <c r="Q1704" s="162"/>
      <c r="R1704" s="162"/>
      <c r="S1704" s="162"/>
      <c r="T1704" s="163"/>
      <c r="AT1704" s="158" t="s">
        <v>145</v>
      </c>
      <c r="AU1704" s="158" t="s">
        <v>83</v>
      </c>
      <c r="AV1704" s="13" t="s">
        <v>83</v>
      </c>
      <c r="AW1704" s="13" t="s">
        <v>29</v>
      </c>
      <c r="AX1704" s="13" t="s">
        <v>73</v>
      </c>
      <c r="AY1704" s="158" t="s">
        <v>137</v>
      </c>
    </row>
    <row r="1705" spans="1:65" s="13" customFormat="1">
      <c r="B1705" s="156"/>
      <c r="D1705" s="157" t="s">
        <v>145</v>
      </c>
      <c r="E1705" s="158" t="s">
        <v>1</v>
      </c>
      <c r="F1705" s="159" t="s">
        <v>1781</v>
      </c>
      <c r="H1705" s="160">
        <v>12.737</v>
      </c>
      <c r="L1705" s="156"/>
      <c r="M1705" s="161"/>
      <c r="N1705" s="162"/>
      <c r="O1705" s="162"/>
      <c r="P1705" s="162"/>
      <c r="Q1705" s="162"/>
      <c r="R1705" s="162"/>
      <c r="S1705" s="162"/>
      <c r="T1705" s="163"/>
      <c r="AT1705" s="158" t="s">
        <v>145</v>
      </c>
      <c r="AU1705" s="158" t="s">
        <v>83</v>
      </c>
      <c r="AV1705" s="13" t="s">
        <v>83</v>
      </c>
      <c r="AW1705" s="13" t="s">
        <v>29</v>
      </c>
      <c r="AX1705" s="13" t="s">
        <v>73</v>
      </c>
      <c r="AY1705" s="158" t="s">
        <v>137</v>
      </c>
    </row>
    <row r="1706" spans="1:65" s="13" customFormat="1">
      <c r="B1706" s="156"/>
      <c r="D1706" s="157" t="s">
        <v>145</v>
      </c>
      <c r="E1706" s="158" t="s">
        <v>1</v>
      </c>
      <c r="F1706" s="159" t="s">
        <v>1782</v>
      </c>
      <c r="H1706" s="160">
        <v>33.552999999999997</v>
      </c>
      <c r="L1706" s="156"/>
      <c r="M1706" s="161"/>
      <c r="N1706" s="162"/>
      <c r="O1706" s="162"/>
      <c r="P1706" s="162"/>
      <c r="Q1706" s="162"/>
      <c r="R1706" s="162"/>
      <c r="S1706" s="162"/>
      <c r="T1706" s="163"/>
      <c r="AT1706" s="158" t="s">
        <v>145</v>
      </c>
      <c r="AU1706" s="158" t="s">
        <v>83</v>
      </c>
      <c r="AV1706" s="13" t="s">
        <v>83</v>
      </c>
      <c r="AW1706" s="13" t="s">
        <v>29</v>
      </c>
      <c r="AX1706" s="13" t="s">
        <v>73</v>
      </c>
      <c r="AY1706" s="158" t="s">
        <v>137</v>
      </c>
    </row>
    <row r="1707" spans="1:65" s="13" customFormat="1">
      <c r="B1707" s="156"/>
      <c r="D1707" s="157" t="s">
        <v>145</v>
      </c>
      <c r="E1707" s="158" t="s">
        <v>1</v>
      </c>
      <c r="F1707" s="159" t="s">
        <v>1783</v>
      </c>
      <c r="H1707" s="160">
        <v>8.4529999999999994</v>
      </c>
      <c r="L1707" s="156"/>
      <c r="M1707" s="161"/>
      <c r="N1707" s="162"/>
      <c r="O1707" s="162"/>
      <c r="P1707" s="162"/>
      <c r="Q1707" s="162"/>
      <c r="R1707" s="162"/>
      <c r="S1707" s="162"/>
      <c r="T1707" s="163"/>
      <c r="AT1707" s="158" t="s">
        <v>145</v>
      </c>
      <c r="AU1707" s="158" t="s">
        <v>83</v>
      </c>
      <c r="AV1707" s="13" t="s">
        <v>83</v>
      </c>
      <c r="AW1707" s="13" t="s">
        <v>29</v>
      </c>
      <c r="AX1707" s="13" t="s">
        <v>73</v>
      </c>
      <c r="AY1707" s="158" t="s">
        <v>137</v>
      </c>
    </row>
    <row r="1708" spans="1:65" s="13" customFormat="1">
      <c r="B1708" s="156"/>
      <c r="D1708" s="157" t="s">
        <v>145</v>
      </c>
      <c r="E1708" s="158" t="s">
        <v>1</v>
      </c>
      <c r="F1708" s="159" t="s">
        <v>1784</v>
      </c>
      <c r="H1708" s="160">
        <v>29.428999999999998</v>
      </c>
      <c r="L1708" s="156"/>
      <c r="M1708" s="161"/>
      <c r="N1708" s="162"/>
      <c r="O1708" s="162"/>
      <c r="P1708" s="162"/>
      <c r="Q1708" s="162"/>
      <c r="R1708" s="162"/>
      <c r="S1708" s="162"/>
      <c r="T1708" s="163"/>
      <c r="AT1708" s="158" t="s">
        <v>145</v>
      </c>
      <c r="AU1708" s="158" t="s">
        <v>83</v>
      </c>
      <c r="AV1708" s="13" t="s">
        <v>83</v>
      </c>
      <c r="AW1708" s="13" t="s">
        <v>29</v>
      </c>
      <c r="AX1708" s="13" t="s">
        <v>73</v>
      </c>
      <c r="AY1708" s="158" t="s">
        <v>137</v>
      </c>
    </row>
    <row r="1709" spans="1:65" s="13" customFormat="1">
      <c r="B1709" s="156"/>
      <c r="D1709" s="157" t="s">
        <v>145</v>
      </c>
      <c r="E1709" s="158" t="s">
        <v>1</v>
      </c>
      <c r="F1709" s="159" t="s">
        <v>1785</v>
      </c>
      <c r="H1709" s="160">
        <v>15.651999999999999</v>
      </c>
      <c r="L1709" s="156"/>
      <c r="M1709" s="161"/>
      <c r="N1709" s="162"/>
      <c r="O1709" s="162"/>
      <c r="P1709" s="162"/>
      <c r="Q1709" s="162"/>
      <c r="R1709" s="162"/>
      <c r="S1709" s="162"/>
      <c r="T1709" s="163"/>
      <c r="AT1709" s="158" t="s">
        <v>145</v>
      </c>
      <c r="AU1709" s="158" t="s">
        <v>83</v>
      </c>
      <c r="AV1709" s="13" t="s">
        <v>83</v>
      </c>
      <c r="AW1709" s="13" t="s">
        <v>29</v>
      </c>
      <c r="AX1709" s="13" t="s">
        <v>73</v>
      </c>
      <c r="AY1709" s="158" t="s">
        <v>137</v>
      </c>
    </row>
    <row r="1710" spans="1:65" s="13" customFormat="1">
      <c r="B1710" s="156"/>
      <c r="D1710" s="157" t="s">
        <v>145</v>
      </c>
      <c r="E1710" s="158" t="s">
        <v>1</v>
      </c>
      <c r="F1710" s="159" t="s">
        <v>1786</v>
      </c>
      <c r="H1710" s="160">
        <v>12.202</v>
      </c>
      <c r="L1710" s="156"/>
      <c r="M1710" s="161"/>
      <c r="N1710" s="162"/>
      <c r="O1710" s="162"/>
      <c r="P1710" s="162"/>
      <c r="Q1710" s="162"/>
      <c r="R1710" s="162"/>
      <c r="S1710" s="162"/>
      <c r="T1710" s="163"/>
      <c r="AT1710" s="158" t="s">
        <v>145</v>
      </c>
      <c r="AU1710" s="158" t="s">
        <v>83</v>
      </c>
      <c r="AV1710" s="13" t="s">
        <v>83</v>
      </c>
      <c r="AW1710" s="13" t="s">
        <v>29</v>
      </c>
      <c r="AX1710" s="13" t="s">
        <v>73</v>
      </c>
      <c r="AY1710" s="158" t="s">
        <v>137</v>
      </c>
    </row>
    <row r="1711" spans="1:65" s="13" customFormat="1">
      <c r="B1711" s="156"/>
      <c r="D1711" s="157" t="s">
        <v>145</v>
      </c>
      <c r="E1711" s="158" t="s">
        <v>1</v>
      </c>
      <c r="F1711" s="159" t="s">
        <v>1787</v>
      </c>
      <c r="H1711" s="160">
        <v>5.1520000000000001</v>
      </c>
      <c r="L1711" s="156"/>
      <c r="M1711" s="161"/>
      <c r="N1711" s="162"/>
      <c r="O1711" s="162"/>
      <c r="P1711" s="162"/>
      <c r="Q1711" s="162"/>
      <c r="R1711" s="162"/>
      <c r="S1711" s="162"/>
      <c r="T1711" s="163"/>
      <c r="AT1711" s="158" t="s">
        <v>145</v>
      </c>
      <c r="AU1711" s="158" t="s">
        <v>83</v>
      </c>
      <c r="AV1711" s="13" t="s">
        <v>83</v>
      </c>
      <c r="AW1711" s="13" t="s">
        <v>29</v>
      </c>
      <c r="AX1711" s="13" t="s">
        <v>73</v>
      </c>
      <c r="AY1711" s="158" t="s">
        <v>137</v>
      </c>
    </row>
    <row r="1712" spans="1:65" s="13" customFormat="1">
      <c r="B1712" s="156"/>
      <c r="D1712" s="157" t="s">
        <v>145</v>
      </c>
      <c r="E1712" s="158" t="s">
        <v>1</v>
      </c>
      <c r="F1712" s="159" t="s">
        <v>1788</v>
      </c>
      <c r="H1712" s="160">
        <v>11.224</v>
      </c>
      <c r="L1712" s="156"/>
      <c r="M1712" s="161"/>
      <c r="N1712" s="162"/>
      <c r="O1712" s="162"/>
      <c r="P1712" s="162"/>
      <c r="Q1712" s="162"/>
      <c r="R1712" s="162"/>
      <c r="S1712" s="162"/>
      <c r="T1712" s="163"/>
      <c r="AT1712" s="158" t="s">
        <v>145</v>
      </c>
      <c r="AU1712" s="158" t="s">
        <v>83</v>
      </c>
      <c r="AV1712" s="13" t="s">
        <v>83</v>
      </c>
      <c r="AW1712" s="13" t="s">
        <v>29</v>
      </c>
      <c r="AX1712" s="13" t="s">
        <v>73</v>
      </c>
      <c r="AY1712" s="158" t="s">
        <v>137</v>
      </c>
    </row>
    <row r="1713" spans="1:65" s="16" customFormat="1">
      <c r="B1713" s="191"/>
      <c r="D1713" s="157" t="s">
        <v>145</v>
      </c>
      <c r="E1713" s="192" t="s">
        <v>1</v>
      </c>
      <c r="F1713" s="193" t="s">
        <v>582</v>
      </c>
      <c r="H1713" s="194">
        <v>3609.1880000000001</v>
      </c>
      <c r="L1713" s="191"/>
      <c r="M1713" s="195"/>
      <c r="N1713" s="196"/>
      <c r="O1713" s="196"/>
      <c r="P1713" s="196"/>
      <c r="Q1713" s="196"/>
      <c r="R1713" s="196"/>
      <c r="S1713" s="196"/>
      <c r="T1713" s="197"/>
      <c r="AT1713" s="192" t="s">
        <v>145</v>
      </c>
      <c r="AU1713" s="192" t="s">
        <v>83</v>
      </c>
      <c r="AV1713" s="16" t="s">
        <v>152</v>
      </c>
      <c r="AW1713" s="16" t="s">
        <v>29</v>
      </c>
      <c r="AX1713" s="16" t="s">
        <v>73</v>
      </c>
      <c r="AY1713" s="192" t="s">
        <v>137</v>
      </c>
    </row>
    <row r="1714" spans="1:65" s="15" customFormat="1">
      <c r="B1714" s="171"/>
      <c r="D1714" s="157" t="s">
        <v>145</v>
      </c>
      <c r="E1714" s="172" t="s">
        <v>1</v>
      </c>
      <c r="F1714" s="173" t="s">
        <v>1547</v>
      </c>
      <c r="H1714" s="172" t="s">
        <v>1</v>
      </c>
      <c r="L1714" s="171"/>
      <c r="M1714" s="174"/>
      <c r="N1714" s="175"/>
      <c r="O1714" s="175"/>
      <c r="P1714" s="175"/>
      <c r="Q1714" s="175"/>
      <c r="R1714" s="175"/>
      <c r="S1714" s="175"/>
      <c r="T1714" s="176"/>
      <c r="AT1714" s="172" t="s">
        <v>145</v>
      </c>
      <c r="AU1714" s="172" t="s">
        <v>83</v>
      </c>
      <c r="AV1714" s="15" t="s">
        <v>81</v>
      </c>
      <c r="AW1714" s="15" t="s">
        <v>29</v>
      </c>
      <c r="AX1714" s="15" t="s">
        <v>73</v>
      </c>
      <c r="AY1714" s="172" t="s">
        <v>137</v>
      </c>
    </row>
    <row r="1715" spans="1:65" s="13" customFormat="1">
      <c r="B1715" s="156"/>
      <c r="D1715" s="157" t="s">
        <v>145</v>
      </c>
      <c r="E1715" s="158" t="s">
        <v>1</v>
      </c>
      <c r="F1715" s="159" t="s">
        <v>1789</v>
      </c>
      <c r="H1715" s="160">
        <v>17.971</v>
      </c>
      <c r="L1715" s="156"/>
      <c r="M1715" s="161"/>
      <c r="N1715" s="162"/>
      <c r="O1715" s="162"/>
      <c r="P1715" s="162"/>
      <c r="Q1715" s="162"/>
      <c r="R1715" s="162"/>
      <c r="S1715" s="162"/>
      <c r="T1715" s="163"/>
      <c r="AT1715" s="158" t="s">
        <v>145</v>
      </c>
      <c r="AU1715" s="158" t="s">
        <v>83</v>
      </c>
      <c r="AV1715" s="13" t="s">
        <v>83</v>
      </c>
      <c r="AW1715" s="13" t="s">
        <v>29</v>
      </c>
      <c r="AX1715" s="13" t="s">
        <v>73</v>
      </c>
      <c r="AY1715" s="158" t="s">
        <v>137</v>
      </c>
    </row>
    <row r="1716" spans="1:65" s="13" customFormat="1">
      <c r="B1716" s="156"/>
      <c r="D1716" s="157" t="s">
        <v>145</v>
      </c>
      <c r="E1716" s="158" t="s">
        <v>1</v>
      </c>
      <c r="F1716" s="159" t="s">
        <v>1790</v>
      </c>
      <c r="H1716" s="160">
        <v>27.75</v>
      </c>
      <c r="L1716" s="156"/>
      <c r="M1716" s="161"/>
      <c r="N1716" s="162"/>
      <c r="O1716" s="162"/>
      <c r="P1716" s="162"/>
      <c r="Q1716" s="162"/>
      <c r="R1716" s="162"/>
      <c r="S1716" s="162"/>
      <c r="T1716" s="163"/>
      <c r="AT1716" s="158" t="s">
        <v>145</v>
      </c>
      <c r="AU1716" s="158" t="s">
        <v>83</v>
      </c>
      <c r="AV1716" s="13" t="s">
        <v>83</v>
      </c>
      <c r="AW1716" s="13" t="s">
        <v>29</v>
      </c>
      <c r="AX1716" s="13" t="s">
        <v>73</v>
      </c>
      <c r="AY1716" s="158" t="s">
        <v>137</v>
      </c>
    </row>
    <row r="1717" spans="1:65" s="16" customFormat="1">
      <c r="B1717" s="191"/>
      <c r="D1717" s="157" t="s">
        <v>145</v>
      </c>
      <c r="E1717" s="192" t="s">
        <v>1</v>
      </c>
      <c r="F1717" s="193" t="s">
        <v>582</v>
      </c>
      <c r="H1717" s="194">
        <v>45.720999999999997</v>
      </c>
      <c r="L1717" s="191"/>
      <c r="M1717" s="195"/>
      <c r="N1717" s="196"/>
      <c r="O1717" s="196"/>
      <c r="P1717" s="196"/>
      <c r="Q1717" s="196"/>
      <c r="R1717" s="196"/>
      <c r="S1717" s="196"/>
      <c r="T1717" s="197"/>
      <c r="AT1717" s="192" t="s">
        <v>145</v>
      </c>
      <c r="AU1717" s="192" t="s">
        <v>83</v>
      </c>
      <c r="AV1717" s="16" t="s">
        <v>152</v>
      </c>
      <c r="AW1717" s="16" t="s">
        <v>29</v>
      </c>
      <c r="AX1717" s="16" t="s">
        <v>73</v>
      </c>
      <c r="AY1717" s="192" t="s">
        <v>137</v>
      </c>
    </row>
    <row r="1718" spans="1:65" s="15" customFormat="1">
      <c r="B1718" s="171"/>
      <c r="D1718" s="157" t="s">
        <v>145</v>
      </c>
      <c r="E1718" s="172" t="s">
        <v>1</v>
      </c>
      <c r="F1718" s="173" t="s">
        <v>1547</v>
      </c>
      <c r="H1718" s="172" t="s">
        <v>1</v>
      </c>
      <c r="L1718" s="171"/>
      <c r="M1718" s="174"/>
      <c r="N1718" s="175"/>
      <c r="O1718" s="175"/>
      <c r="P1718" s="175"/>
      <c r="Q1718" s="175"/>
      <c r="R1718" s="175"/>
      <c r="S1718" s="175"/>
      <c r="T1718" s="176"/>
      <c r="AT1718" s="172" t="s">
        <v>145</v>
      </c>
      <c r="AU1718" s="172" t="s">
        <v>83</v>
      </c>
      <c r="AV1718" s="15" t="s">
        <v>81</v>
      </c>
      <c r="AW1718" s="15" t="s">
        <v>29</v>
      </c>
      <c r="AX1718" s="15" t="s">
        <v>73</v>
      </c>
      <c r="AY1718" s="172" t="s">
        <v>137</v>
      </c>
    </row>
    <row r="1719" spans="1:65" s="13" customFormat="1">
      <c r="B1719" s="156"/>
      <c r="D1719" s="157" t="s">
        <v>145</v>
      </c>
      <c r="E1719" s="158" t="s">
        <v>1</v>
      </c>
      <c r="F1719" s="159" t="s">
        <v>1791</v>
      </c>
      <c r="H1719" s="160">
        <v>118.70399999999999</v>
      </c>
      <c r="L1719" s="156"/>
      <c r="M1719" s="161"/>
      <c r="N1719" s="162"/>
      <c r="O1719" s="162"/>
      <c r="P1719" s="162"/>
      <c r="Q1719" s="162"/>
      <c r="R1719" s="162"/>
      <c r="S1719" s="162"/>
      <c r="T1719" s="163"/>
      <c r="AT1719" s="158" t="s">
        <v>145</v>
      </c>
      <c r="AU1719" s="158" t="s">
        <v>83</v>
      </c>
      <c r="AV1719" s="13" t="s">
        <v>83</v>
      </c>
      <c r="AW1719" s="13" t="s">
        <v>29</v>
      </c>
      <c r="AX1719" s="13" t="s">
        <v>73</v>
      </c>
      <c r="AY1719" s="158" t="s">
        <v>137</v>
      </c>
    </row>
    <row r="1720" spans="1:65" s="13" customFormat="1">
      <c r="B1720" s="156"/>
      <c r="D1720" s="157" t="s">
        <v>145</v>
      </c>
      <c r="E1720" s="158" t="s">
        <v>1</v>
      </c>
      <c r="F1720" s="159" t="s">
        <v>1792</v>
      </c>
      <c r="H1720" s="160">
        <v>70.308000000000007</v>
      </c>
      <c r="L1720" s="156"/>
      <c r="M1720" s="161"/>
      <c r="N1720" s="162"/>
      <c r="O1720" s="162"/>
      <c r="P1720" s="162"/>
      <c r="Q1720" s="162"/>
      <c r="R1720" s="162"/>
      <c r="S1720" s="162"/>
      <c r="T1720" s="163"/>
      <c r="AT1720" s="158" t="s">
        <v>145</v>
      </c>
      <c r="AU1720" s="158" t="s">
        <v>83</v>
      </c>
      <c r="AV1720" s="13" t="s">
        <v>83</v>
      </c>
      <c r="AW1720" s="13" t="s">
        <v>29</v>
      </c>
      <c r="AX1720" s="13" t="s">
        <v>73</v>
      </c>
      <c r="AY1720" s="158" t="s">
        <v>137</v>
      </c>
    </row>
    <row r="1721" spans="1:65" s="13" customFormat="1">
      <c r="B1721" s="156"/>
      <c r="D1721" s="157" t="s">
        <v>145</v>
      </c>
      <c r="E1721" s="158" t="s">
        <v>1</v>
      </c>
      <c r="F1721" s="159" t="s">
        <v>1793</v>
      </c>
      <c r="H1721" s="160">
        <v>24.84</v>
      </c>
      <c r="L1721" s="156"/>
      <c r="M1721" s="161"/>
      <c r="N1721" s="162"/>
      <c r="O1721" s="162"/>
      <c r="P1721" s="162"/>
      <c r="Q1721" s="162"/>
      <c r="R1721" s="162"/>
      <c r="S1721" s="162"/>
      <c r="T1721" s="163"/>
      <c r="AT1721" s="158" t="s">
        <v>145</v>
      </c>
      <c r="AU1721" s="158" t="s">
        <v>83</v>
      </c>
      <c r="AV1721" s="13" t="s">
        <v>83</v>
      </c>
      <c r="AW1721" s="13" t="s">
        <v>29</v>
      </c>
      <c r="AX1721" s="13" t="s">
        <v>73</v>
      </c>
      <c r="AY1721" s="158" t="s">
        <v>137</v>
      </c>
    </row>
    <row r="1722" spans="1:65" s="13" customFormat="1">
      <c r="B1722" s="156"/>
      <c r="D1722" s="157" t="s">
        <v>145</v>
      </c>
      <c r="E1722" s="158" t="s">
        <v>1</v>
      </c>
      <c r="F1722" s="159" t="s">
        <v>1794</v>
      </c>
      <c r="H1722" s="160">
        <v>122.67</v>
      </c>
      <c r="L1722" s="156"/>
      <c r="M1722" s="161"/>
      <c r="N1722" s="162"/>
      <c r="O1722" s="162"/>
      <c r="P1722" s="162"/>
      <c r="Q1722" s="162"/>
      <c r="R1722" s="162"/>
      <c r="S1722" s="162"/>
      <c r="T1722" s="163"/>
      <c r="AT1722" s="158" t="s">
        <v>145</v>
      </c>
      <c r="AU1722" s="158" t="s">
        <v>83</v>
      </c>
      <c r="AV1722" s="13" t="s">
        <v>83</v>
      </c>
      <c r="AW1722" s="13" t="s">
        <v>29</v>
      </c>
      <c r="AX1722" s="13" t="s">
        <v>73</v>
      </c>
      <c r="AY1722" s="158" t="s">
        <v>137</v>
      </c>
    </row>
    <row r="1723" spans="1:65" s="13" customFormat="1">
      <c r="B1723" s="156"/>
      <c r="D1723" s="157" t="s">
        <v>145</v>
      </c>
      <c r="E1723" s="158" t="s">
        <v>1</v>
      </c>
      <c r="F1723" s="159" t="s">
        <v>1795</v>
      </c>
      <c r="H1723" s="160">
        <v>49.247999999999998</v>
      </c>
      <c r="L1723" s="156"/>
      <c r="M1723" s="161"/>
      <c r="N1723" s="162"/>
      <c r="O1723" s="162"/>
      <c r="P1723" s="162"/>
      <c r="Q1723" s="162"/>
      <c r="R1723" s="162"/>
      <c r="S1723" s="162"/>
      <c r="T1723" s="163"/>
      <c r="AT1723" s="158" t="s">
        <v>145</v>
      </c>
      <c r="AU1723" s="158" t="s">
        <v>83</v>
      </c>
      <c r="AV1723" s="13" t="s">
        <v>83</v>
      </c>
      <c r="AW1723" s="13" t="s">
        <v>29</v>
      </c>
      <c r="AX1723" s="13" t="s">
        <v>73</v>
      </c>
      <c r="AY1723" s="158" t="s">
        <v>137</v>
      </c>
    </row>
    <row r="1724" spans="1:65" s="13" customFormat="1">
      <c r="B1724" s="156"/>
      <c r="D1724" s="157" t="s">
        <v>145</v>
      </c>
      <c r="E1724" s="158" t="s">
        <v>1</v>
      </c>
      <c r="F1724" s="159" t="s">
        <v>1796</v>
      </c>
      <c r="H1724" s="160">
        <v>33.119999999999997</v>
      </c>
      <c r="L1724" s="156"/>
      <c r="M1724" s="161"/>
      <c r="N1724" s="162"/>
      <c r="O1724" s="162"/>
      <c r="P1724" s="162"/>
      <c r="Q1724" s="162"/>
      <c r="R1724" s="162"/>
      <c r="S1724" s="162"/>
      <c r="T1724" s="163"/>
      <c r="AT1724" s="158" t="s">
        <v>145</v>
      </c>
      <c r="AU1724" s="158" t="s">
        <v>83</v>
      </c>
      <c r="AV1724" s="13" t="s">
        <v>83</v>
      </c>
      <c r="AW1724" s="13" t="s">
        <v>29</v>
      </c>
      <c r="AX1724" s="13" t="s">
        <v>73</v>
      </c>
      <c r="AY1724" s="158" t="s">
        <v>137</v>
      </c>
    </row>
    <row r="1725" spans="1:65" s="16" customFormat="1">
      <c r="B1725" s="191"/>
      <c r="D1725" s="157" t="s">
        <v>145</v>
      </c>
      <c r="E1725" s="192" t="s">
        <v>1</v>
      </c>
      <c r="F1725" s="193" t="s">
        <v>582</v>
      </c>
      <c r="H1725" s="194">
        <v>418.89</v>
      </c>
      <c r="L1725" s="191"/>
      <c r="M1725" s="195"/>
      <c r="N1725" s="196"/>
      <c r="O1725" s="196"/>
      <c r="P1725" s="196"/>
      <c r="Q1725" s="196"/>
      <c r="R1725" s="196"/>
      <c r="S1725" s="196"/>
      <c r="T1725" s="197"/>
      <c r="AT1725" s="192" t="s">
        <v>145</v>
      </c>
      <c r="AU1725" s="192" t="s">
        <v>83</v>
      </c>
      <c r="AV1725" s="16" t="s">
        <v>152</v>
      </c>
      <c r="AW1725" s="16" t="s">
        <v>29</v>
      </c>
      <c r="AX1725" s="16" t="s">
        <v>73</v>
      </c>
      <c r="AY1725" s="192" t="s">
        <v>137</v>
      </c>
    </row>
    <row r="1726" spans="1:65" s="14" customFormat="1">
      <c r="B1726" s="164"/>
      <c r="D1726" s="157" t="s">
        <v>145</v>
      </c>
      <c r="E1726" s="165" t="s">
        <v>1</v>
      </c>
      <c r="F1726" s="166" t="s">
        <v>176</v>
      </c>
      <c r="H1726" s="167">
        <v>4073.799</v>
      </c>
      <c r="L1726" s="164"/>
      <c r="M1726" s="168"/>
      <c r="N1726" s="169"/>
      <c r="O1726" s="169"/>
      <c r="P1726" s="169"/>
      <c r="Q1726" s="169"/>
      <c r="R1726" s="169"/>
      <c r="S1726" s="169"/>
      <c r="T1726" s="170"/>
      <c r="AT1726" s="165" t="s">
        <v>145</v>
      </c>
      <c r="AU1726" s="165" t="s">
        <v>83</v>
      </c>
      <c r="AV1726" s="14" t="s">
        <v>143</v>
      </c>
      <c r="AW1726" s="14" t="s">
        <v>29</v>
      </c>
      <c r="AX1726" s="14" t="s">
        <v>81</v>
      </c>
      <c r="AY1726" s="165" t="s">
        <v>137</v>
      </c>
    </row>
    <row r="1727" spans="1:65" s="2" customFormat="1" ht="62.7" customHeight="1">
      <c r="A1727" s="30"/>
      <c r="B1727" s="142"/>
      <c r="C1727" s="177" t="s">
        <v>1797</v>
      </c>
      <c r="D1727" s="177" t="s">
        <v>214</v>
      </c>
      <c r="E1727" s="178" t="s">
        <v>1798</v>
      </c>
      <c r="F1727" s="179" t="s">
        <v>1799</v>
      </c>
      <c r="G1727" s="180" t="s">
        <v>142</v>
      </c>
      <c r="H1727" s="181">
        <v>2014.396</v>
      </c>
      <c r="I1727" s="182"/>
      <c r="J1727" s="182">
        <f>ROUND(I1727*H1727,2)</f>
        <v>0</v>
      </c>
      <c r="K1727" s="183"/>
      <c r="L1727" s="184"/>
      <c r="M1727" s="185" t="s">
        <v>1</v>
      </c>
      <c r="N1727" s="186" t="s">
        <v>38</v>
      </c>
      <c r="O1727" s="152">
        <v>0</v>
      </c>
      <c r="P1727" s="152">
        <f>O1727*H1727</f>
        <v>0</v>
      </c>
      <c r="Q1727" s="152">
        <v>4.7000000000000002E-3</v>
      </c>
      <c r="R1727" s="152">
        <f>Q1727*H1727</f>
        <v>9.4676612000000002</v>
      </c>
      <c r="S1727" s="152">
        <v>0</v>
      </c>
      <c r="T1727" s="153">
        <f>S1727*H1727</f>
        <v>0</v>
      </c>
      <c r="U1727" s="30"/>
      <c r="V1727" s="30"/>
      <c r="W1727" s="30"/>
      <c r="X1727" s="30"/>
      <c r="Y1727" s="30"/>
      <c r="Z1727" s="30"/>
      <c r="AA1727" s="30"/>
      <c r="AB1727" s="30"/>
      <c r="AC1727" s="30"/>
      <c r="AD1727" s="30"/>
      <c r="AE1727" s="30"/>
      <c r="AR1727" s="154" t="s">
        <v>304</v>
      </c>
      <c r="AT1727" s="154" t="s">
        <v>214</v>
      </c>
      <c r="AU1727" s="154" t="s">
        <v>83</v>
      </c>
      <c r="AY1727" s="18" t="s">
        <v>137</v>
      </c>
      <c r="BE1727" s="155">
        <f>IF(N1727="základní",J1727,0)</f>
        <v>0</v>
      </c>
      <c r="BF1727" s="155">
        <f>IF(N1727="snížená",J1727,0)</f>
        <v>0</v>
      </c>
      <c r="BG1727" s="155">
        <f>IF(N1727="zákl. přenesená",J1727,0)</f>
        <v>0</v>
      </c>
      <c r="BH1727" s="155">
        <f>IF(N1727="sníž. přenesená",J1727,0)</f>
        <v>0</v>
      </c>
      <c r="BI1727" s="155">
        <f>IF(N1727="nulová",J1727,0)</f>
        <v>0</v>
      </c>
      <c r="BJ1727" s="18" t="s">
        <v>81</v>
      </c>
      <c r="BK1727" s="155">
        <f>ROUND(I1727*H1727,2)</f>
        <v>0</v>
      </c>
      <c r="BL1727" s="18" t="s">
        <v>223</v>
      </c>
      <c r="BM1727" s="154" t="s">
        <v>1800</v>
      </c>
    </row>
    <row r="1728" spans="1:65" s="15" customFormat="1">
      <c r="B1728" s="171"/>
      <c r="D1728" s="157" t="s">
        <v>145</v>
      </c>
      <c r="E1728" s="172" t="s">
        <v>1</v>
      </c>
      <c r="F1728" s="173" t="s">
        <v>1546</v>
      </c>
      <c r="H1728" s="172" t="s">
        <v>1</v>
      </c>
      <c r="L1728" s="171"/>
      <c r="M1728" s="174"/>
      <c r="N1728" s="175"/>
      <c r="O1728" s="175"/>
      <c r="P1728" s="175"/>
      <c r="Q1728" s="175"/>
      <c r="R1728" s="175"/>
      <c r="S1728" s="175"/>
      <c r="T1728" s="176"/>
      <c r="AT1728" s="172" t="s">
        <v>145</v>
      </c>
      <c r="AU1728" s="172" t="s">
        <v>83</v>
      </c>
      <c r="AV1728" s="15" t="s">
        <v>81</v>
      </c>
      <c r="AW1728" s="15" t="s">
        <v>29</v>
      </c>
      <c r="AX1728" s="15" t="s">
        <v>73</v>
      </c>
      <c r="AY1728" s="172" t="s">
        <v>137</v>
      </c>
    </row>
    <row r="1729" spans="1:65" s="13" customFormat="1">
      <c r="B1729" s="156"/>
      <c r="D1729" s="157" t="s">
        <v>145</v>
      </c>
      <c r="E1729" s="158" t="s">
        <v>1</v>
      </c>
      <c r="F1729" s="159" t="s">
        <v>1779</v>
      </c>
      <c r="H1729" s="160">
        <v>399.40699999999998</v>
      </c>
      <c r="L1729" s="156"/>
      <c r="M1729" s="161"/>
      <c r="N1729" s="162"/>
      <c r="O1729" s="162"/>
      <c r="P1729" s="162"/>
      <c r="Q1729" s="162"/>
      <c r="R1729" s="162"/>
      <c r="S1729" s="162"/>
      <c r="T1729" s="163"/>
      <c r="AT1729" s="158" t="s">
        <v>145</v>
      </c>
      <c r="AU1729" s="158" t="s">
        <v>83</v>
      </c>
      <c r="AV1729" s="13" t="s">
        <v>83</v>
      </c>
      <c r="AW1729" s="13" t="s">
        <v>29</v>
      </c>
      <c r="AX1729" s="13" t="s">
        <v>73</v>
      </c>
      <c r="AY1729" s="158" t="s">
        <v>137</v>
      </c>
    </row>
    <row r="1730" spans="1:65" s="13" customFormat="1">
      <c r="B1730" s="156"/>
      <c r="D1730" s="157" t="s">
        <v>145</v>
      </c>
      <c r="E1730" s="158" t="s">
        <v>1</v>
      </c>
      <c r="F1730" s="159" t="s">
        <v>1801</v>
      </c>
      <c r="H1730" s="160">
        <v>1540.69</v>
      </c>
      <c r="L1730" s="156"/>
      <c r="M1730" s="161"/>
      <c r="N1730" s="162"/>
      <c r="O1730" s="162"/>
      <c r="P1730" s="162"/>
      <c r="Q1730" s="162"/>
      <c r="R1730" s="162"/>
      <c r="S1730" s="162"/>
      <c r="T1730" s="163"/>
      <c r="AT1730" s="158" t="s">
        <v>145</v>
      </c>
      <c r="AU1730" s="158" t="s">
        <v>83</v>
      </c>
      <c r="AV1730" s="13" t="s">
        <v>83</v>
      </c>
      <c r="AW1730" s="13" t="s">
        <v>29</v>
      </c>
      <c r="AX1730" s="13" t="s">
        <v>73</v>
      </c>
      <c r="AY1730" s="158" t="s">
        <v>137</v>
      </c>
    </row>
    <row r="1731" spans="1:65" s="13" customFormat="1">
      <c r="B1731" s="156"/>
      <c r="D1731" s="157" t="s">
        <v>145</v>
      </c>
      <c r="E1731" s="158" t="s">
        <v>1</v>
      </c>
      <c r="F1731" s="159" t="s">
        <v>1786</v>
      </c>
      <c r="H1731" s="160">
        <v>12.202</v>
      </c>
      <c r="L1731" s="156"/>
      <c r="M1731" s="161"/>
      <c r="N1731" s="162"/>
      <c r="O1731" s="162"/>
      <c r="P1731" s="162"/>
      <c r="Q1731" s="162"/>
      <c r="R1731" s="162"/>
      <c r="S1731" s="162"/>
      <c r="T1731" s="163"/>
      <c r="AT1731" s="158" t="s">
        <v>145</v>
      </c>
      <c r="AU1731" s="158" t="s">
        <v>83</v>
      </c>
      <c r="AV1731" s="13" t="s">
        <v>83</v>
      </c>
      <c r="AW1731" s="13" t="s">
        <v>29</v>
      </c>
      <c r="AX1731" s="13" t="s">
        <v>73</v>
      </c>
      <c r="AY1731" s="158" t="s">
        <v>137</v>
      </c>
    </row>
    <row r="1732" spans="1:65" s="13" customFormat="1">
      <c r="B1732" s="156"/>
      <c r="D1732" s="157" t="s">
        <v>145</v>
      </c>
      <c r="E1732" s="158" t="s">
        <v>1</v>
      </c>
      <c r="F1732" s="159" t="s">
        <v>1787</v>
      </c>
      <c r="H1732" s="160">
        <v>5.1520000000000001</v>
      </c>
      <c r="L1732" s="156"/>
      <c r="M1732" s="161"/>
      <c r="N1732" s="162"/>
      <c r="O1732" s="162"/>
      <c r="P1732" s="162"/>
      <c r="Q1732" s="162"/>
      <c r="R1732" s="162"/>
      <c r="S1732" s="162"/>
      <c r="T1732" s="163"/>
      <c r="AT1732" s="158" t="s">
        <v>145</v>
      </c>
      <c r="AU1732" s="158" t="s">
        <v>83</v>
      </c>
      <c r="AV1732" s="13" t="s">
        <v>83</v>
      </c>
      <c r="AW1732" s="13" t="s">
        <v>29</v>
      </c>
      <c r="AX1732" s="13" t="s">
        <v>73</v>
      </c>
      <c r="AY1732" s="158" t="s">
        <v>137</v>
      </c>
    </row>
    <row r="1733" spans="1:65" s="13" customFormat="1">
      <c r="B1733" s="156"/>
      <c r="D1733" s="157" t="s">
        <v>145</v>
      </c>
      <c r="E1733" s="158" t="s">
        <v>1</v>
      </c>
      <c r="F1733" s="159" t="s">
        <v>1788</v>
      </c>
      <c r="H1733" s="160">
        <v>11.224</v>
      </c>
      <c r="L1733" s="156"/>
      <c r="M1733" s="161"/>
      <c r="N1733" s="162"/>
      <c r="O1733" s="162"/>
      <c r="P1733" s="162"/>
      <c r="Q1733" s="162"/>
      <c r="R1733" s="162"/>
      <c r="S1733" s="162"/>
      <c r="T1733" s="163"/>
      <c r="AT1733" s="158" t="s">
        <v>145</v>
      </c>
      <c r="AU1733" s="158" t="s">
        <v>83</v>
      </c>
      <c r="AV1733" s="13" t="s">
        <v>83</v>
      </c>
      <c r="AW1733" s="13" t="s">
        <v>29</v>
      </c>
      <c r="AX1733" s="13" t="s">
        <v>73</v>
      </c>
      <c r="AY1733" s="158" t="s">
        <v>137</v>
      </c>
    </row>
    <row r="1734" spans="1:65" s="16" customFormat="1">
      <c r="B1734" s="191"/>
      <c r="D1734" s="157" t="s">
        <v>145</v>
      </c>
      <c r="E1734" s="192" t="s">
        <v>1</v>
      </c>
      <c r="F1734" s="193" t="s">
        <v>582</v>
      </c>
      <c r="H1734" s="194">
        <v>1968.675</v>
      </c>
      <c r="L1734" s="191"/>
      <c r="M1734" s="195"/>
      <c r="N1734" s="196"/>
      <c r="O1734" s="196"/>
      <c r="P1734" s="196"/>
      <c r="Q1734" s="196"/>
      <c r="R1734" s="196"/>
      <c r="S1734" s="196"/>
      <c r="T1734" s="197"/>
      <c r="AT1734" s="192" t="s">
        <v>145</v>
      </c>
      <c r="AU1734" s="192" t="s">
        <v>83</v>
      </c>
      <c r="AV1734" s="16" t="s">
        <v>152</v>
      </c>
      <c r="AW1734" s="16" t="s">
        <v>29</v>
      </c>
      <c r="AX1734" s="16" t="s">
        <v>73</v>
      </c>
      <c r="AY1734" s="192" t="s">
        <v>137</v>
      </c>
    </row>
    <row r="1735" spans="1:65" s="15" customFormat="1">
      <c r="B1735" s="171"/>
      <c r="D1735" s="157" t="s">
        <v>145</v>
      </c>
      <c r="E1735" s="172" t="s">
        <v>1</v>
      </c>
      <c r="F1735" s="173" t="s">
        <v>1547</v>
      </c>
      <c r="H1735" s="172" t="s">
        <v>1</v>
      </c>
      <c r="L1735" s="171"/>
      <c r="M1735" s="174"/>
      <c r="N1735" s="175"/>
      <c r="O1735" s="175"/>
      <c r="P1735" s="175"/>
      <c r="Q1735" s="175"/>
      <c r="R1735" s="175"/>
      <c r="S1735" s="175"/>
      <c r="T1735" s="176"/>
      <c r="AT1735" s="172" t="s">
        <v>145</v>
      </c>
      <c r="AU1735" s="172" t="s">
        <v>83</v>
      </c>
      <c r="AV1735" s="15" t="s">
        <v>81</v>
      </c>
      <c r="AW1735" s="15" t="s">
        <v>29</v>
      </c>
      <c r="AX1735" s="15" t="s">
        <v>73</v>
      </c>
      <c r="AY1735" s="172" t="s">
        <v>137</v>
      </c>
    </row>
    <row r="1736" spans="1:65" s="13" customFormat="1">
      <c r="B1736" s="156"/>
      <c r="D1736" s="157" t="s">
        <v>145</v>
      </c>
      <c r="E1736" s="158" t="s">
        <v>1</v>
      </c>
      <c r="F1736" s="159" t="s">
        <v>1789</v>
      </c>
      <c r="H1736" s="160">
        <v>17.971</v>
      </c>
      <c r="L1736" s="156"/>
      <c r="M1736" s="161"/>
      <c r="N1736" s="162"/>
      <c r="O1736" s="162"/>
      <c r="P1736" s="162"/>
      <c r="Q1736" s="162"/>
      <c r="R1736" s="162"/>
      <c r="S1736" s="162"/>
      <c r="T1736" s="163"/>
      <c r="AT1736" s="158" t="s">
        <v>145</v>
      </c>
      <c r="AU1736" s="158" t="s">
        <v>83</v>
      </c>
      <c r="AV1736" s="13" t="s">
        <v>83</v>
      </c>
      <c r="AW1736" s="13" t="s">
        <v>29</v>
      </c>
      <c r="AX1736" s="13" t="s">
        <v>73</v>
      </c>
      <c r="AY1736" s="158" t="s">
        <v>137</v>
      </c>
    </row>
    <row r="1737" spans="1:65" s="13" customFormat="1">
      <c r="B1737" s="156"/>
      <c r="D1737" s="157" t="s">
        <v>145</v>
      </c>
      <c r="E1737" s="158" t="s">
        <v>1</v>
      </c>
      <c r="F1737" s="159" t="s">
        <v>1790</v>
      </c>
      <c r="H1737" s="160">
        <v>27.75</v>
      </c>
      <c r="L1737" s="156"/>
      <c r="M1737" s="161"/>
      <c r="N1737" s="162"/>
      <c r="O1737" s="162"/>
      <c r="P1737" s="162"/>
      <c r="Q1737" s="162"/>
      <c r="R1737" s="162"/>
      <c r="S1737" s="162"/>
      <c r="T1737" s="163"/>
      <c r="AT1737" s="158" t="s">
        <v>145</v>
      </c>
      <c r="AU1737" s="158" t="s">
        <v>83</v>
      </c>
      <c r="AV1737" s="13" t="s">
        <v>83</v>
      </c>
      <c r="AW1737" s="13" t="s">
        <v>29</v>
      </c>
      <c r="AX1737" s="13" t="s">
        <v>73</v>
      </c>
      <c r="AY1737" s="158" t="s">
        <v>137</v>
      </c>
    </row>
    <row r="1738" spans="1:65" s="16" customFormat="1">
      <c r="B1738" s="191"/>
      <c r="D1738" s="157" t="s">
        <v>145</v>
      </c>
      <c r="E1738" s="192" t="s">
        <v>1</v>
      </c>
      <c r="F1738" s="193" t="s">
        <v>582</v>
      </c>
      <c r="H1738" s="194">
        <v>45.720999999999997</v>
      </c>
      <c r="L1738" s="191"/>
      <c r="M1738" s="195"/>
      <c r="N1738" s="196"/>
      <c r="O1738" s="196"/>
      <c r="P1738" s="196"/>
      <c r="Q1738" s="196"/>
      <c r="R1738" s="196"/>
      <c r="S1738" s="196"/>
      <c r="T1738" s="197"/>
      <c r="AT1738" s="192" t="s">
        <v>145</v>
      </c>
      <c r="AU1738" s="192" t="s">
        <v>83</v>
      </c>
      <c r="AV1738" s="16" t="s">
        <v>152</v>
      </c>
      <c r="AW1738" s="16" t="s">
        <v>29</v>
      </c>
      <c r="AX1738" s="16" t="s">
        <v>73</v>
      </c>
      <c r="AY1738" s="192" t="s">
        <v>137</v>
      </c>
    </row>
    <row r="1739" spans="1:65" s="14" customFormat="1">
      <c r="B1739" s="164"/>
      <c r="D1739" s="157" t="s">
        <v>145</v>
      </c>
      <c r="E1739" s="165" t="s">
        <v>1</v>
      </c>
      <c r="F1739" s="166" t="s">
        <v>176</v>
      </c>
      <c r="H1739" s="167">
        <v>2014.396</v>
      </c>
      <c r="L1739" s="164"/>
      <c r="M1739" s="168"/>
      <c r="N1739" s="169"/>
      <c r="O1739" s="169"/>
      <c r="P1739" s="169"/>
      <c r="Q1739" s="169"/>
      <c r="R1739" s="169"/>
      <c r="S1739" s="169"/>
      <c r="T1739" s="170"/>
      <c r="AT1739" s="165" t="s">
        <v>145</v>
      </c>
      <c r="AU1739" s="165" t="s">
        <v>83</v>
      </c>
      <c r="AV1739" s="14" t="s">
        <v>143</v>
      </c>
      <c r="AW1739" s="14" t="s">
        <v>29</v>
      </c>
      <c r="AX1739" s="14" t="s">
        <v>81</v>
      </c>
      <c r="AY1739" s="165" t="s">
        <v>137</v>
      </c>
    </row>
    <row r="1740" spans="1:65" s="2" customFormat="1" ht="24.15" customHeight="1">
      <c r="A1740" s="30"/>
      <c r="B1740" s="142"/>
      <c r="C1740" s="143" t="s">
        <v>1802</v>
      </c>
      <c r="D1740" s="143" t="s">
        <v>139</v>
      </c>
      <c r="E1740" s="144" t="s">
        <v>1803</v>
      </c>
      <c r="F1740" s="145" t="s">
        <v>1804</v>
      </c>
      <c r="G1740" s="146" t="s">
        <v>142</v>
      </c>
      <c r="H1740" s="147">
        <v>178.21</v>
      </c>
      <c r="I1740" s="148"/>
      <c r="J1740" s="148">
        <f>ROUND(I1740*H1740,2)</f>
        <v>0</v>
      </c>
      <c r="K1740" s="149"/>
      <c r="L1740" s="31"/>
      <c r="M1740" s="150" t="s">
        <v>1</v>
      </c>
      <c r="N1740" s="151" t="s">
        <v>38</v>
      </c>
      <c r="O1740" s="152">
        <v>9.7000000000000003E-2</v>
      </c>
      <c r="P1740" s="152">
        <f>O1740*H1740</f>
        <v>17.286370000000002</v>
      </c>
      <c r="Q1740" s="152">
        <v>4.0000000000000003E-5</v>
      </c>
      <c r="R1740" s="152">
        <f>Q1740*H1740</f>
        <v>7.1284000000000009E-3</v>
      </c>
      <c r="S1740" s="152">
        <v>0</v>
      </c>
      <c r="T1740" s="153">
        <f>S1740*H1740</f>
        <v>0</v>
      </c>
      <c r="U1740" s="30"/>
      <c r="V1740" s="30"/>
      <c r="W1740" s="30"/>
      <c r="X1740" s="30"/>
      <c r="Y1740" s="30"/>
      <c r="Z1740" s="30"/>
      <c r="AA1740" s="30"/>
      <c r="AB1740" s="30"/>
      <c r="AC1740" s="30"/>
      <c r="AD1740" s="30"/>
      <c r="AE1740" s="30"/>
      <c r="AR1740" s="154" t="s">
        <v>223</v>
      </c>
      <c r="AT1740" s="154" t="s">
        <v>139</v>
      </c>
      <c r="AU1740" s="154" t="s">
        <v>83</v>
      </c>
      <c r="AY1740" s="18" t="s">
        <v>137</v>
      </c>
      <c r="BE1740" s="155">
        <f>IF(N1740="základní",J1740,0)</f>
        <v>0</v>
      </c>
      <c r="BF1740" s="155">
        <f>IF(N1740="snížená",J1740,0)</f>
        <v>0</v>
      </c>
      <c r="BG1740" s="155">
        <f>IF(N1740="zákl. přenesená",J1740,0)</f>
        <v>0</v>
      </c>
      <c r="BH1740" s="155">
        <f>IF(N1740="sníž. přenesená",J1740,0)</f>
        <v>0</v>
      </c>
      <c r="BI1740" s="155">
        <f>IF(N1740="nulová",J1740,0)</f>
        <v>0</v>
      </c>
      <c r="BJ1740" s="18" t="s">
        <v>81</v>
      </c>
      <c r="BK1740" s="155">
        <f>ROUND(I1740*H1740,2)</f>
        <v>0</v>
      </c>
      <c r="BL1740" s="18" t="s">
        <v>223</v>
      </c>
      <c r="BM1740" s="154" t="s">
        <v>1805</v>
      </c>
    </row>
    <row r="1741" spans="1:65" s="15" customFormat="1">
      <c r="B1741" s="171"/>
      <c r="D1741" s="157" t="s">
        <v>145</v>
      </c>
      <c r="E1741" s="172" t="s">
        <v>1</v>
      </c>
      <c r="F1741" s="173" t="s">
        <v>1547</v>
      </c>
      <c r="H1741" s="172" t="s">
        <v>1</v>
      </c>
      <c r="L1741" s="171"/>
      <c r="M1741" s="174"/>
      <c r="N1741" s="175"/>
      <c r="O1741" s="175"/>
      <c r="P1741" s="175"/>
      <c r="Q1741" s="175"/>
      <c r="R1741" s="175"/>
      <c r="S1741" s="175"/>
      <c r="T1741" s="176"/>
      <c r="AT1741" s="172" t="s">
        <v>145</v>
      </c>
      <c r="AU1741" s="172" t="s">
        <v>83</v>
      </c>
      <c r="AV1741" s="15" t="s">
        <v>81</v>
      </c>
      <c r="AW1741" s="15" t="s">
        <v>29</v>
      </c>
      <c r="AX1741" s="15" t="s">
        <v>73</v>
      </c>
      <c r="AY1741" s="172" t="s">
        <v>137</v>
      </c>
    </row>
    <row r="1742" spans="1:65" s="13" customFormat="1">
      <c r="B1742" s="156"/>
      <c r="D1742" s="157" t="s">
        <v>145</v>
      </c>
      <c r="E1742" s="158" t="s">
        <v>1</v>
      </c>
      <c r="F1742" s="159" t="s">
        <v>1548</v>
      </c>
      <c r="H1742" s="160">
        <v>98.92</v>
      </c>
      <c r="L1742" s="156"/>
      <c r="M1742" s="161"/>
      <c r="N1742" s="162"/>
      <c r="O1742" s="162"/>
      <c r="P1742" s="162"/>
      <c r="Q1742" s="162"/>
      <c r="R1742" s="162"/>
      <c r="S1742" s="162"/>
      <c r="T1742" s="163"/>
      <c r="AT1742" s="158" t="s">
        <v>145</v>
      </c>
      <c r="AU1742" s="158" t="s">
        <v>83</v>
      </c>
      <c r="AV1742" s="13" t="s">
        <v>83</v>
      </c>
      <c r="AW1742" s="13" t="s">
        <v>29</v>
      </c>
      <c r="AX1742" s="13" t="s">
        <v>73</v>
      </c>
      <c r="AY1742" s="158" t="s">
        <v>137</v>
      </c>
    </row>
    <row r="1743" spans="1:65" s="13" customFormat="1">
      <c r="B1743" s="156"/>
      <c r="D1743" s="157" t="s">
        <v>145</v>
      </c>
      <c r="E1743" s="158" t="s">
        <v>1</v>
      </c>
      <c r="F1743" s="159" t="s">
        <v>1549</v>
      </c>
      <c r="H1743" s="160">
        <v>58.59</v>
      </c>
      <c r="L1743" s="156"/>
      <c r="M1743" s="161"/>
      <c r="N1743" s="162"/>
      <c r="O1743" s="162"/>
      <c r="P1743" s="162"/>
      <c r="Q1743" s="162"/>
      <c r="R1743" s="162"/>
      <c r="S1743" s="162"/>
      <c r="T1743" s="163"/>
      <c r="AT1743" s="158" t="s">
        <v>145</v>
      </c>
      <c r="AU1743" s="158" t="s">
        <v>83</v>
      </c>
      <c r="AV1743" s="13" t="s">
        <v>83</v>
      </c>
      <c r="AW1743" s="13" t="s">
        <v>29</v>
      </c>
      <c r="AX1743" s="13" t="s">
        <v>73</v>
      </c>
      <c r="AY1743" s="158" t="s">
        <v>137</v>
      </c>
    </row>
    <row r="1744" spans="1:65" s="13" customFormat="1">
      <c r="B1744" s="156"/>
      <c r="D1744" s="157" t="s">
        <v>145</v>
      </c>
      <c r="E1744" s="158" t="s">
        <v>1</v>
      </c>
      <c r="F1744" s="159" t="s">
        <v>1550</v>
      </c>
      <c r="H1744" s="160">
        <v>20.7</v>
      </c>
      <c r="L1744" s="156"/>
      <c r="M1744" s="161"/>
      <c r="N1744" s="162"/>
      <c r="O1744" s="162"/>
      <c r="P1744" s="162"/>
      <c r="Q1744" s="162"/>
      <c r="R1744" s="162"/>
      <c r="S1744" s="162"/>
      <c r="T1744" s="163"/>
      <c r="AT1744" s="158" t="s">
        <v>145</v>
      </c>
      <c r="AU1744" s="158" t="s">
        <v>83</v>
      </c>
      <c r="AV1744" s="13" t="s">
        <v>83</v>
      </c>
      <c r="AW1744" s="13" t="s">
        <v>29</v>
      </c>
      <c r="AX1744" s="13" t="s">
        <v>73</v>
      </c>
      <c r="AY1744" s="158" t="s">
        <v>137</v>
      </c>
    </row>
    <row r="1745" spans="1:65" s="14" customFormat="1">
      <c r="B1745" s="164"/>
      <c r="D1745" s="157" t="s">
        <v>145</v>
      </c>
      <c r="E1745" s="165" t="s">
        <v>1</v>
      </c>
      <c r="F1745" s="166" t="s">
        <v>176</v>
      </c>
      <c r="H1745" s="167">
        <v>178.21</v>
      </c>
      <c r="L1745" s="164"/>
      <c r="M1745" s="168"/>
      <c r="N1745" s="169"/>
      <c r="O1745" s="169"/>
      <c r="P1745" s="169"/>
      <c r="Q1745" s="169"/>
      <c r="R1745" s="169"/>
      <c r="S1745" s="169"/>
      <c r="T1745" s="170"/>
      <c r="AT1745" s="165" t="s">
        <v>145</v>
      </c>
      <c r="AU1745" s="165" t="s">
        <v>83</v>
      </c>
      <c r="AV1745" s="14" t="s">
        <v>143</v>
      </c>
      <c r="AW1745" s="14" t="s">
        <v>29</v>
      </c>
      <c r="AX1745" s="14" t="s">
        <v>81</v>
      </c>
      <c r="AY1745" s="165" t="s">
        <v>137</v>
      </c>
    </row>
    <row r="1746" spans="1:65" s="2" customFormat="1" ht="24.15" customHeight="1">
      <c r="A1746" s="30"/>
      <c r="B1746" s="142"/>
      <c r="C1746" s="177" t="s">
        <v>1806</v>
      </c>
      <c r="D1746" s="177" t="s">
        <v>214</v>
      </c>
      <c r="E1746" s="178" t="s">
        <v>1807</v>
      </c>
      <c r="F1746" s="179" t="s">
        <v>1808</v>
      </c>
      <c r="G1746" s="180" t="s">
        <v>142</v>
      </c>
      <c r="H1746" s="181">
        <v>213.852</v>
      </c>
      <c r="I1746" s="182"/>
      <c r="J1746" s="182">
        <f>ROUND(I1746*H1746,2)</f>
        <v>0</v>
      </c>
      <c r="K1746" s="183"/>
      <c r="L1746" s="184"/>
      <c r="M1746" s="185" t="s">
        <v>1</v>
      </c>
      <c r="N1746" s="186" t="s">
        <v>38</v>
      </c>
      <c r="O1746" s="152">
        <v>0</v>
      </c>
      <c r="P1746" s="152">
        <f>O1746*H1746</f>
        <v>0</v>
      </c>
      <c r="Q1746" s="152">
        <v>6.4999999999999997E-4</v>
      </c>
      <c r="R1746" s="152">
        <f>Q1746*H1746</f>
        <v>0.13900379999999998</v>
      </c>
      <c r="S1746" s="152">
        <v>0</v>
      </c>
      <c r="T1746" s="153">
        <f>S1746*H1746</f>
        <v>0</v>
      </c>
      <c r="U1746" s="30"/>
      <c r="V1746" s="30"/>
      <c r="W1746" s="30"/>
      <c r="X1746" s="30"/>
      <c r="Y1746" s="30"/>
      <c r="Z1746" s="30"/>
      <c r="AA1746" s="30"/>
      <c r="AB1746" s="30"/>
      <c r="AC1746" s="30"/>
      <c r="AD1746" s="30"/>
      <c r="AE1746" s="30"/>
      <c r="AR1746" s="154" t="s">
        <v>304</v>
      </c>
      <c r="AT1746" s="154" t="s">
        <v>214</v>
      </c>
      <c r="AU1746" s="154" t="s">
        <v>83</v>
      </c>
      <c r="AY1746" s="18" t="s">
        <v>137</v>
      </c>
      <c r="BE1746" s="155">
        <f>IF(N1746="základní",J1746,0)</f>
        <v>0</v>
      </c>
      <c r="BF1746" s="155">
        <f>IF(N1746="snížená",J1746,0)</f>
        <v>0</v>
      </c>
      <c r="BG1746" s="155">
        <f>IF(N1746="zákl. přenesená",J1746,0)</f>
        <v>0</v>
      </c>
      <c r="BH1746" s="155">
        <f>IF(N1746="sníž. přenesená",J1746,0)</f>
        <v>0</v>
      </c>
      <c r="BI1746" s="155">
        <f>IF(N1746="nulová",J1746,0)</f>
        <v>0</v>
      </c>
      <c r="BJ1746" s="18" t="s">
        <v>81</v>
      </c>
      <c r="BK1746" s="155">
        <f>ROUND(I1746*H1746,2)</f>
        <v>0</v>
      </c>
      <c r="BL1746" s="18" t="s">
        <v>223</v>
      </c>
      <c r="BM1746" s="154" t="s">
        <v>1809</v>
      </c>
    </row>
    <row r="1747" spans="1:65" s="13" customFormat="1">
      <c r="B1747" s="156"/>
      <c r="D1747" s="157" t="s">
        <v>145</v>
      </c>
      <c r="F1747" s="159" t="s">
        <v>1810</v>
      </c>
      <c r="H1747" s="160">
        <v>213.852</v>
      </c>
      <c r="L1747" s="156"/>
      <c r="M1747" s="161"/>
      <c r="N1747" s="162"/>
      <c r="O1747" s="162"/>
      <c r="P1747" s="162"/>
      <c r="Q1747" s="162"/>
      <c r="R1747" s="162"/>
      <c r="S1747" s="162"/>
      <c r="T1747" s="163"/>
      <c r="AT1747" s="158" t="s">
        <v>145</v>
      </c>
      <c r="AU1747" s="158" t="s">
        <v>83</v>
      </c>
      <c r="AV1747" s="13" t="s">
        <v>83</v>
      </c>
      <c r="AW1747" s="13" t="s">
        <v>3</v>
      </c>
      <c r="AX1747" s="13" t="s">
        <v>81</v>
      </c>
      <c r="AY1747" s="158" t="s">
        <v>137</v>
      </c>
    </row>
    <row r="1748" spans="1:65" s="2" customFormat="1" ht="16.5" customHeight="1">
      <c r="A1748" s="30"/>
      <c r="B1748" s="142"/>
      <c r="C1748" s="143" t="s">
        <v>1811</v>
      </c>
      <c r="D1748" s="143" t="s">
        <v>139</v>
      </c>
      <c r="E1748" s="144" t="s">
        <v>1812</v>
      </c>
      <c r="F1748" s="145" t="s">
        <v>1813</v>
      </c>
      <c r="G1748" s="146" t="s">
        <v>142</v>
      </c>
      <c r="H1748" s="147">
        <v>658.83</v>
      </c>
      <c r="I1748" s="148"/>
      <c r="J1748" s="148">
        <f>ROUND(I1748*H1748,2)</f>
        <v>0</v>
      </c>
      <c r="K1748" s="149"/>
      <c r="L1748" s="31"/>
      <c r="M1748" s="150" t="s">
        <v>1</v>
      </c>
      <c r="N1748" s="151" t="s">
        <v>38</v>
      </c>
      <c r="O1748" s="152">
        <v>2.4E-2</v>
      </c>
      <c r="P1748" s="152">
        <f>O1748*H1748</f>
        <v>15.811920000000001</v>
      </c>
      <c r="Q1748" s="152">
        <v>0</v>
      </c>
      <c r="R1748" s="152">
        <f>Q1748*H1748</f>
        <v>0</v>
      </c>
      <c r="S1748" s="152">
        <v>0</v>
      </c>
      <c r="T1748" s="153">
        <f>S1748*H1748</f>
        <v>0</v>
      </c>
      <c r="U1748" s="30"/>
      <c r="V1748" s="30"/>
      <c r="W1748" s="30"/>
      <c r="X1748" s="30"/>
      <c r="Y1748" s="30"/>
      <c r="Z1748" s="30"/>
      <c r="AA1748" s="30"/>
      <c r="AB1748" s="30"/>
      <c r="AC1748" s="30"/>
      <c r="AD1748" s="30"/>
      <c r="AE1748" s="30"/>
      <c r="AR1748" s="154" t="s">
        <v>223</v>
      </c>
      <c r="AT1748" s="154" t="s">
        <v>139</v>
      </c>
      <c r="AU1748" s="154" t="s">
        <v>83</v>
      </c>
      <c r="AY1748" s="18" t="s">
        <v>137</v>
      </c>
      <c r="BE1748" s="155">
        <f>IF(N1748="základní",J1748,0)</f>
        <v>0</v>
      </c>
      <c r="BF1748" s="155">
        <f>IF(N1748="snížená",J1748,0)</f>
        <v>0</v>
      </c>
      <c r="BG1748" s="155">
        <f>IF(N1748="zákl. přenesená",J1748,0)</f>
        <v>0</v>
      </c>
      <c r="BH1748" s="155">
        <f>IF(N1748="sníž. přenesená",J1748,0)</f>
        <v>0</v>
      </c>
      <c r="BI1748" s="155">
        <f>IF(N1748="nulová",J1748,0)</f>
        <v>0</v>
      </c>
      <c r="BJ1748" s="18" t="s">
        <v>81</v>
      </c>
      <c r="BK1748" s="155">
        <f>ROUND(I1748*H1748,2)</f>
        <v>0</v>
      </c>
      <c r="BL1748" s="18" t="s">
        <v>223</v>
      </c>
      <c r="BM1748" s="154" t="s">
        <v>1814</v>
      </c>
    </row>
    <row r="1749" spans="1:65" s="13" customFormat="1">
      <c r="B1749" s="156"/>
      <c r="D1749" s="157" t="s">
        <v>145</v>
      </c>
      <c r="E1749" s="158" t="s">
        <v>1</v>
      </c>
      <c r="F1749" s="159" t="s">
        <v>1409</v>
      </c>
      <c r="H1749" s="160">
        <v>274.14999999999998</v>
      </c>
      <c r="L1749" s="156"/>
      <c r="M1749" s="161"/>
      <c r="N1749" s="162"/>
      <c r="O1749" s="162"/>
      <c r="P1749" s="162"/>
      <c r="Q1749" s="162"/>
      <c r="R1749" s="162"/>
      <c r="S1749" s="162"/>
      <c r="T1749" s="163"/>
      <c r="AT1749" s="158" t="s">
        <v>145</v>
      </c>
      <c r="AU1749" s="158" t="s">
        <v>83</v>
      </c>
      <c r="AV1749" s="13" t="s">
        <v>83</v>
      </c>
      <c r="AW1749" s="13" t="s">
        <v>29</v>
      </c>
      <c r="AX1749" s="13" t="s">
        <v>73</v>
      </c>
      <c r="AY1749" s="158" t="s">
        <v>137</v>
      </c>
    </row>
    <row r="1750" spans="1:65" s="13" customFormat="1">
      <c r="B1750" s="156"/>
      <c r="D1750" s="157" t="s">
        <v>145</v>
      </c>
      <c r="E1750" s="158" t="s">
        <v>1</v>
      </c>
      <c r="F1750" s="159" t="s">
        <v>1411</v>
      </c>
      <c r="H1750" s="160">
        <v>32.67</v>
      </c>
      <c r="L1750" s="156"/>
      <c r="M1750" s="161"/>
      <c r="N1750" s="162"/>
      <c r="O1750" s="162"/>
      <c r="P1750" s="162"/>
      <c r="Q1750" s="162"/>
      <c r="R1750" s="162"/>
      <c r="S1750" s="162"/>
      <c r="T1750" s="163"/>
      <c r="AT1750" s="158" t="s">
        <v>145</v>
      </c>
      <c r="AU1750" s="158" t="s">
        <v>83</v>
      </c>
      <c r="AV1750" s="13" t="s">
        <v>83</v>
      </c>
      <c r="AW1750" s="13" t="s">
        <v>29</v>
      </c>
      <c r="AX1750" s="13" t="s">
        <v>73</v>
      </c>
      <c r="AY1750" s="158" t="s">
        <v>137</v>
      </c>
    </row>
    <row r="1751" spans="1:65" s="13" customFormat="1">
      <c r="B1751" s="156"/>
      <c r="D1751" s="157" t="s">
        <v>145</v>
      </c>
      <c r="E1751" s="158" t="s">
        <v>1</v>
      </c>
      <c r="F1751" s="159" t="s">
        <v>1412</v>
      </c>
      <c r="H1751" s="160">
        <v>28.81</v>
      </c>
      <c r="L1751" s="156"/>
      <c r="M1751" s="161"/>
      <c r="N1751" s="162"/>
      <c r="O1751" s="162"/>
      <c r="P1751" s="162"/>
      <c r="Q1751" s="162"/>
      <c r="R1751" s="162"/>
      <c r="S1751" s="162"/>
      <c r="T1751" s="163"/>
      <c r="AT1751" s="158" t="s">
        <v>145</v>
      </c>
      <c r="AU1751" s="158" t="s">
        <v>83</v>
      </c>
      <c r="AV1751" s="13" t="s">
        <v>83</v>
      </c>
      <c r="AW1751" s="13" t="s">
        <v>29</v>
      </c>
      <c r="AX1751" s="13" t="s">
        <v>73</v>
      </c>
      <c r="AY1751" s="158" t="s">
        <v>137</v>
      </c>
    </row>
    <row r="1752" spans="1:65" s="13" customFormat="1">
      <c r="B1752" s="156"/>
      <c r="D1752" s="157" t="s">
        <v>145</v>
      </c>
      <c r="E1752" s="158" t="s">
        <v>1</v>
      </c>
      <c r="F1752" s="159" t="s">
        <v>1413</v>
      </c>
      <c r="H1752" s="160">
        <v>207.48</v>
      </c>
      <c r="L1752" s="156"/>
      <c r="M1752" s="161"/>
      <c r="N1752" s="162"/>
      <c r="O1752" s="162"/>
      <c r="P1752" s="162"/>
      <c r="Q1752" s="162"/>
      <c r="R1752" s="162"/>
      <c r="S1752" s="162"/>
      <c r="T1752" s="163"/>
      <c r="AT1752" s="158" t="s">
        <v>145</v>
      </c>
      <c r="AU1752" s="158" t="s">
        <v>83</v>
      </c>
      <c r="AV1752" s="13" t="s">
        <v>83</v>
      </c>
      <c r="AW1752" s="13" t="s">
        <v>29</v>
      </c>
      <c r="AX1752" s="13" t="s">
        <v>73</v>
      </c>
      <c r="AY1752" s="158" t="s">
        <v>137</v>
      </c>
    </row>
    <row r="1753" spans="1:65" s="13" customFormat="1">
      <c r="B1753" s="156"/>
      <c r="D1753" s="157" t="s">
        <v>145</v>
      </c>
      <c r="E1753" s="158" t="s">
        <v>1</v>
      </c>
      <c r="F1753" s="159" t="s">
        <v>1815</v>
      </c>
      <c r="H1753" s="160">
        <v>11.09</v>
      </c>
      <c r="L1753" s="156"/>
      <c r="M1753" s="161"/>
      <c r="N1753" s="162"/>
      <c r="O1753" s="162"/>
      <c r="P1753" s="162"/>
      <c r="Q1753" s="162"/>
      <c r="R1753" s="162"/>
      <c r="S1753" s="162"/>
      <c r="T1753" s="163"/>
      <c r="AT1753" s="158" t="s">
        <v>145</v>
      </c>
      <c r="AU1753" s="158" t="s">
        <v>83</v>
      </c>
      <c r="AV1753" s="13" t="s">
        <v>83</v>
      </c>
      <c r="AW1753" s="13" t="s">
        <v>29</v>
      </c>
      <c r="AX1753" s="13" t="s">
        <v>73</v>
      </c>
      <c r="AY1753" s="158" t="s">
        <v>137</v>
      </c>
    </row>
    <row r="1754" spans="1:65" s="13" customFormat="1">
      <c r="B1754" s="156"/>
      <c r="D1754" s="157" t="s">
        <v>145</v>
      </c>
      <c r="E1754" s="158" t="s">
        <v>1</v>
      </c>
      <c r="F1754" s="159" t="s">
        <v>1721</v>
      </c>
      <c r="H1754" s="160">
        <v>25.59</v>
      </c>
      <c r="L1754" s="156"/>
      <c r="M1754" s="161"/>
      <c r="N1754" s="162"/>
      <c r="O1754" s="162"/>
      <c r="P1754" s="162"/>
      <c r="Q1754" s="162"/>
      <c r="R1754" s="162"/>
      <c r="S1754" s="162"/>
      <c r="T1754" s="163"/>
      <c r="AT1754" s="158" t="s">
        <v>145</v>
      </c>
      <c r="AU1754" s="158" t="s">
        <v>83</v>
      </c>
      <c r="AV1754" s="13" t="s">
        <v>83</v>
      </c>
      <c r="AW1754" s="13" t="s">
        <v>29</v>
      </c>
      <c r="AX1754" s="13" t="s">
        <v>73</v>
      </c>
      <c r="AY1754" s="158" t="s">
        <v>137</v>
      </c>
    </row>
    <row r="1755" spans="1:65" s="13" customFormat="1">
      <c r="B1755" s="156"/>
      <c r="D1755" s="157" t="s">
        <v>145</v>
      </c>
      <c r="E1755" s="158" t="s">
        <v>1</v>
      </c>
      <c r="F1755" s="159" t="s">
        <v>1722</v>
      </c>
      <c r="H1755" s="160">
        <v>13.61</v>
      </c>
      <c r="L1755" s="156"/>
      <c r="M1755" s="161"/>
      <c r="N1755" s="162"/>
      <c r="O1755" s="162"/>
      <c r="P1755" s="162"/>
      <c r="Q1755" s="162"/>
      <c r="R1755" s="162"/>
      <c r="S1755" s="162"/>
      <c r="T1755" s="163"/>
      <c r="AT1755" s="158" t="s">
        <v>145</v>
      </c>
      <c r="AU1755" s="158" t="s">
        <v>83</v>
      </c>
      <c r="AV1755" s="13" t="s">
        <v>83</v>
      </c>
      <c r="AW1755" s="13" t="s">
        <v>29</v>
      </c>
      <c r="AX1755" s="13" t="s">
        <v>73</v>
      </c>
      <c r="AY1755" s="158" t="s">
        <v>137</v>
      </c>
    </row>
    <row r="1756" spans="1:65" s="13" customFormat="1">
      <c r="B1756" s="156"/>
      <c r="D1756" s="157" t="s">
        <v>145</v>
      </c>
      <c r="E1756" s="158" t="s">
        <v>1</v>
      </c>
      <c r="F1756" s="159" t="s">
        <v>1415</v>
      </c>
      <c r="H1756" s="160">
        <v>50.66</v>
      </c>
      <c r="L1756" s="156"/>
      <c r="M1756" s="161"/>
      <c r="N1756" s="162"/>
      <c r="O1756" s="162"/>
      <c r="P1756" s="162"/>
      <c r="Q1756" s="162"/>
      <c r="R1756" s="162"/>
      <c r="S1756" s="162"/>
      <c r="T1756" s="163"/>
      <c r="AT1756" s="158" t="s">
        <v>145</v>
      </c>
      <c r="AU1756" s="158" t="s">
        <v>83</v>
      </c>
      <c r="AV1756" s="13" t="s">
        <v>83</v>
      </c>
      <c r="AW1756" s="13" t="s">
        <v>29</v>
      </c>
      <c r="AX1756" s="13" t="s">
        <v>73</v>
      </c>
      <c r="AY1756" s="158" t="s">
        <v>137</v>
      </c>
    </row>
    <row r="1757" spans="1:65" s="13" customFormat="1">
      <c r="B1757" s="156"/>
      <c r="D1757" s="157" t="s">
        <v>145</v>
      </c>
      <c r="E1757" s="158" t="s">
        <v>1</v>
      </c>
      <c r="F1757" s="159" t="s">
        <v>1416</v>
      </c>
      <c r="H1757" s="160">
        <v>4.16</v>
      </c>
      <c r="L1757" s="156"/>
      <c r="M1757" s="161"/>
      <c r="N1757" s="162"/>
      <c r="O1757" s="162"/>
      <c r="P1757" s="162"/>
      <c r="Q1757" s="162"/>
      <c r="R1757" s="162"/>
      <c r="S1757" s="162"/>
      <c r="T1757" s="163"/>
      <c r="AT1757" s="158" t="s">
        <v>145</v>
      </c>
      <c r="AU1757" s="158" t="s">
        <v>83</v>
      </c>
      <c r="AV1757" s="13" t="s">
        <v>83</v>
      </c>
      <c r="AW1757" s="13" t="s">
        <v>29</v>
      </c>
      <c r="AX1757" s="13" t="s">
        <v>73</v>
      </c>
      <c r="AY1757" s="158" t="s">
        <v>137</v>
      </c>
    </row>
    <row r="1758" spans="1:65" s="13" customFormat="1">
      <c r="B1758" s="156"/>
      <c r="D1758" s="157" t="s">
        <v>145</v>
      </c>
      <c r="E1758" s="158" t="s">
        <v>1</v>
      </c>
      <c r="F1758" s="159" t="s">
        <v>1417</v>
      </c>
      <c r="H1758" s="160">
        <v>10.61</v>
      </c>
      <c r="L1758" s="156"/>
      <c r="M1758" s="161"/>
      <c r="N1758" s="162"/>
      <c r="O1758" s="162"/>
      <c r="P1758" s="162"/>
      <c r="Q1758" s="162"/>
      <c r="R1758" s="162"/>
      <c r="S1758" s="162"/>
      <c r="T1758" s="163"/>
      <c r="AT1758" s="158" t="s">
        <v>145</v>
      </c>
      <c r="AU1758" s="158" t="s">
        <v>83</v>
      </c>
      <c r="AV1758" s="13" t="s">
        <v>83</v>
      </c>
      <c r="AW1758" s="13" t="s">
        <v>29</v>
      </c>
      <c r="AX1758" s="13" t="s">
        <v>73</v>
      </c>
      <c r="AY1758" s="158" t="s">
        <v>137</v>
      </c>
    </row>
    <row r="1759" spans="1:65" s="14" customFormat="1">
      <c r="B1759" s="164"/>
      <c r="D1759" s="157" t="s">
        <v>145</v>
      </c>
      <c r="E1759" s="165" t="s">
        <v>1</v>
      </c>
      <c r="F1759" s="166" t="s">
        <v>176</v>
      </c>
      <c r="H1759" s="167">
        <v>658.83</v>
      </c>
      <c r="L1759" s="164"/>
      <c r="M1759" s="168"/>
      <c r="N1759" s="169"/>
      <c r="O1759" s="169"/>
      <c r="P1759" s="169"/>
      <c r="Q1759" s="169"/>
      <c r="R1759" s="169"/>
      <c r="S1759" s="169"/>
      <c r="T1759" s="170"/>
      <c r="AT1759" s="165" t="s">
        <v>145</v>
      </c>
      <c r="AU1759" s="165" t="s">
        <v>83</v>
      </c>
      <c r="AV1759" s="14" t="s">
        <v>143</v>
      </c>
      <c r="AW1759" s="14" t="s">
        <v>29</v>
      </c>
      <c r="AX1759" s="14" t="s">
        <v>81</v>
      </c>
      <c r="AY1759" s="165" t="s">
        <v>137</v>
      </c>
    </row>
    <row r="1760" spans="1:65" s="2" customFormat="1" ht="21.75" customHeight="1">
      <c r="A1760" s="30"/>
      <c r="B1760" s="142"/>
      <c r="C1760" s="177" t="s">
        <v>1816</v>
      </c>
      <c r="D1760" s="177" t="s">
        <v>214</v>
      </c>
      <c r="E1760" s="178" t="s">
        <v>1817</v>
      </c>
      <c r="F1760" s="179" t="s">
        <v>1818</v>
      </c>
      <c r="G1760" s="180" t="s">
        <v>1819</v>
      </c>
      <c r="H1760" s="181">
        <v>77.742000000000004</v>
      </c>
      <c r="I1760" s="182"/>
      <c r="J1760" s="182">
        <f>ROUND(I1760*H1760,2)</f>
        <v>0</v>
      </c>
      <c r="K1760" s="183"/>
      <c r="L1760" s="184"/>
      <c r="M1760" s="185" t="s">
        <v>1</v>
      </c>
      <c r="N1760" s="186" t="s">
        <v>38</v>
      </c>
      <c r="O1760" s="152">
        <v>0</v>
      </c>
      <c r="P1760" s="152">
        <f>O1760*H1760</f>
        <v>0</v>
      </c>
      <c r="Q1760" s="152">
        <v>1E-3</v>
      </c>
      <c r="R1760" s="152">
        <f>Q1760*H1760</f>
        <v>7.7742000000000006E-2</v>
      </c>
      <c r="S1760" s="152">
        <v>0</v>
      </c>
      <c r="T1760" s="153">
        <f>S1760*H1760</f>
        <v>0</v>
      </c>
      <c r="U1760" s="30"/>
      <c r="V1760" s="30"/>
      <c r="W1760" s="30"/>
      <c r="X1760" s="30"/>
      <c r="Y1760" s="30"/>
      <c r="Z1760" s="30"/>
      <c r="AA1760" s="30"/>
      <c r="AB1760" s="30"/>
      <c r="AC1760" s="30"/>
      <c r="AD1760" s="30"/>
      <c r="AE1760" s="30"/>
      <c r="AR1760" s="154" t="s">
        <v>304</v>
      </c>
      <c r="AT1760" s="154" t="s">
        <v>214</v>
      </c>
      <c r="AU1760" s="154" t="s">
        <v>83</v>
      </c>
      <c r="AY1760" s="18" t="s">
        <v>137</v>
      </c>
      <c r="BE1760" s="155">
        <f>IF(N1760="základní",J1760,0)</f>
        <v>0</v>
      </c>
      <c r="BF1760" s="155">
        <f>IF(N1760="snížená",J1760,0)</f>
        <v>0</v>
      </c>
      <c r="BG1760" s="155">
        <f>IF(N1760="zákl. přenesená",J1760,0)</f>
        <v>0</v>
      </c>
      <c r="BH1760" s="155">
        <f>IF(N1760="sníž. přenesená",J1760,0)</f>
        <v>0</v>
      </c>
      <c r="BI1760" s="155">
        <f>IF(N1760="nulová",J1760,0)</f>
        <v>0</v>
      </c>
      <c r="BJ1760" s="18" t="s">
        <v>81</v>
      </c>
      <c r="BK1760" s="155">
        <f>ROUND(I1760*H1760,2)</f>
        <v>0</v>
      </c>
      <c r="BL1760" s="18" t="s">
        <v>223</v>
      </c>
      <c r="BM1760" s="154" t="s">
        <v>1820</v>
      </c>
    </row>
    <row r="1761" spans="1:65" s="13" customFormat="1">
      <c r="B1761" s="156"/>
      <c r="D1761" s="157" t="s">
        <v>145</v>
      </c>
      <c r="F1761" s="159" t="s">
        <v>1821</v>
      </c>
      <c r="H1761" s="160">
        <v>77.742000000000004</v>
      </c>
      <c r="L1761" s="156"/>
      <c r="M1761" s="161"/>
      <c r="N1761" s="162"/>
      <c r="O1761" s="162"/>
      <c r="P1761" s="162"/>
      <c r="Q1761" s="162"/>
      <c r="R1761" s="162"/>
      <c r="S1761" s="162"/>
      <c r="T1761" s="163"/>
      <c r="AT1761" s="158" t="s">
        <v>145</v>
      </c>
      <c r="AU1761" s="158" t="s">
        <v>83</v>
      </c>
      <c r="AV1761" s="13" t="s">
        <v>83</v>
      </c>
      <c r="AW1761" s="13" t="s">
        <v>3</v>
      </c>
      <c r="AX1761" s="13" t="s">
        <v>81</v>
      </c>
      <c r="AY1761" s="158" t="s">
        <v>137</v>
      </c>
    </row>
    <row r="1762" spans="1:65" s="2" customFormat="1" ht="37.799999999999997" customHeight="1">
      <c r="A1762" s="30"/>
      <c r="B1762" s="142"/>
      <c r="C1762" s="143" t="s">
        <v>1822</v>
      </c>
      <c r="D1762" s="143" t="s">
        <v>139</v>
      </c>
      <c r="E1762" s="144" t="s">
        <v>1823</v>
      </c>
      <c r="F1762" s="145" t="s">
        <v>1824</v>
      </c>
      <c r="G1762" s="146" t="s">
        <v>142</v>
      </c>
      <c r="H1762" s="147">
        <v>79.099999999999994</v>
      </c>
      <c r="I1762" s="148"/>
      <c r="J1762" s="148">
        <f>ROUND(I1762*H1762,2)</f>
        <v>0</v>
      </c>
      <c r="K1762" s="149"/>
      <c r="L1762" s="31"/>
      <c r="M1762" s="150" t="s">
        <v>1</v>
      </c>
      <c r="N1762" s="151" t="s">
        <v>38</v>
      </c>
      <c r="O1762" s="152">
        <v>0.18</v>
      </c>
      <c r="P1762" s="152">
        <f>O1762*H1762</f>
        <v>14.237999999999998</v>
      </c>
      <c r="Q1762" s="152">
        <v>3.5000000000000001E-3</v>
      </c>
      <c r="R1762" s="152">
        <f>Q1762*H1762</f>
        <v>0.27684999999999998</v>
      </c>
      <c r="S1762" s="152">
        <v>0</v>
      </c>
      <c r="T1762" s="153">
        <f>S1762*H1762</f>
        <v>0</v>
      </c>
      <c r="U1762" s="30"/>
      <c r="V1762" s="30"/>
      <c r="W1762" s="30"/>
      <c r="X1762" s="30"/>
      <c r="Y1762" s="30"/>
      <c r="Z1762" s="30"/>
      <c r="AA1762" s="30"/>
      <c r="AB1762" s="30"/>
      <c r="AC1762" s="30"/>
      <c r="AD1762" s="30"/>
      <c r="AE1762" s="30"/>
      <c r="AR1762" s="154" t="s">
        <v>223</v>
      </c>
      <c r="AT1762" s="154" t="s">
        <v>139</v>
      </c>
      <c r="AU1762" s="154" t="s">
        <v>83</v>
      </c>
      <c r="AY1762" s="18" t="s">
        <v>137</v>
      </c>
      <c r="BE1762" s="155">
        <f>IF(N1762="základní",J1762,0)</f>
        <v>0</v>
      </c>
      <c r="BF1762" s="155">
        <f>IF(N1762="snížená",J1762,0)</f>
        <v>0</v>
      </c>
      <c r="BG1762" s="155">
        <f>IF(N1762="zákl. přenesená",J1762,0)</f>
        <v>0</v>
      </c>
      <c r="BH1762" s="155">
        <f>IF(N1762="sníž. přenesená",J1762,0)</f>
        <v>0</v>
      </c>
      <c r="BI1762" s="155">
        <f>IF(N1762="nulová",J1762,0)</f>
        <v>0</v>
      </c>
      <c r="BJ1762" s="18" t="s">
        <v>81</v>
      </c>
      <c r="BK1762" s="155">
        <f>ROUND(I1762*H1762,2)</f>
        <v>0</v>
      </c>
      <c r="BL1762" s="18" t="s">
        <v>223</v>
      </c>
      <c r="BM1762" s="154" t="s">
        <v>1825</v>
      </c>
    </row>
    <row r="1763" spans="1:65" s="15" customFormat="1">
      <c r="B1763" s="171"/>
      <c r="D1763" s="157" t="s">
        <v>145</v>
      </c>
      <c r="E1763" s="172" t="s">
        <v>1</v>
      </c>
      <c r="F1763" s="173" t="s">
        <v>576</v>
      </c>
      <c r="H1763" s="172" t="s">
        <v>1</v>
      </c>
      <c r="L1763" s="171"/>
      <c r="M1763" s="174"/>
      <c r="N1763" s="175"/>
      <c r="O1763" s="175"/>
      <c r="P1763" s="175"/>
      <c r="Q1763" s="175"/>
      <c r="R1763" s="175"/>
      <c r="S1763" s="175"/>
      <c r="T1763" s="176"/>
      <c r="AT1763" s="172" t="s">
        <v>145</v>
      </c>
      <c r="AU1763" s="172" t="s">
        <v>83</v>
      </c>
      <c r="AV1763" s="15" t="s">
        <v>81</v>
      </c>
      <c r="AW1763" s="15" t="s">
        <v>29</v>
      </c>
      <c r="AX1763" s="15" t="s">
        <v>73</v>
      </c>
      <c r="AY1763" s="172" t="s">
        <v>137</v>
      </c>
    </row>
    <row r="1764" spans="1:65" s="13" customFormat="1">
      <c r="B1764" s="156"/>
      <c r="D1764" s="157" t="s">
        <v>145</v>
      </c>
      <c r="E1764" s="158" t="s">
        <v>1</v>
      </c>
      <c r="F1764" s="159" t="s">
        <v>1826</v>
      </c>
      <c r="H1764" s="160">
        <v>19.07</v>
      </c>
      <c r="L1764" s="156"/>
      <c r="M1764" s="161"/>
      <c r="N1764" s="162"/>
      <c r="O1764" s="162"/>
      <c r="P1764" s="162"/>
      <c r="Q1764" s="162"/>
      <c r="R1764" s="162"/>
      <c r="S1764" s="162"/>
      <c r="T1764" s="163"/>
      <c r="AT1764" s="158" t="s">
        <v>145</v>
      </c>
      <c r="AU1764" s="158" t="s">
        <v>83</v>
      </c>
      <c r="AV1764" s="13" t="s">
        <v>83</v>
      </c>
      <c r="AW1764" s="13" t="s">
        <v>29</v>
      </c>
      <c r="AX1764" s="13" t="s">
        <v>73</v>
      </c>
      <c r="AY1764" s="158" t="s">
        <v>137</v>
      </c>
    </row>
    <row r="1765" spans="1:65" s="13" customFormat="1">
      <c r="B1765" s="156"/>
      <c r="D1765" s="157" t="s">
        <v>145</v>
      </c>
      <c r="E1765" s="158" t="s">
        <v>1</v>
      </c>
      <c r="F1765" s="159" t="s">
        <v>1827</v>
      </c>
      <c r="H1765" s="160">
        <v>1.62</v>
      </c>
      <c r="L1765" s="156"/>
      <c r="M1765" s="161"/>
      <c r="N1765" s="162"/>
      <c r="O1765" s="162"/>
      <c r="P1765" s="162"/>
      <c r="Q1765" s="162"/>
      <c r="R1765" s="162"/>
      <c r="S1765" s="162"/>
      <c r="T1765" s="163"/>
      <c r="AT1765" s="158" t="s">
        <v>145</v>
      </c>
      <c r="AU1765" s="158" t="s">
        <v>83</v>
      </c>
      <c r="AV1765" s="13" t="s">
        <v>83</v>
      </c>
      <c r="AW1765" s="13" t="s">
        <v>29</v>
      </c>
      <c r="AX1765" s="13" t="s">
        <v>73</v>
      </c>
      <c r="AY1765" s="158" t="s">
        <v>137</v>
      </c>
    </row>
    <row r="1766" spans="1:65" s="13" customFormat="1">
      <c r="B1766" s="156"/>
      <c r="D1766" s="157" t="s">
        <v>145</v>
      </c>
      <c r="E1766" s="158" t="s">
        <v>1</v>
      </c>
      <c r="F1766" s="159" t="s">
        <v>1828</v>
      </c>
      <c r="H1766" s="160">
        <v>2.19</v>
      </c>
      <c r="L1766" s="156"/>
      <c r="M1766" s="161"/>
      <c r="N1766" s="162"/>
      <c r="O1766" s="162"/>
      <c r="P1766" s="162"/>
      <c r="Q1766" s="162"/>
      <c r="R1766" s="162"/>
      <c r="S1766" s="162"/>
      <c r="T1766" s="163"/>
      <c r="AT1766" s="158" t="s">
        <v>145</v>
      </c>
      <c r="AU1766" s="158" t="s">
        <v>83</v>
      </c>
      <c r="AV1766" s="13" t="s">
        <v>83</v>
      </c>
      <c r="AW1766" s="13" t="s">
        <v>29</v>
      </c>
      <c r="AX1766" s="13" t="s">
        <v>73</v>
      </c>
      <c r="AY1766" s="158" t="s">
        <v>137</v>
      </c>
    </row>
    <row r="1767" spans="1:65" s="13" customFormat="1">
      <c r="B1767" s="156"/>
      <c r="D1767" s="157" t="s">
        <v>145</v>
      </c>
      <c r="E1767" s="158" t="s">
        <v>1</v>
      </c>
      <c r="F1767" s="159" t="s">
        <v>1829</v>
      </c>
      <c r="H1767" s="160">
        <v>5.93</v>
      </c>
      <c r="L1767" s="156"/>
      <c r="M1767" s="161"/>
      <c r="N1767" s="162"/>
      <c r="O1767" s="162"/>
      <c r="P1767" s="162"/>
      <c r="Q1767" s="162"/>
      <c r="R1767" s="162"/>
      <c r="S1767" s="162"/>
      <c r="T1767" s="163"/>
      <c r="AT1767" s="158" t="s">
        <v>145</v>
      </c>
      <c r="AU1767" s="158" t="s">
        <v>83</v>
      </c>
      <c r="AV1767" s="13" t="s">
        <v>83</v>
      </c>
      <c r="AW1767" s="13" t="s">
        <v>29</v>
      </c>
      <c r="AX1767" s="13" t="s">
        <v>73</v>
      </c>
      <c r="AY1767" s="158" t="s">
        <v>137</v>
      </c>
    </row>
    <row r="1768" spans="1:65" s="16" customFormat="1">
      <c r="B1768" s="191"/>
      <c r="D1768" s="157" t="s">
        <v>145</v>
      </c>
      <c r="E1768" s="192" t="s">
        <v>1</v>
      </c>
      <c r="F1768" s="193" t="s">
        <v>582</v>
      </c>
      <c r="H1768" s="194">
        <v>28.810000000000002</v>
      </c>
      <c r="L1768" s="191"/>
      <c r="M1768" s="195"/>
      <c r="N1768" s="196"/>
      <c r="O1768" s="196"/>
      <c r="P1768" s="196"/>
      <c r="Q1768" s="196"/>
      <c r="R1768" s="196"/>
      <c r="S1768" s="196"/>
      <c r="T1768" s="197"/>
      <c r="AT1768" s="192" t="s">
        <v>145</v>
      </c>
      <c r="AU1768" s="192" t="s">
        <v>83</v>
      </c>
      <c r="AV1768" s="16" t="s">
        <v>152</v>
      </c>
      <c r="AW1768" s="16" t="s">
        <v>29</v>
      </c>
      <c r="AX1768" s="16" t="s">
        <v>73</v>
      </c>
      <c r="AY1768" s="192" t="s">
        <v>137</v>
      </c>
    </row>
    <row r="1769" spans="1:65" s="15" customFormat="1">
      <c r="B1769" s="171"/>
      <c r="D1769" s="157" t="s">
        <v>145</v>
      </c>
      <c r="E1769" s="172" t="s">
        <v>1</v>
      </c>
      <c r="F1769" s="173" t="s">
        <v>583</v>
      </c>
      <c r="H1769" s="172" t="s">
        <v>1</v>
      </c>
      <c r="L1769" s="171"/>
      <c r="M1769" s="174"/>
      <c r="N1769" s="175"/>
      <c r="O1769" s="175"/>
      <c r="P1769" s="175"/>
      <c r="Q1769" s="175"/>
      <c r="R1769" s="175"/>
      <c r="S1769" s="175"/>
      <c r="T1769" s="176"/>
      <c r="AT1769" s="172" t="s">
        <v>145</v>
      </c>
      <c r="AU1769" s="172" t="s">
        <v>83</v>
      </c>
      <c r="AV1769" s="15" t="s">
        <v>81</v>
      </c>
      <c r="AW1769" s="15" t="s">
        <v>29</v>
      </c>
      <c r="AX1769" s="15" t="s">
        <v>73</v>
      </c>
      <c r="AY1769" s="172" t="s">
        <v>137</v>
      </c>
    </row>
    <row r="1770" spans="1:65" s="13" customFormat="1">
      <c r="B1770" s="156"/>
      <c r="D1770" s="157" t="s">
        <v>145</v>
      </c>
      <c r="E1770" s="158" t="s">
        <v>1</v>
      </c>
      <c r="F1770" s="159" t="s">
        <v>1830</v>
      </c>
      <c r="H1770" s="160">
        <v>1.22</v>
      </c>
      <c r="L1770" s="156"/>
      <c r="M1770" s="161"/>
      <c r="N1770" s="162"/>
      <c r="O1770" s="162"/>
      <c r="P1770" s="162"/>
      <c r="Q1770" s="162"/>
      <c r="R1770" s="162"/>
      <c r="S1770" s="162"/>
      <c r="T1770" s="163"/>
      <c r="AT1770" s="158" t="s">
        <v>145</v>
      </c>
      <c r="AU1770" s="158" t="s">
        <v>83</v>
      </c>
      <c r="AV1770" s="13" t="s">
        <v>83</v>
      </c>
      <c r="AW1770" s="13" t="s">
        <v>29</v>
      </c>
      <c r="AX1770" s="13" t="s">
        <v>73</v>
      </c>
      <c r="AY1770" s="158" t="s">
        <v>137</v>
      </c>
    </row>
    <row r="1771" spans="1:65" s="13" customFormat="1">
      <c r="B1771" s="156"/>
      <c r="D1771" s="157" t="s">
        <v>145</v>
      </c>
      <c r="E1771" s="158" t="s">
        <v>1</v>
      </c>
      <c r="F1771" s="159" t="s">
        <v>1831</v>
      </c>
      <c r="H1771" s="160">
        <v>10.81</v>
      </c>
      <c r="L1771" s="156"/>
      <c r="M1771" s="161"/>
      <c r="N1771" s="162"/>
      <c r="O1771" s="162"/>
      <c r="P1771" s="162"/>
      <c r="Q1771" s="162"/>
      <c r="R1771" s="162"/>
      <c r="S1771" s="162"/>
      <c r="T1771" s="163"/>
      <c r="AT1771" s="158" t="s">
        <v>145</v>
      </c>
      <c r="AU1771" s="158" t="s">
        <v>83</v>
      </c>
      <c r="AV1771" s="13" t="s">
        <v>83</v>
      </c>
      <c r="AW1771" s="13" t="s">
        <v>29</v>
      </c>
      <c r="AX1771" s="13" t="s">
        <v>73</v>
      </c>
      <c r="AY1771" s="158" t="s">
        <v>137</v>
      </c>
    </row>
    <row r="1772" spans="1:65" s="13" customFormat="1">
      <c r="B1772" s="156"/>
      <c r="D1772" s="157" t="s">
        <v>145</v>
      </c>
      <c r="E1772" s="158" t="s">
        <v>1</v>
      </c>
      <c r="F1772" s="159" t="s">
        <v>1832</v>
      </c>
      <c r="H1772" s="160">
        <v>7.07</v>
      </c>
      <c r="L1772" s="156"/>
      <c r="M1772" s="161"/>
      <c r="N1772" s="162"/>
      <c r="O1772" s="162"/>
      <c r="P1772" s="162"/>
      <c r="Q1772" s="162"/>
      <c r="R1772" s="162"/>
      <c r="S1772" s="162"/>
      <c r="T1772" s="163"/>
      <c r="AT1772" s="158" t="s">
        <v>145</v>
      </c>
      <c r="AU1772" s="158" t="s">
        <v>83</v>
      </c>
      <c r="AV1772" s="13" t="s">
        <v>83</v>
      </c>
      <c r="AW1772" s="13" t="s">
        <v>29</v>
      </c>
      <c r="AX1772" s="13" t="s">
        <v>73</v>
      </c>
      <c r="AY1772" s="158" t="s">
        <v>137</v>
      </c>
    </row>
    <row r="1773" spans="1:65" s="13" customFormat="1">
      <c r="B1773" s="156"/>
      <c r="D1773" s="157" t="s">
        <v>145</v>
      </c>
      <c r="E1773" s="158" t="s">
        <v>1</v>
      </c>
      <c r="F1773" s="159" t="s">
        <v>1833</v>
      </c>
      <c r="H1773" s="160">
        <v>13.61</v>
      </c>
      <c r="L1773" s="156"/>
      <c r="M1773" s="161"/>
      <c r="N1773" s="162"/>
      <c r="O1773" s="162"/>
      <c r="P1773" s="162"/>
      <c r="Q1773" s="162"/>
      <c r="R1773" s="162"/>
      <c r="S1773" s="162"/>
      <c r="T1773" s="163"/>
      <c r="AT1773" s="158" t="s">
        <v>145</v>
      </c>
      <c r="AU1773" s="158" t="s">
        <v>83</v>
      </c>
      <c r="AV1773" s="13" t="s">
        <v>83</v>
      </c>
      <c r="AW1773" s="13" t="s">
        <v>29</v>
      </c>
      <c r="AX1773" s="13" t="s">
        <v>73</v>
      </c>
      <c r="AY1773" s="158" t="s">
        <v>137</v>
      </c>
    </row>
    <row r="1774" spans="1:65" s="13" customFormat="1">
      <c r="B1774" s="156"/>
      <c r="D1774" s="157" t="s">
        <v>145</v>
      </c>
      <c r="E1774" s="158" t="s">
        <v>1</v>
      </c>
      <c r="F1774" s="159" t="s">
        <v>1834</v>
      </c>
      <c r="H1774" s="160">
        <v>1.42</v>
      </c>
      <c r="L1774" s="156"/>
      <c r="M1774" s="161"/>
      <c r="N1774" s="162"/>
      <c r="O1774" s="162"/>
      <c r="P1774" s="162"/>
      <c r="Q1774" s="162"/>
      <c r="R1774" s="162"/>
      <c r="S1774" s="162"/>
      <c r="T1774" s="163"/>
      <c r="AT1774" s="158" t="s">
        <v>145</v>
      </c>
      <c r="AU1774" s="158" t="s">
        <v>83</v>
      </c>
      <c r="AV1774" s="13" t="s">
        <v>83</v>
      </c>
      <c r="AW1774" s="13" t="s">
        <v>29</v>
      </c>
      <c r="AX1774" s="13" t="s">
        <v>73</v>
      </c>
      <c r="AY1774" s="158" t="s">
        <v>137</v>
      </c>
    </row>
    <row r="1775" spans="1:65" s="13" customFormat="1">
      <c r="B1775" s="156"/>
      <c r="D1775" s="157" t="s">
        <v>145</v>
      </c>
      <c r="E1775" s="158" t="s">
        <v>1</v>
      </c>
      <c r="F1775" s="159" t="s">
        <v>1835</v>
      </c>
      <c r="H1775" s="160">
        <v>14.78</v>
      </c>
      <c r="L1775" s="156"/>
      <c r="M1775" s="161"/>
      <c r="N1775" s="162"/>
      <c r="O1775" s="162"/>
      <c r="P1775" s="162"/>
      <c r="Q1775" s="162"/>
      <c r="R1775" s="162"/>
      <c r="S1775" s="162"/>
      <c r="T1775" s="163"/>
      <c r="AT1775" s="158" t="s">
        <v>145</v>
      </c>
      <c r="AU1775" s="158" t="s">
        <v>83</v>
      </c>
      <c r="AV1775" s="13" t="s">
        <v>83</v>
      </c>
      <c r="AW1775" s="13" t="s">
        <v>29</v>
      </c>
      <c r="AX1775" s="13" t="s">
        <v>73</v>
      </c>
      <c r="AY1775" s="158" t="s">
        <v>137</v>
      </c>
    </row>
    <row r="1776" spans="1:65" s="13" customFormat="1">
      <c r="B1776" s="156"/>
      <c r="D1776" s="157" t="s">
        <v>145</v>
      </c>
      <c r="E1776" s="158" t="s">
        <v>1</v>
      </c>
      <c r="F1776" s="159" t="s">
        <v>1836</v>
      </c>
      <c r="H1776" s="160">
        <v>1.38</v>
      </c>
      <c r="L1776" s="156"/>
      <c r="M1776" s="161"/>
      <c r="N1776" s="162"/>
      <c r="O1776" s="162"/>
      <c r="P1776" s="162"/>
      <c r="Q1776" s="162"/>
      <c r="R1776" s="162"/>
      <c r="S1776" s="162"/>
      <c r="T1776" s="163"/>
      <c r="AT1776" s="158" t="s">
        <v>145</v>
      </c>
      <c r="AU1776" s="158" t="s">
        <v>83</v>
      </c>
      <c r="AV1776" s="13" t="s">
        <v>83</v>
      </c>
      <c r="AW1776" s="13" t="s">
        <v>29</v>
      </c>
      <c r="AX1776" s="13" t="s">
        <v>73</v>
      </c>
      <c r="AY1776" s="158" t="s">
        <v>137</v>
      </c>
    </row>
    <row r="1777" spans="1:65" s="16" customFormat="1">
      <c r="B1777" s="191"/>
      <c r="D1777" s="157" t="s">
        <v>145</v>
      </c>
      <c r="E1777" s="192" t="s">
        <v>1</v>
      </c>
      <c r="F1777" s="193" t="s">
        <v>582</v>
      </c>
      <c r="H1777" s="194">
        <v>50.290000000000006</v>
      </c>
      <c r="L1777" s="191"/>
      <c r="M1777" s="195"/>
      <c r="N1777" s="196"/>
      <c r="O1777" s="196"/>
      <c r="P1777" s="196"/>
      <c r="Q1777" s="196"/>
      <c r="R1777" s="196"/>
      <c r="S1777" s="196"/>
      <c r="T1777" s="197"/>
      <c r="AT1777" s="192" t="s">
        <v>145</v>
      </c>
      <c r="AU1777" s="192" t="s">
        <v>83</v>
      </c>
      <c r="AV1777" s="16" t="s">
        <v>152</v>
      </c>
      <c r="AW1777" s="16" t="s">
        <v>29</v>
      </c>
      <c r="AX1777" s="16" t="s">
        <v>73</v>
      </c>
      <c r="AY1777" s="192" t="s">
        <v>137</v>
      </c>
    </row>
    <row r="1778" spans="1:65" s="14" customFormat="1">
      <c r="B1778" s="164"/>
      <c r="D1778" s="157" t="s">
        <v>145</v>
      </c>
      <c r="E1778" s="165" t="s">
        <v>1</v>
      </c>
      <c r="F1778" s="166" t="s">
        <v>176</v>
      </c>
      <c r="H1778" s="167">
        <v>79.099999999999994</v>
      </c>
      <c r="L1778" s="164"/>
      <c r="M1778" s="168"/>
      <c r="N1778" s="169"/>
      <c r="O1778" s="169"/>
      <c r="P1778" s="169"/>
      <c r="Q1778" s="169"/>
      <c r="R1778" s="169"/>
      <c r="S1778" s="169"/>
      <c r="T1778" s="170"/>
      <c r="AT1778" s="165" t="s">
        <v>145</v>
      </c>
      <c r="AU1778" s="165" t="s">
        <v>83</v>
      </c>
      <c r="AV1778" s="14" t="s">
        <v>143</v>
      </c>
      <c r="AW1778" s="14" t="s">
        <v>29</v>
      </c>
      <c r="AX1778" s="14" t="s">
        <v>81</v>
      </c>
      <c r="AY1778" s="165" t="s">
        <v>137</v>
      </c>
    </row>
    <row r="1779" spans="1:65" s="2" customFormat="1" ht="37.799999999999997" customHeight="1">
      <c r="A1779" s="30"/>
      <c r="B1779" s="142"/>
      <c r="C1779" s="143" t="s">
        <v>1837</v>
      </c>
      <c r="D1779" s="143" t="s">
        <v>139</v>
      </c>
      <c r="E1779" s="144" t="s">
        <v>1838</v>
      </c>
      <c r="F1779" s="145" t="s">
        <v>1839</v>
      </c>
      <c r="G1779" s="146" t="s">
        <v>142</v>
      </c>
      <c r="H1779" s="147">
        <v>187.75899999999999</v>
      </c>
      <c r="I1779" s="148"/>
      <c r="J1779" s="148">
        <f>ROUND(I1779*H1779,2)</f>
        <v>0</v>
      </c>
      <c r="K1779" s="149"/>
      <c r="L1779" s="31"/>
      <c r="M1779" s="150" t="s">
        <v>1</v>
      </c>
      <c r="N1779" s="151" t="s">
        <v>38</v>
      </c>
      <c r="O1779" s="152">
        <v>0.24</v>
      </c>
      <c r="P1779" s="152">
        <f>O1779*H1779</f>
        <v>45.062159999999992</v>
      </c>
      <c r="Q1779" s="152">
        <v>3.5000000000000001E-3</v>
      </c>
      <c r="R1779" s="152">
        <f>Q1779*H1779</f>
        <v>0.65715649999999992</v>
      </c>
      <c r="S1779" s="152">
        <v>0</v>
      </c>
      <c r="T1779" s="153">
        <f>S1779*H1779</f>
        <v>0</v>
      </c>
      <c r="U1779" s="30"/>
      <c r="V1779" s="30"/>
      <c r="W1779" s="30"/>
      <c r="X1779" s="30"/>
      <c r="Y1779" s="30"/>
      <c r="Z1779" s="30"/>
      <c r="AA1779" s="30"/>
      <c r="AB1779" s="30"/>
      <c r="AC1779" s="30"/>
      <c r="AD1779" s="30"/>
      <c r="AE1779" s="30"/>
      <c r="AR1779" s="154" t="s">
        <v>223</v>
      </c>
      <c r="AT1779" s="154" t="s">
        <v>139</v>
      </c>
      <c r="AU1779" s="154" t="s">
        <v>83</v>
      </c>
      <c r="AY1779" s="18" t="s">
        <v>137</v>
      </c>
      <c r="BE1779" s="155">
        <f>IF(N1779="základní",J1779,0)</f>
        <v>0</v>
      </c>
      <c r="BF1779" s="155">
        <f>IF(N1779="snížená",J1779,0)</f>
        <v>0</v>
      </c>
      <c r="BG1779" s="155">
        <f>IF(N1779="zákl. přenesená",J1779,0)</f>
        <v>0</v>
      </c>
      <c r="BH1779" s="155">
        <f>IF(N1779="sníž. přenesená",J1779,0)</f>
        <v>0</v>
      </c>
      <c r="BI1779" s="155">
        <f>IF(N1779="nulová",J1779,0)</f>
        <v>0</v>
      </c>
      <c r="BJ1779" s="18" t="s">
        <v>81</v>
      </c>
      <c r="BK1779" s="155">
        <f>ROUND(I1779*H1779,2)</f>
        <v>0</v>
      </c>
      <c r="BL1779" s="18" t="s">
        <v>223</v>
      </c>
      <c r="BM1779" s="154" t="s">
        <v>1840</v>
      </c>
    </row>
    <row r="1780" spans="1:65" s="15" customFormat="1">
      <c r="B1780" s="171"/>
      <c r="D1780" s="157" t="s">
        <v>145</v>
      </c>
      <c r="E1780" s="172" t="s">
        <v>1</v>
      </c>
      <c r="F1780" s="173" t="s">
        <v>576</v>
      </c>
      <c r="H1780" s="172" t="s">
        <v>1</v>
      </c>
      <c r="L1780" s="171"/>
      <c r="M1780" s="174"/>
      <c r="N1780" s="175"/>
      <c r="O1780" s="175"/>
      <c r="P1780" s="175"/>
      <c r="Q1780" s="175"/>
      <c r="R1780" s="175"/>
      <c r="S1780" s="175"/>
      <c r="T1780" s="176"/>
      <c r="AT1780" s="172" t="s">
        <v>145</v>
      </c>
      <c r="AU1780" s="172" t="s">
        <v>83</v>
      </c>
      <c r="AV1780" s="15" t="s">
        <v>81</v>
      </c>
      <c r="AW1780" s="15" t="s">
        <v>29</v>
      </c>
      <c r="AX1780" s="15" t="s">
        <v>73</v>
      </c>
      <c r="AY1780" s="172" t="s">
        <v>137</v>
      </c>
    </row>
    <row r="1781" spans="1:65" s="13" customFormat="1">
      <c r="B1781" s="156"/>
      <c r="D1781" s="157" t="s">
        <v>145</v>
      </c>
      <c r="E1781" s="158" t="s">
        <v>1</v>
      </c>
      <c r="F1781" s="159" t="s">
        <v>1841</v>
      </c>
      <c r="H1781" s="160">
        <v>58.752000000000002</v>
      </c>
      <c r="L1781" s="156"/>
      <c r="M1781" s="161"/>
      <c r="N1781" s="162"/>
      <c r="O1781" s="162"/>
      <c r="P1781" s="162"/>
      <c r="Q1781" s="162"/>
      <c r="R1781" s="162"/>
      <c r="S1781" s="162"/>
      <c r="T1781" s="163"/>
      <c r="AT1781" s="158" t="s">
        <v>145</v>
      </c>
      <c r="AU1781" s="158" t="s">
        <v>83</v>
      </c>
      <c r="AV1781" s="13" t="s">
        <v>83</v>
      </c>
      <c r="AW1781" s="13" t="s">
        <v>29</v>
      </c>
      <c r="AX1781" s="13" t="s">
        <v>73</v>
      </c>
      <c r="AY1781" s="158" t="s">
        <v>137</v>
      </c>
    </row>
    <row r="1782" spans="1:65" s="13" customFormat="1">
      <c r="B1782" s="156"/>
      <c r="D1782" s="157" t="s">
        <v>145</v>
      </c>
      <c r="E1782" s="158" t="s">
        <v>1</v>
      </c>
      <c r="F1782" s="159" t="s">
        <v>650</v>
      </c>
      <c r="H1782" s="160">
        <v>-1.379</v>
      </c>
      <c r="L1782" s="156"/>
      <c r="M1782" s="161"/>
      <c r="N1782" s="162"/>
      <c r="O1782" s="162"/>
      <c r="P1782" s="162"/>
      <c r="Q1782" s="162"/>
      <c r="R1782" s="162"/>
      <c r="S1782" s="162"/>
      <c r="T1782" s="163"/>
      <c r="AT1782" s="158" t="s">
        <v>145</v>
      </c>
      <c r="AU1782" s="158" t="s">
        <v>83</v>
      </c>
      <c r="AV1782" s="13" t="s">
        <v>83</v>
      </c>
      <c r="AW1782" s="13" t="s">
        <v>29</v>
      </c>
      <c r="AX1782" s="13" t="s">
        <v>73</v>
      </c>
      <c r="AY1782" s="158" t="s">
        <v>137</v>
      </c>
    </row>
    <row r="1783" spans="1:65" s="13" customFormat="1">
      <c r="B1783" s="156"/>
      <c r="D1783" s="157" t="s">
        <v>145</v>
      </c>
      <c r="E1783" s="158" t="s">
        <v>1</v>
      </c>
      <c r="F1783" s="159" t="s">
        <v>655</v>
      </c>
      <c r="H1783" s="160">
        <v>-3.5459999999999998</v>
      </c>
      <c r="L1783" s="156"/>
      <c r="M1783" s="161"/>
      <c r="N1783" s="162"/>
      <c r="O1783" s="162"/>
      <c r="P1783" s="162"/>
      <c r="Q1783" s="162"/>
      <c r="R1783" s="162"/>
      <c r="S1783" s="162"/>
      <c r="T1783" s="163"/>
      <c r="AT1783" s="158" t="s">
        <v>145</v>
      </c>
      <c r="AU1783" s="158" t="s">
        <v>83</v>
      </c>
      <c r="AV1783" s="13" t="s">
        <v>83</v>
      </c>
      <c r="AW1783" s="13" t="s">
        <v>29</v>
      </c>
      <c r="AX1783" s="13" t="s">
        <v>73</v>
      </c>
      <c r="AY1783" s="158" t="s">
        <v>137</v>
      </c>
    </row>
    <row r="1784" spans="1:65" s="13" customFormat="1">
      <c r="B1784" s="156"/>
      <c r="D1784" s="157" t="s">
        <v>145</v>
      </c>
      <c r="E1784" s="158" t="s">
        <v>1</v>
      </c>
      <c r="F1784" s="159" t="s">
        <v>812</v>
      </c>
      <c r="H1784" s="160">
        <v>-1.44</v>
      </c>
      <c r="L1784" s="156"/>
      <c r="M1784" s="161"/>
      <c r="N1784" s="162"/>
      <c r="O1784" s="162"/>
      <c r="P1784" s="162"/>
      <c r="Q1784" s="162"/>
      <c r="R1784" s="162"/>
      <c r="S1784" s="162"/>
      <c r="T1784" s="163"/>
      <c r="AT1784" s="158" t="s">
        <v>145</v>
      </c>
      <c r="AU1784" s="158" t="s">
        <v>83</v>
      </c>
      <c r="AV1784" s="13" t="s">
        <v>83</v>
      </c>
      <c r="AW1784" s="13" t="s">
        <v>29</v>
      </c>
      <c r="AX1784" s="13" t="s">
        <v>73</v>
      </c>
      <c r="AY1784" s="158" t="s">
        <v>137</v>
      </c>
    </row>
    <row r="1785" spans="1:65" s="13" customFormat="1">
      <c r="B1785" s="156"/>
      <c r="D1785" s="157" t="s">
        <v>145</v>
      </c>
      <c r="E1785" s="158" t="s">
        <v>1</v>
      </c>
      <c r="F1785" s="159" t="s">
        <v>1842</v>
      </c>
      <c r="H1785" s="160">
        <v>27</v>
      </c>
      <c r="L1785" s="156"/>
      <c r="M1785" s="161"/>
      <c r="N1785" s="162"/>
      <c r="O1785" s="162"/>
      <c r="P1785" s="162"/>
      <c r="Q1785" s="162"/>
      <c r="R1785" s="162"/>
      <c r="S1785" s="162"/>
      <c r="T1785" s="163"/>
      <c r="AT1785" s="158" t="s">
        <v>145</v>
      </c>
      <c r="AU1785" s="158" t="s">
        <v>83</v>
      </c>
      <c r="AV1785" s="13" t="s">
        <v>83</v>
      </c>
      <c r="AW1785" s="13" t="s">
        <v>29</v>
      </c>
      <c r="AX1785" s="13" t="s">
        <v>73</v>
      </c>
      <c r="AY1785" s="158" t="s">
        <v>137</v>
      </c>
    </row>
    <row r="1786" spans="1:65" s="13" customFormat="1">
      <c r="B1786" s="156"/>
      <c r="D1786" s="157" t="s">
        <v>145</v>
      </c>
      <c r="E1786" s="158" t="s">
        <v>1</v>
      </c>
      <c r="F1786" s="159" t="s">
        <v>639</v>
      </c>
      <c r="H1786" s="160">
        <v>-1.7729999999999999</v>
      </c>
      <c r="L1786" s="156"/>
      <c r="M1786" s="161"/>
      <c r="N1786" s="162"/>
      <c r="O1786" s="162"/>
      <c r="P1786" s="162"/>
      <c r="Q1786" s="162"/>
      <c r="R1786" s="162"/>
      <c r="S1786" s="162"/>
      <c r="T1786" s="163"/>
      <c r="AT1786" s="158" t="s">
        <v>145</v>
      </c>
      <c r="AU1786" s="158" t="s">
        <v>83</v>
      </c>
      <c r="AV1786" s="13" t="s">
        <v>83</v>
      </c>
      <c r="AW1786" s="13" t="s">
        <v>29</v>
      </c>
      <c r="AX1786" s="13" t="s">
        <v>73</v>
      </c>
      <c r="AY1786" s="158" t="s">
        <v>137</v>
      </c>
    </row>
    <row r="1787" spans="1:65" s="16" customFormat="1">
      <c r="B1787" s="191"/>
      <c r="D1787" s="157" t="s">
        <v>145</v>
      </c>
      <c r="E1787" s="192" t="s">
        <v>1</v>
      </c>
      <c r="F1787" s="193" t="s">
        <v>582</v>
      </c>
      <c r="H1787" s="194">
        <v>77.614000000000004</v>
      </c>
      <c r="L1787" s="191"/>
      <c r="M1787" s="195"/>
      <c r="N1787" s="196"/>
      <c r="O1787" s="196"/>
      <c r="P1787" s="196"/>
      <c r="Q1787" s="196"/>
      <c r="R1787" s="196"/>
      <c r="S1787" s="196"/>
      <c r="T1787" s="197"/>
      <c r="AT1787" s="192" t="s">
        <v>145</v>
      </c>
      <c r="AU1787" s="192" t="s">
        <v>83</v>
      </c>
      <c r="AV1787" s="16" t="s">
        <v>152</v>
      </c>
      <c r="AW1787" s="16" t="s">
        <v>29</v>
      </c>
      <c r="AX1787" s="16" t="s">
        <v>73</v>
      </c>
      <c r="AY1787" s="192" t="s">
        <v>137</v>
      </c>
    </row>
    <row r="1788" spans="1:65" s="15" customFormat="1">
      <c r="B1788" s="171"/>
      <c r="D1788" s="157" t="s">
        <v>145</v>
      </c>
      <c r="E1788" s="172" t="s">
        <v>1</v>
      </c>
      <c r="F1788" s="173" t="s">
        <v>583</v>
      </c>
      <c r="H1788" s="172" t="s">
        <v>1</v>
      </c>
      <c r="L1788" s="171"/>
      <c r="M1788" s="174"/>
      <c r="N1788" s="175"/>
      <c r="O1788" s="175"/>
      <c r="P1788" s="175"/>
      <c r="Q1788" s="175"/>
      <c r="R1788" s="175"/>
      <c r="S1788" s="175"/>
      <c r="T1788" s="176"/>
      <c r="AT1788" s="172" t="s">
        <v>145</v>
      </c>
      <c r="AU1788" s="172" t="s">
        <v>83</v>
      </c>
      <c r="AV1788" s="15" t="s">
        <v>81</v>
      </c>
      <c r="AW1788" s="15" t="s">
        <v>29</v>
      </c>
      <c r="AX1788" s="15" t="s">
        <v>73</v>
      </c>
      <c r="AY1788" s="172" t="s">
        <v>137</v>
      </c>
    </row>
    <row r="1789" spans="1:65" s="13" customFormat="1">
      <c r="B1789" s="156"/>
      <c r="D1789" s="157" t="s">
        <v>145</v>
      </c>
      <c r="E1789" s="158" t="s">
        <v>1</v>
      </c>
      <c r="F1789" s="159" t="s">
        <v>1843</v>
      </c>
      <c r="H1789" s="160">
        <v>37.341000000000001</v>
      </c>
      <c r="L1789" s="156"/>
      <c r="M1789" s="161"/>
      <c r="N1789" s="162"/>
      <c r="O1789" s="162"/>
      <c r="P1789" s="162"/>
      <c r="Q1789" s="162"/>
      <c r="R1789" s="162"/>
      <c r="S1789" s="162"/>
      <c r="T1789" s="163"/>
      <c r="AT1789" s="158" t="s">
        <v>145</v>
      </c>
      <c r="AU1789" s="158" t="s">
        <v>83</v>
      </c>
      <c r="AV1789" s="13" t="s">
        <v>83</v>
      </c>
      <c r="AW1789" s="13" t="s">
        <v>29</v>
      </c>
      <c r="AX1789" s="13" t="s">
        <v>73</v>
      </c>
      <c r="AY1789" s="158" t="s">
        <v>137</v>
      </c>
    </row>
    <row r="1790" spans="1:65" s="13" customFormat="1">
      <c r="B1790" s="156"/>
      <c r="D1790" s="157" t="s">
        <v>145</v>
      </c>
      <c r="E1790" s="158" t="s">
        <v>1</v>
      </c>
      <c r="F1790" s="159" t="s">
        <v>650</v>
      </c>
      <c r="H1790" s="160">
        <v>-1.379</v>
      </c>
      <c r="L1790" s="156"/>
      <c r="M1790" s="161"/>
      <c r="N1790" s="162"/>
      <c r="O1790" s="162"/>
      <c r="P1790" s="162"/>
      <c r="Q1790" s="162"/>
      <c r="R1790" s="162"/>
      <c r="S1790" s="162"/>
      <c r="T1790" s="163"/>
      <c r="AT1790" s="158" t="s">
        <v>145</v>
      </c>
      <c r="AU1790" s="158" t="s">
        <v>83</v>
      </c>
      <c r="AV1790" s="13" t="s">
        <v>83</v>
      </c>
      <c r="AW1790" s="13" t="s">
        <v>29</v>
      </c>
      <c r="AX1790" s="13" t="s">
        <v>73</v>
      </c>
      <c r="AY1790" s="158" t="s">
        <v>137</v>
      </c>
    </row>
    <row r="1791" spans="1:65" s="13" customFormat="1">
      <c r="B1791" s="156"/>
      <c r="D1791" s="157" t="s">
        <v>145</v>
      </c>
      <c r="E1791" s="158" t="s">
        <v>1</v>
      </c>
      <c r="F1791" s="159" t="s">
        <v>655</v>
      </c>
      <c r="H1791" s="160">
        <v>-3.5459999999999998</v>
      </c>
      <c r="L1791" s="156"/>
      <c r="M1791" s="161"/>
      <c r="N1791" s="162"/>
      <c r="O1791" s="162"/>
      <c r="P1791" s="162"/>
      <c r="Q1791" s="162"/>
      <c r="R1791" s="162"/>
      <c r="S1791" s="162"/>
      <c r="T1791" s="163"/>
      <c r="AT1791" s="158" t="s">
        <v>145</v>
      </c>
      <c r="AU1791" s="158" t="s">
        <v>83</v>
      </c>
      <c r="AV1791" s="13" t="s">
        <v>83</v>
      </c>
      <c r="AW1791" s="13" t="s">
        <v>29</v>
      </c>
      <c r="AX1791" s="13" t="s">
        <v>73</v>
      </c>
      <c r="AY1791" s="158" t="s">
        <v>137</v>
      </c>
    </row>
    <row r="1792" spans="1:65" s="13" customFormat="1">
      <c r="B1792" s="156"/>
      <c r="D1792" s="157" t="s">
        <v>145</v>
      </c>
      <c r="E1792" s="158" t="s">
        <v>1</v>
      </c>
      <c r="F1792" s="159" t="s">
        <v>1844</v>
      </c>
      <c r="H1792" s="160">
        <v>43.006</v>
      </c>
      <c r="L1792" s="156"/>
      <c r="M1792" s="161"/>
      <c r="N1792" s="162"/>
      <c r="O1792" s="162"/>
      <c r="P1792" s="162"/>
      <c r="Q1792" s="162"/>
      <c r="R1792" s="162"/>
      <c r="S1792" s="162"/>
      <c r="T1792" s="163"/>
      <c r="AT1792" s="158" t="s">
        <v>145</v>
      </c>
      <c r="AU1792" s="158" t="s">
        <v>83</v>
      </c>
      <c r="AV1792" s="13" t="s">
        <v>83</v>
      </c>
      <c r="AW1792" s="13" t="s">
        <v>29</v>
      </c>
      <c r="AX1792" s="13" t="s">
        <v>73</v>
      </c>
      <c r="AY1792" s="158" t="s">
        <v>137</v>
      </c>
    </row>
    <row r="1793" spans="1:65" s="13" customFormat="1">
      <c r="B1793" s="156"/>
      <c r="D1793" s="157" t="s">
        <v>145</v>
      </c>
      <c r="E1793" s="158" t="s">
        <v>1</v>
      </c>
      <c r="F1793" s="159" t="s">
        <v>650</v>
      </c>
      <c r="H1793" s="160">
        <v>-1.379</v>
      </c>
      <c r="L1793" s="156"/>
      <c r="M1793" s="161"/>
      <c r="N1793" s="162"/>
      <c r="O1793" s="162"/>
      <c r="P1793" s="162"/>
      <c r="Q1793" s="162"/>
      <c r="R1793" s="162"/>
      <c r="S1793" s="162"/>
      <c r="T1793" s="163"/>
      <c r="AT1793" s="158" t="s">
        <v>145</v>
      </c>
      <c r="AU1793" s="158" t="s">
        <v>83</v>
      </c>
      <c r="AV1793" s="13" t="s">
        <v>83</v>
      </c>
      <c r="AW1793" s="13" t="s">
        <v>29</v>
      </c>
      <c r="AX1793" s="13" t="s">
        <v>73</v>
      </c>
      <c r="AY1793" s="158" t="s">
        <v>137</v>
      </c>
    </row>
    <row r="1794" spans="1:65" s="13" customFormat="1">
      <c r="B1794" s="156"/>
      <c r="D1794" s="157" t="s">
        <v>145</v>
      </c>
      <c r="E1794" s="158" t="s">
        <v>1</v>
      </c>
      <c r="F1794" s="159" t="s">
        <v>655</v>
      </c>
      <c r="H1794" s="160">
        <v>-3.5459999999999998</v>
      </c>
      <c r="L1794" s="156"/>
      <c r="M1794" s="161"/>
      <c r="N1794" s="162"/>
      <c r="O1794" s="162"/>
      <c r="P1794" s="162"/>
      <c r="Q1794" s="162"/>
      <c r="R1794" s="162"/>
      <c r="S1794" s="162"/>
      <c r="T1794" s="163"/>
      <c r="AT1794" s="158" t="s">
        <v>145</v>
      </c>
      <c r="AU1794" s="158" t="s">
        <v>83</v>
      </c>
      <c r="AV1794" s="13" t="s">
        <v>83</v>
      </c>
      <c r="AW1794" s="13" t="s">
        <v>29</v>
      </c>
      <c r="AX1794" s="13" t="s">
        <v>73</v>
      </c>
      <c r="AY1794" s="158" t="s">
        <v>137</v>
      </c>
    </row>
    <row r="1795" spans="1:65" s="13" customFormat="1">
      <c r="B1795" s="156"/>
      <c r="D1795" s="157" t="s">
        <v>145</v>
      </c>
      <c r="E1795" s="158" t="s">
        <v>1</v>
      </c>
      <c r="F1795" s="159" t="s">
        <v>812</v>
      </c>
      <c r="H1795" s="160">
        <v>-1.44</v>
      </c>
      <c r="L1795" s="156"/>
      <c r="M1795" s="161"/>
      <c r="N1795" s="162"/>
      <c r="O1795" s="162"/>
      <c r="P1795" s="162"/>
      <c r="Q1795" s="162"/>
      <c r="R1795" s="162"/>
      <c r="S1795" s="162"/>
      <c r="T1795" s="163"/>
      <c r="AT1795" s="158" t="s">
        <v>145</v>
      </c>
      <c r="AU1795" s="158" t="s">
        <v>83</v>
      </c>
      <c r="AV1795" s="13" t="s">
        <v>83</v>
      </c>
      <c r="AW1795" s="13" t="s">
        <v>29</v>
      </c>
      <c r="AX1795" s="13" t="s">
        <v>73</v>
      </c>
      <c r="AY1795" s="158" t="s">
        <v>137</v>
      </c>
    </row>
    <row r="1796" spans="1:65" s="13" customFormat="1">
      <c r="B1796" s="156"/>
      <c r="D1796" s="157" t="s">
        <v>145</v>
      </c>
      <c r="E1796" s="158" t="s">
        <v>1</v>
      </c>
      <c r="F1796" s="159" t="s">
        <v>1845</v>
      </c>
      <c r="H1796" s="160">
        <v>46.012999999999998</v>
      </c>
      <c r="L1796" s="156"/>
      <c r="M1796" s="161"/>
      <c r="N1796" s="162"/>
      <c r="O1796" s="162"/>
      <c r="P1796" s="162"/>
      <c r="Q1796" s="162"/>
      <c r="R1796" s="162"/>
      <c r="S1796" s="162"/>
      <c r="T1796" s="163"/>
      <c r="AT1796" s="158" t="s">
        <v>145</v>
      </c>
      <c r="AU1796" s="158" t="s">
        <v>83</v>
      </c>
      <c r="AV1796" s="13" t="s">
        <v>83</v>
      </c>
      <c r="AW1796" s="13" t="s">
        <v>29</v>
      </c>
      <c r="AX1796" s="13" t="s">
        <v>73</v>
      </c>
      <c r="AY1796" s="158" t="s">
        <v>137</v>
      </c>
    </row>
    <row r="1797" spans="1:65" s="13" customFormat="1">
      <c r="B1797" s="156"/>
      <c r="D1797" s="157" t="s">
        <v>145</v>
      </c>
      <c r="E1797" s="158" t="s">
        <v>1</v>
      </c>
      <c r="F1797" s="159" t="s">
        <v>650</v>
      </c>
      <c r="H1797" s="160">
        <v>-1.379</v>
      </c>
      <c r="L1797" s="156"/>
      <c r="M1797" s="161"/>
      <c r="N1797" s="162"/>
      <c r="O1797" s="162"/>
      <c r="P1797" s="162"/>
      <c r="Q1797" s="162"/>
      <c r="R1797" s="162"/>
      <c r="S1797" s="162"/>
      <c r="T1797" s="163"/>
      <c r="AT1797" s="158" t="s">
        <v>145</v>
      </c>
      <c r="AU1797" s="158" t="s">
        <v>83</v>
      </c>
      <c r="AV1797" s="13" t="s">
        <v>83</v>
      </c>
      <c r="AW1797" s="13" t="s">
        <v>29</v>
      </c>
      <c r="AX1797" s="13" t="s">
        <v>73</v>
      </c>
      <c r="AY1797" s="158" t="s">
        <v>137</v>
      </c>
    </row>
    <row r="1798" spans="1:65" s="13" customFormat="1">
      <c r="B1798" s="156"/>
      <c r="D1798" s="157" t="s">
        <v>145</v>
      </c>
      <c r="E1798" s="158" t="s">
        <v>1</v>
      </c>
      <c r="F1798" s="159" t="s">
        <v>655</v>
      </c>
      <c r="H1798" s="160">
        <v>-3.5459999999999998</v>
      </c>
      <c r="L1798" s="156"/>
      <c r="M1798" s="161"/>
      <c r="N1798" s="162"/>
      <c r="O1798" s="162"/>
      <c r="P1798" s="162"/>
      <c r="Q1798" s="162"/>
      <c r="R1798" s="162"/>
      <c r="S1798" s="162"/>
      <c r="T1798" s="163"/>
      <c r="AT1798" s="158" t="s">
        <v>145</v>
      </c>
      <c r="AU1798" s="158" t="s">
        <v>83</v>
      </c>
      <c r="AV1798" s="13" t="s">
        <v>83</v>
      </c>
      <c r="AW1798" s="13" t="s">
        <v>29</v>
      </c>
      <c r="AX1798" s="13" t="s">
        <v>73</v>
      </c>
      <c r="AY1798" s="158" t="s">
        <v>137</v>
      </c>
    </row>
    <row r="1799" spans="1:65" s="16" customFormat="1">
      <c r="B1799" s="191"/>
      <c r="D1799" s="157" t="s">
        <v>145</v>
      </c>
      <c r="E1799" s="192" t="s">
        <v>1</v>
      </c>
      <c r="F1799" s="193" t="s">
        <v>582</v>
      </c>
      <c r="H1799" s="194">
        <v>110.14499999999998</v>
      </c>
      <c r="L1799" s="191"/>
      <c r="M1799" s="195"/>
      <c r="N1799" s="196"/>
      <c r="O1799" s="196"/>
      <c r="P1799" s="196"/>
      <c r="Q1799" s="196"/>
      <c r="R1799" s="196"/>
      <c r="S1799" s="196"/>
      <c r="T1799" s="197"/>
      <c r="AT1799" s="192" t="s">
        <v>145</v>
      </c>
      <c r="AU1799" s="192" t="s">
        <v>83</v>
      </c>
      <c r="AV1799" s="16" t="s">
        <v>152</v>
      </c>
      <c r="AW1799" s="16" t="s">
        <v>29</v>
      </c>
      <c r="AX1799" s="16" t="s">
        <v>73</v>
      </c>
      <c r="AY1799" s="192" t="s">
        <v>137</v>
      </c>
    </row>
    <row r="1800" spans="1:65" s="14" customFormat="1">
      <c r="B1800" s="164"/>
      <c r="D1800" s="157" t="s">
        <v>145</v>
      </c>
      <c r="E1800" s="165" t="s">
        <v>1</v>
      </c>
      <c r="F1800" s="166" t="s">
        <v>176</v>
      </c>
      <c r="H1800" s="167">
        <v>187.75900000000004</v>
      </c>
      <c r="L1800" s="164"/>
      <c r="M1800" s="168"/>
      <c r="N1800" s="169"/>
      <c r="O1800" s="169"/>
      <c r="P1800" s="169"/>
      <c r="Q1800" s="169"/>
      <c r="R1800" s="169"/>
      <c r="S1800" s="169"/>
      <c r="T1800" s="170"/>
      <c r="AT1800" s="165" t="s">
        <v>145</v>
      </c>
      <c r="AU1800" s="165" t="s">
        <v>83</v>
      </c>
      <c r="AV1800" s="14" t="s">
        <v>143</v>
      </c>
      <c r="AW1800" s="14" t="s">
        <v>29</v>
      </c>
      <c r="AX1800" s="14" t="s">
        <v>81</v>
      </c>
      <c r="AY1800" s="165" t="s">
        <v>137</v>
      </c>
    </row>
    <row r="1801" spans="1:65" s="2" customFormat="1" ht="33" customHeight="1">
      <c r="A1801" s="30"/>
      <c r="B1801" s="142"/>
      <c r="C1801" s="143" t="s">
        <v>1846</v>
      </c>
      <c r="D1801" s="143" t="s">
        <v>139</v>
      </c>
      <c r="E1801" s="144" t="s">
        <v>1847</v>
      </c>
      <c r="F1801" s="145" t="s">
        <v>1848</v>
      </c>
      <c r="G1801" s="146" t="s">
        <v>142</v>
      </c>
      <c r="H1801" s="147">
        <v>64.5</v>
      </c>
      <c r="I1801" s="148"/>
      <c r="J1801" s="148">
        <f>ROUND(I1801*H1801,2)</f>
        <v>0</v>
      </c>
      <c r="K1801" s="149"/>
      <c r="L1801" s="31"/>
      <c r="M1801" s="150" t="s">
        <v>1</v>
      </c>
      <c r="N1801" s="151" t="s">
        <v>38</v>
      </c>
      <c r="O1801" s="152">
        <v>0.21099999999999999</v>
      </c>
      <c r="P1801" s="152">
        <f>O1801*H1801</f>
        <v>13.609499999999999</v>
      </c>
      <c r="Q1801" s="152">
        <v>0.14204</v>
      </c>
      <c r="R1801" s="152">
        <f>Q1801*H1801</f>
        <v>9.1615800000000007</v>
      </c>
      <c r="S1801" s="152">
        <v>0</v>
      </c>
      <c r="T1801" s="153">
        <f>S1801*H1801</f>
        <v>0</v>
      </c>
      <c r="U1801" s="30"/>
      <c r="V1801" s="30"/>
      <c r="W1801" s="30"/>
      <c r="X1801" s="30"/>
      <c r="Y1801" s="30"/>
      <c r="Z1801" s="30"/>
      <c r="AA1801" s="30"/>
      <c r="AB1801" s="30"/>
      <c r="AC1801" s="30"/>
      <c r="AD1801" s="30"/>
      <c r="AE1801" s="30"/>
      <c r="AR1801" s="154" t="s">
        <v>223</v>
      </c>
      <c r="AT1801" s="154" t="s">
        <v>139</v>
      </c>
      <c r="AU1801" s="154" t="s">
        <v>83</v>
      </c>
      <c r="AY1801" s="18" t="s">
        <v>137</v>
      </c>
      <c r="BE1801" s="155">
        <f>IF(N1801="základní",J1801,0)</f>
        <v>0</v>
      </c>
      <c r="BF1801" s="155">
        <f>IF(N1801="snížená",J1801,0)</f>
        <v>0</v>
      </c>
      <c r="BG1801" s="155">
        <f>IF(N1801="zákl. přenesená",J1801,0)</f>
        <v>0</v>
      </c>
      <c r="BH1801" s="155">
        <f>IF(N1801="sníž. přenesená",J1801,0)</f>
        <v>0</v>
      </c>
      <c r="BI1801" s="155">
        <f>IF(N1801="nulová",J1801,0)</f>
        <v>0</v>
      </c>
      <c r="BJ1801" s="18" t="s">
        <v>81</v>
      </c>
      <c r="BK1801" s="155">
        <f>ROUND(I1801*H1801,2)</f>
        <v>0</v>
      </c>
      <c r="BL1801" s="18" t="s">
        <v>223</v>
      </c>
      <c r="BM1801" s="154" t="s">
        <v>1849</v>
      </c>
    </row>
    <row r="1802" spans="1:65" s="15" customFormat="1" ht="20.399999999999999">
      <c r="B1802" s="171"/>
      <c r="D1802" s="157" t="s">
        <v>145</v>
      </c>
      <c r="E1802" s="172" t="s">
        <v>1</v>
      </c>
      <c r="F1802" s="173" t="s">
        <v>1850</v>
      </c>
      <c r="H1802" s="172" t="s">
        <v>1</v>
      </c>
      <c r="L1802" s="171"/>
      <c r="M1802" s="174"/>
      <c r="N1802" s="175"/>
      <c r="O1802" s="175"/>
      <c r="P1802" s="175"/>
      <c r="Q1802" s="175"/>
      <c r="R1802" s="175"/>
      <c r="S1802" s="175"/>
      <c r="T1802" s="176"/>
      <c r="AT1802" s="172" t="s">
        <v>145</v>
      </c>
      <c r="AU1802" s="172" t="s">
        <v>83</v>
      </c>
      <c r="AV1802" s="15" t="s">
        <v>81</v>
      </c>
      <c r="AW1802" s="15" t="s">
        <v>29</v>
      </c>
      <c r="AX1802" s="15" t="s">
        <v>73</v>
      </c>
      <c r="AY1802" s="172" t="s">
        <v>137</v>
      </c>
    </row>
    <row r="1803" spans="1:65" s="13" customFormat="1">
      <c r="B1803" s="156"/>
      <c r="D1803" s="157" t="s">
        <v>145</v>
      </c>
      <c r="E1803" s="158" t="s">
        <v>1</v>
      </c>
      <c r="F1803" s="159" t="s">
        <v>1851</v>
      </c>
      <c r="H1803" s="160">
        <v>64.5</v>
      </c>
      <c r="L1803" s="156"/>
      <c r="M1803" s="161"/>
      <c r="N1803" s="162"/>
      <c r="O1803" s="162"/>
      <c r="P1803" s="162"/>
      <c r="Q1803" s="162"/>
      <c r="R1803" s="162"/>
      <c r="S1803" s="162"/>
      <c r="T1803" s="163"/>
      <c r="AT1803" s="158" t="s">
        <v>145</v>
      </c>
      <c r="AU1803" s="158" t="s">
        <v>83</v>
      </c>
      <c r="AV1803" s="13" t="s">
        <v>83</v>
      </c>
      <c r="AW1803" s="13" t="s">
        <v>29</v>
      </c>
      <c r="AX1803" s="13" t="s">
        <v>73</v>
      </c>
      <c r="AY1803" s="158" t="s">
        <v>137</v>
      </c>
    </row>
    <row r="1804" spans="1:65" s="14" customFormat="1">
      <c r="B1804" s="164"/>
      <c r="D1804" s="157" t="s">
        <v>145</v>
      </c>
      <c r="E1804" s="165" t="s">
        <v>1</v>
      </c>
      <c r="F1804" s="166" t="s">
        <v>176</v>
      </c>
      <c r="H1804" s="167">
        <v>64.5</v>
      </c>
      <c r="L1804" s="164"/>
      <c r="M1804" s="168"/>
      <c r="N1804" s="169"/>
      <c r="O1804" s="169"/>
      <c r="P1804" s="169"/>
      <c r="Q1804" s="169"/>
      <c r="R1804" s="169"/>
      <c r="S1804" s="169"/>
      <c r="T1804" s="170"/>
      <c r="AT1804" s="165" t="s">
        <v>145</v>
      </c>
      <c r="AU1804" s="165" t="s">
        <v>83</v>
      </c>
      <c r="AV1804" s="14" t="s">
        <v>143</v>
      </c>
      <c r="AW1804" s="14" t="s">
        <v>29</v>
      </c>
      <c r="AX1804" s="14" t="s">
        <v>81</v>
      </c>
      <c r="AY1804" s="165" t="s">
        <v>137</v>
      </c>
    </row>
    <row r="1805" spans="1:65" s="2" customFormat="1" ht="24.15" customHeight="1">
      <c r="A1805" s="30"/>
      <c r="B1805" s="142"/>
      <c r="C1805" s="143" t="s">
        <v>1852</v>
      </c>
      <c r="D1805" s="143" t="s">
        <v>139</v>
      </c>
      <c r="E1805" s="144" t="s">
        <v>1853</v>
      </c>
      <c r="F1805" s="145" t="s">
        <v>1854</v>
      </c>
      <c r="G1805" s="146" t="s">
        <v>142</v>
      </c>
      <c r="H1805" s="147">
        <v>1736.85</v>
      </c>
      <c r="I1805" s="148"/>
      <c r="J1805" s="148">
        <f>ROUND(I1805*H1805,2)</f>
        <v>0</v>
      </c>
      <c r="K1805" s="149"/>
      <c r="L1805" s="31"/>
      <c r="M1805" s="150" t="s">
        <v>1</v>
      </c>
      <c r="N1805" s="151" t="s">
        <v>38</v>
      </c>
      <c r="O1805" s="152">
        <v>0.11</v>
      </c>
      <c r="P1805" s="152">
        <f>O1805*H1805</f>
        <v>191.05349999999999</v>
      </c>
      <c r="Q1805" s="152">
        <v>0</v>
      </c>
      <c r="R1805" s="152">
        <f>Q1805*H1805</f>
        <v>0</v>
      </c>
      <c r="S1805" s="152">
        <v>0</v>
      </c>
      <c r="T1805" s="153">
        <f>S1805*H1805</f>
        <v>0</v>
      </c>
      <c r="U1805" s="30"/>
      <c r="V1805" s="30"/>
      <c r="W1805" s="30"/>
      <c r="X1805" s="30"/>
      <c r="Y1805" s="30"/>
      <c r="Z1805" s="30"/>
      <c r="AA1805" s="30"/>
      <c r="AB1805" s="30"/>
      <c r="AC1805" s="30"/>
      <c r="AD1805" s="30"/>
      <c r="AE1805" s="30"/>
      <c r="AR1805" s="154" t="s">
        <v>223</v>
      </c>
      <c r="AT1805" s="154" t="s">
        <v>139</v>
      </c>
      <c r="AU1805" s="154" t="s">
        <v>83</v>
      </c>
      <c r="AY1805" s="18" t="s">
        <v>137</v>
      </c>
      <c r="BE1805" s="155">
        <f>IF(N1805="základní",J1805,0)</f>
        <v>0</v>
      </c>
      <c r="BF1805" s="155">
        <f>IF(N1805="snížená",J1805,0)</f>
        <v>0</v>
      </c>
      <c r="BG1805" s="155">
        <f>IF(N1805="zákl. přenesená",J1805,0)</f>
        <v>0</v>
      </c>
      <c r="BH1805" s="155">
        <f>IF(N1805="sníž. přenesená",J1805,0)</f>
        <v>0</v>
      </c>
      <c r="BI1805" s="155">
        <f>IF(N1805="nulová",J1805,0)</f>
        <v>0</v>
      </c>
      <c r="BJ1805" s="18" t="s">
        <v>81</v>
      </c>
      <c r="BK1805" s="155">
        <f>ROUND(I1805*H1805,2)</f>
        <v>0</v>
      </c>
      <c r="BL1805" s="18" t="s">
        <v>223</v>
      </c>
      <c r="BM1805" s="154" t="s">
        <v>1855</v>
      </c>
    </row>
    <row r="1806" spans="1:65" s="15" customFormat="1">
      <c r="B1806" s="171"/>
      <c r="D1806" s="157" t="s">
        <v>145</v>
      </c>
      <c r="E1806" s="172" t="s">
        <v>1</v>
      </c>
      <c r="F1806" s="173" t="s">
        <v>1856</v>
      </c>
      <c r="H1806" s="172" t="s">
        <v>1</v>
      </c>
      <c r="L1806" s="171"/>
      <c r="M1806" s="174"/>
      <c r="N1806" s="175"/>
      <c r="O1806" s="175"/>
      <c r="P1806" s="175"/>
      <c r="Q1806" s="175"/>
      <c r="R1806" s="175"/>
      <c r="S1806" s="175"/>
      <c r="T1806" s="176"/>
      <c r="AT1806" s="172" t="s">
        <v>145</v>
      </c>
      <c r="AU1806" s="172" t="s">
        <v>83</v>
      </c>
      <c r="AV1806" s="15" t="s">
        <v>81</v>
      </c>
      <c r="AW1806" s="15" t="s">
        <v>29</v>
      </c>
      <c r="AX1806" s="15" t="s">
        <v>73</v>
      </c>
      <c r="AY1806" s="172" t="s">
        <v>137</v>
      </c>
    </row>
    <row r="1807" spans="1:65" s="13" customFormat="1">
      <c r="B1807" s="156"/>
      <c r="D1807" s="157" t="s">
        <v>145</v>
      </c>
      <c r="E1807" s="158" t="s">
        <v>1</v>
      </c>
      <c r="F1807" s="159" t="s">
        <v>1857</v>
      </c>
      <c r="H1807" s="160">
        <v>347.31</v>
      </c>
      <c r="L1807" s="156"/>
      <c r="M1807" s="161"/>
      <c r="N1807" s="162"/>
      <c r="O1807" s="162"/>
      <c r="P1807" s="162"/>
      <c r="Q1807" s="162"/>
      <c r="R1807" s="162"/>
      <c r="S1807" s="162"/>
      <c r="T1807" s="163"/>
      <c r="AT1807" s="158" t="s">
        <v>145</v>
      </c>
      <c r="AU1807" s="158" t="s">
        <v>83</v>
      </c>
      <c r="AV1807" s="13" t="s">
        <v>83</v>
      </c>
      <c r="AW1807" s="13" t="s">
        <v>29</v>
      </c>
      <c r="AX1807" s="13" t="s">
        <v>73</v>
      </c>
      <c r="AY1807" s="158" t="s">
        <v>137</v>
      </c>
    </row>
    <row r="1808" spans="1:65" s="13" customFormat="1">
      <c r="B1808" s="156"/>
      <c r="D1808" s="157" t="s">
        <v>145</v>
      </c>
      <c r="E1808" s="158" t="s">
        <v>1</v>
      </c>
      <c r="F1808" s="159" t="s">
        <v>1858</v>
      </c>
      <c r="H1808" s="160">
        <v>1339.73</v>
      </c>
      <c r="L1808" s="156"/>
      <c r="M1808" s="161"/>
      <c r="N1808" s="162"/>
      <c r="O1808" s="162"/>
      <c r="P1808" s="162"/>
      <c r="Q1808" s="162"/>
      <c r="R1808" s="162"/>
      <c r="S1808" s="162"/>
      <c r="T1808" s="163"/>
      <c r="AT1808" s="158" t="s">
        <v>145</v>
      </c>
      <c r="AU1808" s="158" t="s">
        <v>83</v>
      </c>
      <c r="AV1808" s="13" t="s">
        <v>83</v>
      </c>
      <c r="AW1808" s="13" t="s">
        <v>29</v>
      </c>
      <c r="AX1808" s="13" t="s">
        <v>73</v>
      </c>
      <c r="AY1808" s="158" t="s">
        <v>137</v>
      </c>
    </row>
    <row r="1809" spans="1:65" s="13" customFormat="1">
      <c r="B1809" s="156"/>
      <c r="D1809" s="157" t="s">
        <v>145</v>
      </c>
      <c r="E1809" s="158" t="s">
        <v>1</v>
      </c>
      <c r="F1809" s="159" t="s">
        <v>1764</v>
      </c>
      <c r="H1809" s="160">
        <v>25.59</v>
      </c>
      <c r="L1809" s="156"/>
      <c r="M1809" s="161"/>
      <c r="N1809" s="162"/>
      <c r="O1809" s="162"/>
      <c r="P1809" s="162"/>
      <c r="Q1809" s="162"/>
      <c r="R1809" s="162"/>
      <c r="S1809" s="162"/>
      <c r="T1809" s="163"/>
      <c r="AT1809" s="158" t="s">
        <v>145</v>
      </c>
      <c r="AU1809" s="158" t="s">
        <v>83</v>
      </c>
      <c r="AV1809" s="13" t="s">
        <v>83</v>
      </c>
      <c r="AW1809" s="13" t="s">
        <v>29</v>
      </c>
      <c r="AX1809" s="13" t="s">
        <v>73</v>
      </c>
      <c r="AY1809" s="158" t="s">
        <v>137</v>
      </c>
    </row>
    <row r="1810" spans="1:65" s="13" customFormat="1">
      <c r="B1810" s="156"/>
      <c r="D1810" s="157" t="s">
        <v>145</v>
      </c>
      <c r="E1810" s="158" t="s">
        <v>1</v>
      </c>
      <c r="F1810" s="159" t="s">
        <v>1765</v>
      </c>
      <c r="H1810" s="160">
        <v>13.61</v>
      </c>
      <c r="L1810" s="156"/>
      <c r="M1810" s="161"/>
      <c r="N1810" s="162"/>
      <c r="O1810" s="162"/>
      <c r="P1810" s="162"/>
      <c r="Q1810" s="162"/>
      <c r="R1810" s="162"/>
      <c r="S1810" s="162"/>
      <c r="T1810" s="163"/>
      <c r="AT1810" s="158" t="s">
        <v>145</v>
      </c>
      <c r="AU1810" s="158" t="s">
        <v>83</v>
      </c>
      <c r="AV1810" s="13" t="s">
        <v>83</v>
      </c>
      <c r="AW1810" s="13" t="s">
        <v>29</v>
      </c>
      <c r="AX1810" s="13" t="s">
        <v>73</v>
      </c>
      <c r="AY1810" s="158" t="s">
        <v>137</v>
      </c>
    </row>
    <row r="1811" spans="1:65" s="13" customFormat="1">
      <c r="B1811" s="156"/>
      <c r="D1811" s="157" t="s">
        <v>145</v>
      </c>
      <c r="E1811" s="158" t="s">
        <v>1</v>
      </c>
      <c r="F1811" s="159" t="s">
        <v>1859</v>
      </c>
      <c r="H1811" s="160">
        <v>10.61</v>
      </c>
      <c r="L1811" s="156"/>
      <c r="M1811" s="161"/>
      <c r="N1811" s="162"/>
      <c r="O1811" s="162"/>
      <c r="P1811" s="162"/>
      <c r="Q1811" s="162"/>
      <c r="R1811" s="162"/>
      <c r="S1811" s="162"/>
      <c r="T1811" s="163"/>
      <c r="AT1811" s="158" t="s">
        <v>145</v>
      </c>
      <c r="AU1811" s="158" t="s">
        <v>83</v>
      </c>
      <c r="AV1811" s="13" t="s">
        <v>83</v>
      </c>
      <c r="AW1811" s="13" t="s">
        <v>29</v>
      </c>
      <c r="AX1811" s="13" t="s">
        <v>73</v>
      </c>
      <c r="AY1811" s="158" t="s">
        <v>137</v>
      </c>
    </row>
    <row r="1812" spans="1:65" s="14" customFormat="1">
      <c r="B1812" s="164"/>
      <c r="D1812" s="157" t="s">
        <v>145</v>
      </c>
      <c r="E1812" s="165" t="s">
        <v>1</v>
      </c>
      <c r="F1812" s="166" t="s">
        <v>176</v>
      </c>
      <c r="H1812" s="167">
        <v>1736.8499999999997</v>
      </c>
      <c r="L1812" s="164"/>
      <c r="M1812" s="168"/>
      <c r="N1812" s="169"/>
      <c r="O1812" s="169"/>
      <c r="P1812" s="169"/>
      <c r="Q1812" s="169"/>
      <c r="R1812" s="169"/>
      <c r="S1812" s="169"/>
      <c r="T1812" s="170"/>
      <c r="AT1812" s="165" t="s">
        <v>145</v>
      </c>
      <c r="AU1812" s="165" t="s">
        <v>83</v>
      </c>
      <c r="AV1812" s="14" t="s">
        <v>143</v>
      </c>
      <c r="AW1812" s="14" t="s">
        <v>29</v>
      </c>
      <c r="AX1812" s="14" t="s">
        <v>81</v>
      </c>
      <c r="AY1812" s="165" t="s">
        <v>137</v>
      </c>
    </row>
    <row r="1813" spans="1:65" s="2" customFormat="1" ht="16.5" customHeight="1">
      <c r="A1813" s="30"/>
      <c r="B1813" s="142"/>
      <c r="C1813" s="177" t="s">
        <v>1860</v>
      </c>
      <c r="D1813" s="177" t="s">
        <v>214</v>
      </c>
      <c r="E1813" s="178" t="s">
        <v>1861</v>
      </c>
      <c r="F1813" s="179" t="s">
        <v>1862</v>
      </c>
      <c r="G1813" s="180" t="s">
        <v>142</v>
      </c>
      <c r="H1813" s="181">
        <v>1823.693</v>
      </c>
      <c r="I1813" s="182"/>
      <c r="J1813" s="182">
        <f>ROUND(I1813*H1813,2)</f>
        <v>0</v>
      </c>
      <c r="K1813" s="183"/>
      <c r="L1813" s="184"/>
      <c r="M1813" s="185" t="s">
        <v>1</v>
      </c>
      <c r="N1813" s="186" t="s">
        <v>38</v>
      </c>
      <c r="O1813" s="152">
        <v>0</v>
      </c>
      <c r="P1813" s="152">
        <f>O1813*H1813</f>
        <v>0</v>
      </c>
      <c r="Q1813" s="152">
        <v>6.9999999999999999E-4</v>
      </c>
      <c r="R1813" s="152">
        <f>Q1813*H1813</f>
        <v>1.2765850999999999</v>
      </c>
      <c r="S1813" s="152">
        <v>0</v>
      </c>
      <c r="T1813" s="153">
        <f>S1813*H1813</f>
        <v>0</v>
      </c>
      <c r="U1813" s="30"/>
      <c r="V1813" s="30"/>
      <c r="W1813" s="30"/>
      <c r="X1813" s="30"/>
      <c r="Y1813" s="30"/>
      <c r="Z1813" s="30"/>
      <c r="AA1813" s="30"/>
      <c r="AB1813" s="30"/>
      <c r="AC1813" s="30"/>
      <c r="AD1813" s="30"/>
      <c r="AE1813" s="30"/>
      <c r="AR1813" s="154" t="s">
        <v>304</v>
      </c>
      <c r="AT1813" s="154" t="s">
        <v>214</v>
      </c>
      <c r="AU1813" s="154" t="s">
        <v>83</v>
      </c>
      <c r="AY1813" s="18" t="s">
        <v>137</v>
      </c>
      <c r="BE1813" s="155">
        <f>IF(N1813="základní",J1813,0)</f>
        <v>0</v>
      </c>
      <c r="BF1813" s="155">
        <f>IF(N1813="snížená",J1813,0)</f>
        <v>0</v>
      </c>
      <c r="BG1813" s="155">
        <f>IF(N1813="zákl. přenesená",J1813,0)</f>
        <v>0</v>
      </c>
      <c r="BH1813" s="155">
        <f>IF(N1813="sníž. přenesená",J1813,0)</f>
        <v>0</v>
      </c>
      <c r="BI1813" s="155">
        <f>IF(N1813="nulová",J1813,0)</f>
        <v>0</v>
      </c>
      <c r="BJ1813" s="18" t="s">
        <v>81</v>
      </c>
      <c r="BK1813" s="155">
        <f>ROUND(I1813*H1813,2)</f>
        <v>0</v>
      </c>
      <c r="BL1813" s="18" t="s">
        <v>223</v>
      </c>
      <c r="BM1813" s="154" t="s">
        <v>1863</v>
      </c>
    </row>
    <row r="1814" spans="1:65" s="13" customFormat="1">
      <c r="B1814" s="156"/>
      <c r="D1814" s="157" t="s">
        <v>145</v>
      </c>
      <c r="F1814" s="159" t="s">
        <v>1864</v>
      </c>
      <c r="H1814" s="160">
        <v>1823.693</v>
      </c>
      <c r="L1814" s="156"/>
      <c r="M1814" s="161"/>
      <c r="N1814" s="162"/>
      <c r="O1814" s="162"/>
      <c r="P1814" s="162"/>
      <c r="Q1814" s="162"/>
      <c r="R1814" s="162"/>
      <c r="S1814" s="162"/>
      <c r="T1814" s="163"/>
      <c r="AT1814" s="158" t="s">
        <v>145</v>
      </c>
      <c r="AU1814" s="158" t="s">
        <v>83</v>
      </c>
      <c r="AV1814" s="13" t="s">
        <v>83</v>
      </c>
      <c r="AW1814" s="13" t="s">
        <v>3</v>
      </c>
      <c r="AX1814" s="13" t="s">
        <v>81</v>
      </c>
      <c r="AY1814" s="158" t="s">
        <v>137</v>
      </c>
    </row>
    <row r="1815" spans="1:65" s="2" customFormat="1" ht="24.15" customHeight="1">
      <c r="A1815" s="30"/>
      <c r="B1815" s="142"/>
      <c r="C1815" s="143" t="s">
        <v>1865</v>
      </c>
      <c r="D1815" s="143" t="s">
        <v>139</v>
      </c>
      <c r="E1815" s="144" t="s">
        <v>1866</v>
      </c>
      <c r="F1815" s="145" t="s">
        <v>1867</v>
      </c>
      <c r="G1815" s="146" t="s">
        <v>384</v>
      </c>
      <c r="H1815" s="147"/>
      <c r="I1815" s="148"/>
      <c r="J1815" s="148">
        <f>ROUND(I1815*H1815,2)</f>
        <v>0</v>
      </c>
      <c r="K1815" s="149"/>
      <c r="L1815" s="31"/>
      <c r="M1815" s="150" t="s">
        <v>1</v>
      </c>
      <c r="N1815" s="151" t="s">
        <v>38</v>
      </c>
      <c r="O1815" s="152">
        <v>0</v>
      </c>
      <c r="P1815" s="152">
        <f>O1815*H1815</f>
        <v>0</v>
      </c>
      <c r="Q1815" s="152">
        <v>0</v>
      </c>
      <c r="R1815" s="152">
        <f>Q1815*H1815</f>
        <v>0</v>
      </c>
      <c r="S1815" s="152">
        <v>0</v>
      </c>
      <c r="T1815" s="153">
        <f>S1815*H1815</f>
        <v>0</v>
      </c>
      <c r="U1815" s="30"/>
      <c r="V1815" s="30"/>
      <c r="W1815" s="30"/>
      <c r="X1815" s="30"/>
      <c r="Y1815" s="30"/>
      <c r="Z1815" s="30"/>
      <c r="AA1815" s="30"/>
      <c r="AB1815" s="30"/>
      <c r="AC1815" s="30"/>
      <c r="AD1815" s="30"/>
      <c r="AE1815" s="30"/>
      <c r="AR1815" s="154" t="s">
        <v>223</v>
      </c>
      <c r="AT1815" s="154" t="s">
        <v>139</v>
      </c>
      <c r="AU1815" s="154" t="s">
        <v>83</v>
      </c>
      <c r="AY1815" s="18" t="s">
        <v>137</v>
      </c>
      <c r="BE1815" s="155">
        <f>IF(N1815="základní",J1815,0)</f>
        <v>0</v>
      </c>
      <c r="BF1815" s="155">
        <f>IF(N1815="snížená",J1815,0)</f>
        <v>0</v>
      </c>
      <c r="BG1815" s="155">
        <f>IF(N1815="zákl. přenesená",J1815,0)</f>
        <v>0</v>
      </c>
      <c r="BH1815" s="155">
        <f>IF(N1815="sníž. přenesená",J1815,0)</f>
        <v>0</v>
      </c>
      <c r="BI1815" s="155">
        <f>IF(N1815="nulová",J1815,0)</f>
        <v>0</v>
      </c>
      <c r="BJ1815" s="18" t="s">
        <v>81</v>
      </c>
      <c r="BK1815" s="155">
        <f>ROUND(I1815*H1815,2)</f>
        <v>0</v>
      </c>
      <c r="BL1815" s="18" t="s">
        <v>223</v>
      </c>
      <c r="BM1815" s="154" t="s">
        <v>1868</v>
      </c>
    </row>
    <row r="1816" spans="1:65" s="12" customFormat="1" ht="22.8" customHeight="1">
      <c r="B1816" s="130"/>
      <c r="D1816" s="131" t="s">
        <v>72</v>
      </c>
      <c r="E1816" s="140" t="s">
        <v>1869</v>
      </c>
      <c r="F1816" s="140" t="s">
        <v>1870</v>
      </c>
      <c r="J1816" s="141">
        <f>BK1816</f>
        <v>0</v>
      </c>
      <c r="L1816" s="130"/>
      <c r="M1816" s="134"/>
      <c r="N1816" s="135"/>
      <c r="O1816" s="135"/>
      <c r="P1816" s="136">
        <f>SUM(P1817:P2017)</f>
        <v>1730.7664910000001</v>
      </c>
      <c r="Q1816" s="135"/>
      <c r="R1816" s="136">
        <f>SUM(R1817:R2017)</f>
        <v>100.83675047</v>
      </c>
      <c r="S1816" s="135"/>
      <c r="T1816" s="137">
        <f>SUM(T1817:T2017)</f>
        <v>0</v>
      </c>
      <c r="AR1816" s="131" t="s">
        <v>83</v>
      </c>
      <c r="AT1816" s="138" t="s">
        <v>72</v>
      </c>
      <c r="AU1816" s="138" t="s">
        <v>81</v>
      </c>
      <c r="AY1816" s="131" t="s">
        <v>137</v>
      </c>
      <c r="BK1816" s="139">
        <f>SUM(BK1817:BK2017)</f>
        <v>0</v>
      </c>
    </row>
    <row r="1817" spans="1:65" s="2" customFormat="1" ht="24.15" customHeight="1">
      <c r="A1817" s="30"/>
      <c r="B1817" s="142"/>
      <c r="C1817" s="143" t="s">
        <v>1871</v>
      </c>
      <c r="D1817" s="143" t="s">
        <v>139</v>
      </c>
      <c r="E1817" s="144" t="s">
        <v>1872</v>
      </c>
      <c r="F1817" s="145" t="s">
        <v>1873</v>
      </c>
      <c r="G1817" s="146" t="s">
        <v>142</v>
      </c>
      <c r="H1817" s="147">
        <v>2030.1469999999999</v>
      </c>
      <c r="I1817" s="148"/>
      <c r="J1817" s="148">
        <f>ROUND(I1817*H1817,2)</f>
        <v>0</v>
      </c>
      <c r="K1817" s="149"/>
      <c r="L1817" s="31"/>
      <c r="M1817" s="150" t="s">
        <v>1</v>
      </c>
      <c r="N1817" s="151" t="s">
        <v>38</v>
      </c>
      <c r="O1817" s="152">
        <v>2.9000000000000001E-2</v>
      </c>
      <c r="P1817" s="152">
        <f>O1817*H1817</f>
        <v>58.874262999999999</v>
      </c>
      <c r="Q1817" s="152">
        <v>0</v>
      </c>
      <c r="R1817" s="152">
        <f>Q1817*H1817</f>
        <v>0</v>
      </c>
      <c r="S1817" s="152">
        <v>0</v>
      </c>
      <c r="T1817" s="153">
        <f>S1817*H1817</f>
        <v>0</v>
      </c>
      <c r="U1817" s="30"/>
      <c r="V1817" s="30"/>
      <c r="W1817" s="30"/>
      <c r="X1817" s="30"/>
      <c r="Y1817" s="30"/>
      <c r="Z1817" s="30"/>
      <c r="AA1817" s="30"/>
      <c r="AB1817" s="30"/>
      <c r="AC1817" s="30"/>
      <c r="AD1817" s="30"/>
      <c r="AE1817" s="30"/>
      <c r="AR1817" s="154" t="s">
        <v>223</v>
      </c>
      <c r="AT1817" s="154" t="s">
        <v>139</v>
      </c>
      <c r="AU1817" s="154" t="s">
        <v>83</v>
      </c>
      <c r="AY1817" s="18" t="s">
        <v>137</v>
      </c>
      <c r="BE1817" s="155">
        <f>IF(N1817="základní",J1817,0)</f>
        <v>0</v>
      </c>
      <c r="BF1817" s="155">
        <f>IF(N1817="snížená",J1817,0)</f>
        <v>0</v>
      </c>
      <c r="BG1817" s="155">
        <f>IF(N1817="zákl. přenesená",J1817,0)</f>
        <v>0</v>
      </c>
      <c r="BH1817" s="155">
        <f>IF(N1817="sníž. přenesená",J1817,0)</f>
        <v>0</v>
      </c>
      <c r="BI1817" s="155">
        <f>IF(N1817="nulová",J1817,0)</f>
        <v>0</v>
      </c>
      <c r="BJ1817" s="18" t="s">
        <v>81</v>
      </c>
      <c r="BK1817" s="155">
        <f>ROUND(I1817*H1817,2)</f>
        <v>0</v>
      </c>
      <c r="BL1817" s="18" t="s">
        <v>223</v>
      </c>
      <c r="BM1817" s="154" t="s">
        <v>1874</v>
      </c>
    </row>
    <row r="1818" spans="1:65" s="15" customFormat="1">
      <c r="B1818" s="171"/>
      <c r="D1818" s="157" t="s">
        <v>145</v>
      </c>
      <c r="E1818" s="172" t="s">
        <v>1</v>
      </c>
      <c r="F1818" s="173" t="s">
        <v>569</v>
      </c>
      <c r="H1818" s="172" t="s">
        <v>1</v>
      </c>
      <c r="L1818" s="171"/>
      <c r="M1818" s="174"/>
      <c r="N1818" s="175"/>
      <c r="O1818" s="175"/>
      <c r="P1818" s="175"/>
      <c r="Q1818" s="175"/>
      <c r="R1818" s="175"/>
      <c r="S1818" s="175"/>
      <c r="T1818" s="176"/>
      <c r="AT1818" s="172" t="s">
        <v>145</v>
      </c>
      <c r="AU1818" s="172" t="s">
        <v>83</v>
      </c>
      <c r="AV1818" s="15" t="s">
        <v>81</v>
      </c>
      <c r="AW1818" s="15" t="s">
        <v>29</v>
      </c>
      <c r="AX1818" s="15" t="s">
        <v>73</v>
      </c>
      <c r="AY1818" s="172" t="s">
        <v>137</v>
      </c>
    </row>
    <row r="1819" spans="1:65" s="13" customFormat="1">
      <c r="B1819" s="156"/>
      <c r="D1819" s="157" t="s">
        <v>145</v>
      </c>
      <c r="E1819" s="158" t="s">
        <v>1</v>
      </c>
      <c r="F1819" s="159" t="s">
        <v>1875</v>
      </c>
      <c r="H1819" s="160">
        <v>1257.26</v>
      </c>
      <c r="L1819" s="156"/>
      <c r="M1819" s="161"/>
      <c r="N1819" s="162"/>
      <c r="O1819" s="162"/>
      <c r="P1819" s="162"/>
      <c r="Q1819" s="162"/>
      <c r="R1819" s="162"/>
      <c r="S1819" s="162"/>
      <c r="T1819" s="163"/>
      <c r="AT1819" s="158" t="s">
        <v>145</v>
      </c>
      <c r="AU1819" s="158" t="s">
        <v>83</v>
      </c>
      <c r="AV1819" s="13" t="s">
        <v>83</v>
      </c>
      <c r="AW1819" s="13" t="s">
        <v>29</v>
      </c>
      <c r="AX1819" s="13" t="s">
        <v>73</v>
      </c>
      <c r="AY1819" s="158" t="s">
        <v>137</v>
      </c>
    </row>
    <row r="1820" spans="1:65" s="13" customFormat="1">
      <c r="B1820" s="156"/>
      <c r="D1820" s="157" t="s">
        <v>145</v>
      </c>
      <c r="E1820" s="158" t="s">
        <v>1</v>
      </c>
      <c r="F1820" s="159" t="s">
        <v>1876</v>
      </c>
      <c r="H1820" s="160">
        <v>43.896999999999998</v>
      </c>
      <c r="L1820" s="156"/>
      <c r="M1820" s="161"/>
      <c r="N1820" s="162"/>
      <c r="O1820" s="162"/>
      <c r="P1820" s="162"/>
      <c r="Q1820" s="162"/>
      <c r="R1820" s="162"/>
      <c r="S1820" s="162"/>
      <c r="T1820" s="163"/>
      <c r="AT1820" s="158" t="s">
        <v>145</v>
      </c>
      <c r="AU1820" s="158" t="s">
        <v>83</v>
      </c>
      <c r="AV1820" s="13" t="s">
        <v>83</v>
      </c>
      <c r="AW1820" s="13" t="s">
        <v>29</v>
      </c>
      <c r="AX1820" s="13" t="s">
        <v>73</v>
      </c>
      <c r="AY1820" s="158" t="s">
        <v>137</v>
      </c>
    </row>
    <row r="1821" spans="1:65" s="13" customFormat="1">
      <c r="B1821" s="156"/>
      <c r="D1821" s="157" t="s">
        <v>145</v>
      </c>
      <c r="E1821" s="158" t="s">
        <v>1</v>
      </c>
      <c r="F1821" s="159" t="s">
        <v>1877</v>
      </c>
      <c r="H1821" s="160">
        <v>16.8</v>
      </c>
      <c r="L1821" s="156"/>
      <c r="M1821" s="161"/>
      <c r="N1821" s="162"/>
      <c r="O1821" s="162"/>
      <c r="P1821" s="162"/>
      <c r="Q1821" s="162"/>
      <c r="R1821" s="162"/>
      <c r="S1821" s="162"/>
      <c r="T1821" s="163"/>
      <c r="AT1821" s="158" t="s">
        <v>145</v>
      </c>
      <c r="AU1821" s="158" t="s">
        <v>83</v>
      </c>
      <c r="AV1821" s="13" t="s">
        <v>83</v>
      </c>
      <c r="AW1821" s="13" t="s">
        <v>29</v>
      </c>
      <c r="AX1821" s="13" t="s">
        <v>73</v>
      </c>
      <c r="AY1821" s="158" t="s">
        <v>137</v>
      </c>
    </row>
    <row r="1822" spans="1:65" s="13" customFormat="1">
      <c r="B1822" s="156"/>
      <c r="D1822" s="157" t="s">
        <v>145</v>
      </c>
      <c r="E1822" s="158" t="s">
        <v>1</v>
      </c>
      <c r="F1822" s="159" t="s">
        <v>1878</v>
      </c>
      <c r="H1822" s="160">
        <v>-21.12</v>
      </c>
      <c r="L1822" s="156"/>
      <c r="M1822" s="161"/>
      <c r="N1822" s="162"/>
      <c r="O1822" s="162"/>
      <c r="P1822" s="162"/>
      <c r="Q1822" s="162"/>
      <c r="R1822" s="162"/>
      <c r="S1822" s="162"/>
      <c r="T1822" s="163"/>
      <c r="AT1822" s="158" t="s">
        <v>145</v>
      </c>
      <c r="AU1822" s="158" t="s">
        <v>83</v>
      </c>
      <c r="AV1822" s="13" t="s">
        <v>83</v>
      </c>
      <c r="AW1822" s="13" t="s">
        <v>29</v>
      </c>
      <c r="AX1822" s="13" t="s">
        <v>73</v>
      </c>
      <c r="AY1822" s="158" t="s">
        <v>137</v>
      </c>
    </row>
    <row r="1823" spans="1:65" s="15" customFormat="1">
      <c r="B1823" s="171"/>
      <c r="D1823" s="157" t="s">
        <v>145</v>
      </c>
      <c r="E1823" s="172" t="s">
        <v>1</v>
      </c>
      <c r="F1823" s="173" t="s">
        <v>1879</v>
      </c>
      <c r="H1823" s="172" t="s">
        <v>1</v>
      </c>
      <c r="L1823" s="171"/>
      <c r="M1823" s="174"/>
      <c r="N1823" s="175"/>
      <c r="O1823" s="175"/>
      <c r="P1823" s="175"/>
      <c r="Q1823" s="175"/>
      <c r="R1823" s="175"/>
      <c r="S1823" s="175"/>
      <c r="T1823" s="176"/>
      <c r="AT1823" s="172" t="s">
        <v>145</v>
      </c>
      <c r="AU1823" s="172" t="s">
        <v>83</v>
      </c>
      <c r="AV1823" s="15" t="s">
        <v>81</v>
      </c>
      <c r="AW1823" s="15" t="s">
        <v>29</v>
      </c>
      <c r="AX1823" s="15" t="s">
        <v>73</v>
      </c>
      <c r="AY1823" s="172" t="s">
        <v>137</v>
      </c>
    </row>
    <row r="1824" spans="1:65" s="13" customFormat="1">
      <c r="B1824" s="156"/>
      <c r="D1824" s="157" t="s">
        <v>145</v>
      </c>
      <c r="E1824" s="158" t="s">
        <v>1</v>
      </c>
      <c r="F1824" s="159" t="s">
        <v>1880</v>
      </c>
      <c r="H1824" s="160">
        <v>11.77</v>
      </c>
      <c r="L1824" s="156"/>
      <c r="M1824" s="161"/>
      <c r="N1824" s="162"/>
      <c r="O1824" s="162"/>
      <c r="P1824" s="162"/>
      <c r="Q1824" s="162"/>
      <c r="R1824" s="162"/>
      <c r="S1824" s="162"/>
      <c r="T1824" s="163"/>
      <c r="AT1824" s="158" t="s">
        <v>145</v>
      </c>
      <c r="AU1824" s="158" t="s">
        <v>83</v>
      </c>
      <c r="AV1824" s="13" t="s">
        <v>83</v>
      </c>
      <c r="AW1824" s="13" t="s">
        <v>29</v>
      </c>
      <c r="AX1824" s="13" t="s">
        <v>73</v>
      </c>
      <c r="AY1824" s="158" t="s">
        <v>137</v>
      </c>
    </row>
    <row r="1825" spans="2:51" s="13" customFormat="1">
      <c r="B1825" s="156"/>
      <c r="D1825" s="157" t="s">
        <v>145</v>
      </c>
      <c r="E1825" s="158" t="s">
        <v>1</v>
      </c>
      <c r="F1825" s="159" t="s">
        <v>1881</v>
      </c>
      <c r="H1825" s="160">
        <v>13.59</v>
      </c>
      <c r="L1825" s="156"/>
      <c r="M1825" s="161"/>
      <c r="N1825" s="162"/>
      <c r="O1825" s="162"/>
      <c r="P1825" s="162"/>
      <c r="Q1825" s="162"/>
      <c r="R1825" s="162"/>
      <c r="S1825" s="162"/>
      <c r="T1825" s="163"/>
      <c r="AT1825" s="158" t="s">
        <v>145</v>
      </c>
      <c r="AU1825" s="158" t="s">
        <v>83</v>
      </c>
      <c r="AV1825" s="13" t="s">
        <v>83</v>
      </c>
      <c r="AW1825" s="13" t="s">
        <v>29</v>
      </c>
      <c r="AX1825" s="13" t="s">
        <v>73</v>
      </c>
      <c r="AY1825" s="158" t="s">
        <v>137</v>
      </c>
    </row>
    <row r="1826" spans="2:51" s="15" customFormat="1">
      <c r="B1826" s="171"/>
      <c r="D1826" s="157" t="s">
        <v>145</v>
      </c>
      <c r="E1826" s="172" t="s">
        <v>1</v>
      </c>
      <c r="F1826" s="173" t="s">
        <v>1882</v>
      </c>
      <c r="H1826" s="172" t="s">
        <v>1</v>
      </c>
      <c r="L1826" s="171"/>
      <c r="M1826" s="174"/>
      <c r="N1826" s="175"/>
      <c r="O1826" s="175"/>
      <c r="P1826" s="175"/>
      <c r="Q1826" s="175"/>
      <c r="R1826" s="175"/>
      <c r="S1826" s="175"/>
      <c r="T1826" s="176"/>
      <c r="AT1826" s="172" t="s">
        <v>145</v>
      </c>
      <c r="AU1826" s="172" t="s">
        <v>83</v>
      </c>
      <c r="AV1826" s="15" t="s">
        <v>81</v>
      </c>
      <c r="AW1826" s="15" t="s">
        <v>29</v>
      </c>
      <c r="AX1826" s="15" t="s">
        <v>73</v>
      </c>
      <c r="AY1826" s="172" t="s">
        <v>137</v>
      </c>
    </row>
    <row r="1827" spans="2:51" s="13" customFormat="1">
      <c r="B1827" s="156"/>
      <c r="D1827" s="157" t="s">
        <v>145</v>
      </c>
      <c r="E1827" s="158" t="s">
        <v>1</v>
      </c>
      <c r="F1827" s="159" t="s">
        <v>1883</v>
      </c>
      <c r="H1827" s="160">
        <v>50.4</v>
      </c>
      <c r="L1827" s="156"/>
      <c r="M1827" s="161"/>
      <c r="N1827" s="162"/>
      <c r="O1827" s="162"/>
      <c r="P1827" s="162"/>
      <c r="Q1827" s="162"/>
      <c r="R1827" s="162"/>
      <c r="S1827" s="162"/>
      <c r="T1827" s="163"/>
      <c r="AT1827" s="158" t="s">
        <v>145</v>
      </c>
      <c r="AU1827" s="158" t="s">
        <v>83</v>
      </c>
      <c r="AV1827" s="13" t="s">
        <v>83</v>
      </c>
      <c r="AW1827" s="13" t="s">
        <v>29</v>
      </c>
      <c r="AX1827" s="13" t="s">
        <v>73</v>
      </c>
      <c r="AY1827" s="158" t="s">
        <v>137</v>
      </c>
    </row>
    <row r="1828" spans="2:51" s="13" customFormat="1">
      <c r="B1828" s="156"/>
      <c r="D1828" s="157" t="s">
        <v>145</v>
      </c>
      <c r="E1828" s="158" t="s">
        <v>1</v>
      </c>
      <c r="F1828" s="159" t="s">
        <v>1884</v>
      </c>
      <c r="H1828" s="160">
        <v>12.78</v>
      </c>
      <c r="L1828" s="156"/>
      <c r="M1828" s="161"/>
      <c r="N1828" s="162"/>
      <c r="O1828" s="162"/>
      <c r="P1828" s="162"/>
      <c r="Q1828" s="162"/>
      <c r="R1828" s="162"/>
      <c r="S1828" s="162"/>
      <c r="T1828" s="163"/>
      <c r="AT1828" s="158" t="s">
        <v>145</v>
      </c>
      <c r="AU1828" s="158" t="s">
        <v>83</v>
      </c>
      <c r="AV1828" s="13" t="s">
        <v>83</v>
      </c>
      <c r="AW1828" s="13" t="s">
        <v>29</v>
      </c>
      <c r="AX1828" s="13" t="s">
        <v>73</v>
      </c>
      <c r="AY1828" s="158" t="s">
        <v>137</v>
      </c>
    </row>
    <row r="1829" spans="2:51" s="15" customFormat="1">
      <c r="B1829" s="171"/>
      <c r="D1829" s="157" t="s">
        <v>145</v>
      </c>
      <c r="E1829" s="172" t="s">
        <v>1</v>
      </c>
      <c r="F1829" s="173" t="s">
        <v>1885</v>
      </c>
      <c r="H1829" s="172" t="s">
        <v>1</v>
      </c>
      <c r="L1829" s="171"/>
      <c r="M1829" s="174"/>
      <c r="N1829" s="175"/>
      <c r="O1829" s="175"/>
      <c r="P1829" s="175"/>
      <c r="Q1829" s="175"/>
      <c r="R1829" s="175"/>
      <c r="S1829" s="175"/>
      <c r="T1829" s="176"/>
      <c r="AT1829" s="172" t="s">
        <v>145</v>
      </c>
      <c r="AU1829" s="172" t="s">
        <v>83</v>
      </c>
      <c r="AV1829" s="15" t="s">
        <v>81</v>
      </c>
      <c r="AW1829" s="15" t="s">
        <v>29</v>
      </c>
      <c r="AX1829" s="15" t="s">
        <v>73</v>
      </c>
      <c r="AY1829" s="172" t="s">
        <v>137</v>
      </c>
    </row>
    <row r="1830" spans="2:51" s="13" customFormat="1">
      <c r="B1830" s="156"/>
      <c r="D1830" s="157" t="s">
        <v>145</v>
      </c>
      <c r="E1830" s="158" t="s">
        <v>1</v>
      </c>
      <c r="F1830" s="159" t="s">
        <v>1886</v>
      </c>
      <c r="H1830" s="160">
        <v>143.85</v>
      </c>
      <c r="L1830" s="156"/>
      <c r="M1830" s="161"/>
      <c r="N1830" s="162"/>
      <c r="O1830" s="162"/>
      <c r="P1830" s="162"/>
      <c r="Q1830" s="162"/>
      <c r="R1830" s="162"/>
      <c r="S1830" s="162"/>
      <c r="T1830" s="163"/>
      <c r="AT1830" s="158" t="s">
        <v>145</v>
      </c>
      <c r="AU1830" s="158" t="s">
        <v>83</v>
      </c>
      <c r="AV1830" s="13" t="s">
        <v>83</v>
      </c>
      <c r="AW1830" s="13" t="s">
        <v>29</v>
      </c>
      <c r="AX1830" s="13" t="s">
        <v>73</v>
      </c>
      <c r="AY1830" s="158" t="s">
        <v>137</v>
      </c>
    </row>
    <row r="1831" spans="2:51" s="13" customFormat="1">
      <c r="B1831" s="156"/>
      <c r="D1831" s="157" t="s">
        <v>145</v>
      </c>
      <c r="E1831" s="158" t="s">
        <v>1</v>
      </c>
      <c r="F1831" s="159" t="s">
        <v>1887</v>
      </c>
      <c r="H1831" s="160">
        <v>65.400000000000006</v>
      </c>
      <c r="L1831" s="156"/>
      <c r="M1831" s="161"/>
      <c r="N1831" s="162"/>
      <c r="O1831" s="162"/>
      <c r="P1831" s="162"/>
      <c r="Q1831" s="162"/>
      <c r="R1831" s="162"/>
      <c r="S1831" s="162"/>
      <c r="T1831" s="163"/>
      <c r="AT1831" s="158" t="s">
        <v>145</v>
      </c>
      <c r="AU1831" s="158" t="s">
        <v>83</v>
      </c>
      <c r="AV1831" s="13" t="s">
        <v>83</v>
      </c>
      <c r="AW1831" s="13" t="s">
        <v>29</v>
      </c>
      <c r="AX1831" s="13" t="s">
        <v>73</v>
      </c>
      <c r="AY1831" s="158" t="s">
        <v>137</v>
      </c>
    </row>
    <row r="1832" spans="2:51" s="13" customFormat="1">
      <c r="B1832" s="156"/>
      <c r="D1832" s="157" t="s">
        <v>145</v>
      </c>
      <c r="E1832" s="158" t="s">
        <v>1</v>
      </c>
      <c r="F1832" s="159" t="s">
        <v>1888</v>
      </c>
      <c r="H1832" s="160">
        <v>5.64</v>
      </c>
      <c r="L1832" s="156"/>
      <c r="M1832" s="161"/>
      <c r="N1832" s="162"/>
      <c r="O1832" s="162"/>
      <c r="P1832" s="162"/>
      <c r="Q1832" s="162"/>
      <c r="R1832" s="162"/>
      <c r="S1832" s="162"/>
      <c r="T1832" s="163"/>
      <c r="AT1832" s="158" t="s">
        <v>145</v>
      </c>
      <c r="AU1832" s="158" t="s">
        <v>83</v>
      </c>
      <c r="AV1832" s="13" t="s">
        <v>83</v>
      </c>
      <c r="AW1832" s="13" t="s">
        <v>29</v>
      </c>
      <c r="AX1832" s="13" t="s">
        <v>73</v>
      </c>
      <c r="AY1832" s="158" t="s">
        <v>137</v>
      </c>
    </row>
    <row r="1833" spans="2:51" s="15" customFormat="1">
      <c r="B1833" s="171"/>
      <c r="D1833" s="157" t="s">
        <v>145</v>
      </c>
      <c r="E1833" s="172" t="s">
        <v>1</v>
      </c>
      <c r="F1833" s="173" t="s">
        <v>1889</v>
      </c>
      <c r="H1833" s="172" t="s">
        <v>1</v>
      </c>
      <c r="L1833" s="171"/>
      <c r="M1833" s="174"/>
      <c r="N1833" s="175"/>
      <c r="O1833" s="175"/>
      <c r="P1833" s="175"/>
      <c r="Q1833" s="175"/>
      <c r="R1833" s="175"/>
      <c r="S1833" s="175"/>
      <c r="T1833" s="176"/>
      <c r="AT1833" s="172" t="s">
        <v>145</v>
      </c>
      <c r="AU1833" s="172" t="s">
        <v>83</v>
      </c>
      <c r="AV1833" s="15" t="s">
        <v>81</v>
      </c>
      <c r="AW1833" s="15" t="s">
        <v>29</v>
      </c>
      <c r="AX1833" s="15" t="s">
        <v>73</v>
      </c>
      <c r="AY1833" s="172" t="s">
        <v>137</v>
      </c>
    </row>
    <row r="1834" spans="2:51" s="13" customFormat="1">
      <c r="B1834" s="156"/>
      <c r="D1834" s="157" t="s">
        <v>145</v>
      </c>
      <c r="E1834" s="158" t="s">
        <v>1</v>
      </c>
      <c r="F1834" s="159" t="s">
        <v>1890</v>
      </c>
      <c r="H1834" s="160">
        <v>5.75</v>
      </c>
      <c r="L1834" s="156"/>
      <c r="M1834" s="161"/>
      <c r="N1834" s="162"/>
      <c r="O1834" s="162"/>
      <c r="P1834" s="162"/>
      <c r="Q1834" s="162"/>
      <c r="R1834" s="162"/>
      <c r="S1834" s="162"/>
      <c r="T1834" s="163"/>
      <c r="AT1834" s="158" t="s">
        <v>145</v>
      </c>
      <c r="AU1834" s="158" t="s">
        <v>83</v>
      </c>
      <c r="AV1834" s="13" t="s">
        <v>83</v>
      </c>
      <c r="AW1834" s="13" t="s">
        <v>29</v>
      </c>
      <c r="AX1834" s="13" t="s">
        <v>73</v>
      </c>
      <c r="AY1834" s="158" t="s">
        <v>137</v>
      </c>
    </row>
    <row r="1835" spans="2:51" s="15" customFormat="1">
      <c r="B1835" s="171"/>
      <c r="D1835" s="157" t="s">
        <v>145</v>
      </c>
      <c r="E1835" s="172" t="s">
        <v>1</v>
      </c>
      <c r="F1835" s="173" t="s">
        <v>1891</v>
      </c>
      <c r="H1835" s="172" t="s">
        <v>1</v>
      </c>
      <c r="L1835" s="171"/>
      <c r="M1835" s="174"/>
      <c r="N1835" s="175"/>
      <c r="O1835" s="175"/>
      <c r="P1835" s="175"/>
      <c r="Q1835" s="175"/>
      <c r="R1835" s="175"/>
      <c r="S1835" s="175"/>
      <c r="T1835" s="176"/>
      <c r="AT1835" s="172" t="s">
        <v>145</v>
      </c>
      <c r="AU1835" s="172" t="s">
        <v>83</v>
      </c>
      <c r="AV1835" s="15" t="s">
        <v>81</v>
      </c>
      <c r="AW1835" s="15" t="s">
        <v>29</v>
      </c>
      <c r="AX1835" s="15" t="s">
        <v>73</v>
      </c>
      <c r="AY1835" s="172" t="s">
        <v>137</v>
      </c>
    </row>
    <row r="1836" spans="2:51" s="13" customFormat="1">
      <c r="B1836" s="156"/>
      <c r="D1836" s="157" t="s">
        <v>145</v>
      </c>
      <c r="E1836" s="158" t="s">
        <v>1</v>
      </c>
      <c r="F1836" s="159" t="s">
        <v>1892</v>
      </c>
      <c r="H1836" s="160">
        <v>128.87</v>
      </c>
      <c r="L1836" s="156"/>
      <c r="M1836" s="161"/>
      <c r="N1836" s="162"/>
      <c r="O1836" s="162"/>
      <c r="P1836" s="162"/>
      <c r="Q1836" s="162"/>
      <c r="R1836" s="162"/>
      <c r="S1836" s="162"/>
      <c r="T1836" s="163"/>
      <c r="AT1836" s="158" t="s">
        <v>145</v>
      </c>
      <c r="AU1836" s="158" t="s">
        <v>83</v>
      </c>
      <c r="AV1836" s="13" t="s">
        <v>83</v>
      </c>
      <c r="AW1836" s="13" t="s">
        <v>29</v>
      </c>
      <c r="AX1836" s="13" t="s">
        <v>73</v>
      </c>
      <c r="AY1836" s="158" t="s">
        <v>137</v>
      </c>
    </row>
    <row r="1837" spans="2:51" s="13" customFormat="1">
      <c r="B1837" s="156"/>
      <c r="D1837" s="157" t="s">
        <v>145</v>
      </c>
      <c r="E1837" s="158" t="s">
        <v>1</v>
      </c>
      <c r="F1837" s="159" t="s">
        <v>1893</v>
      </c>
      <c r="H1837" s="160">
        <v>22.95</v>
      </c>
      <c r="L1837" s="156"/>
      <c r="M1837" s="161"/>
      <c r="N1837" s="162"/>
      <c r="O1837" s="162"/>
      <c r="P1837" s="162"/>
      <c r="Q1837" s="162"/>
      <c r="R1837" s="162"/>
      <c r="S1837" s="162"/>
      <c r="T1837" s="163"/>
      <c r="AT1837" s="158" t="s">
        <v>145</v>
      </c>
      <c r="AU1837" s="158" t="s">
        <v>83</v>
      </c>
      <c r="AV1837" s="13" t="s">
        <v>83</v>
      </c>
      <c r="AW1837" s="13" t="s">
        <v>29</v>
      </c>
      <c r="AX1837" s="13" t="s">
        <v>73</v>
      </c>
      <c r="AY1837" s="158" t="s">
        <v>137</v>
      </c>
    </row>
    <row r="1838" spans="2:51" s="15" customFormat="1">
      <c r="B1838" s="171"/>
      <c r="D1838" s="157" t="s">
        <v>145</v>
      </c>
      <c r="E1838" s="172" t="s">
        <v>1</v>
      </c>
      <c r="F1838" s="173" t="s">
        <v>1894</v>
      </c>
      <c r="H1838" s="172" t="s">
        <v>1</v>
      </c>
      <c r="L1838" s="171"/>
      <c r="M1838" s="174"/>
      <c r="N1838" s="175"/>
      <c r="O1838" s="175"/>
      <c r="P1838" s="175"/>
      <c r="Q1838" s="175"/>
      <c r="R1838" s="175"/>
      <c r="S1838" s="175"/>
      <c r="T1838" s="176"/>
      <c r="AT1838" s="172" t="s">
        <v>145</v>
      </c>
      <c r="AU1838" s="172" t="s">
        <v>83</v>
      </c>
      <c r="AV1838" s="15" t="s">
        <v>81</v>
      </c>
      <c r="AW1838" s="15" t="s">
        <v>29</v>
      </c>
      <c r="AX1838" s="15" t="s">
        <v>73</v>
      </c>
      <c r="AY1838" s="172" t="s">
        <v>137</v>
      </c>
    </row>
    <row r="1839" spans="2:51" s="13" customFormat="1">
      <c r="B1839" s="156"/>
      <c r="D1839" s="157" t="s">
        <v>145</v>
      </c>
      <c r="E1839" s="158" t="s">
        <v>1</v>
      </c>
      <c r="F1839" s="159" t="s">
        <v>1895</v>
      </c>
      <c r="H1839" s="160">
        <v>27.84</v>
      </c>
      <c r="L1839" s="156"/>
      <c r="M1839" s="161"/>
      <c r="N1839" s="162"/>
      <c r="O1839" s="162"/>
      <c r="P1839" s="162"/>
      <c r="Q1839" s="162"/>
      <c r="R1839" s="162"/>
      <c r="S1839" s="162"/>
      <c r="T1839" s="163"/>
      <c r="AT1839" s="158" t="s">
        <v>145</v>
      </c>
      <c r="AU1839" s="158" t="s">
        <v>83</v>
      </c>
      <c r="AV1839" s="13" t="s">
        <v>83</v>
      </c>
      <c r="AW1839" s="13" t="s">
        <v>29</v>
      </c>
      <c r="AX1839" s="13" t="s">
        <v>73</v>
      </c>
      <c r="AY1839" s="158" t="s">
        <v>137</v>
      </c>
    </row>
    <row r="1840" spans="2:51" s="13" customFormat="1">
      <c r="B1840" s="156"/>
      <c r="D1840" s="157" t="s">
        <v>145</v>
      </c>
      <c r="E1840" s="158" t="s">
        <v>1</v>
      </c>
      <c r="F1840" s="159" t="s">
        <v>1896</v>
      </c>
      <c r="H1840" s="160">
        <v>12.72</v>
      </c>
      <c r="L1840" s="156"/>
      <c r="M1840" s="161"/>
      <c r="N1840" s="162"/>
      <c r="O1840" s="162"/>
      <c r="P1840" s="162"/>
      <c r="Q1840" s="162"/>
      <c r="R1840" s="162"/>
      <c r="S1840" s="162"/>
      <c r="T1840" s="163"/>
      <c r="AT1840" s="158" t="s">
        <v>145</v>
      </c>
      <c r="AU1840" s="158" t="s">
        <v>83</v>
      </c>
      <c r="AV1840" s="13" t="s">
        <v>83</v>
      </c>
      <c r="AW1840" s="13" t="s">
        <v>29</v>
      </c>
      <c r="AX1840" s="13" t="s">
        <v>73</v>
      </c>
      <c r="AY1840" s="158" t="s">
        <v>137</v>
      </c>
    </row>
    <row r="1841" spans="1:65" s="15" customFormat="1">
      <c r="B1841" s="171"/>
      <c r="D1841" s="157" t="s">
        <v>145</v>
      </c>
      <c r="E1841" s="172" t="s">
        <v>1</v>
      </c>
      <c r="F1841" s="173" t="s">
        <v>1897</v>
      </c>
      <c r="H1841" s="172" t="s">
        <v>1</v>
      </c>
      <c r="L1841" s="171"/>
      <c r="M1841" s="174"/>
      <c r="N1841" s="175"/>
      <c r="O1841" s="175"/>
      <c r="P1841" s="175"/>
      <c r="Q1841" s="175"/>
      <c r="R1841" s="175"/>
      <c r="S1841" s="175"/>
      <c r="T1841" s="176"/>
      <c r="AT1841" s="172" t="s">
        <v>145</v>
      </c>
      <c r="AU1841" s="172" t="s">
        <v>83</v>
      </c>
      <c r="AV1841" s="15" t="s">
        <v>81</v>
      </c>
      <c r="AW1841" s="15" t="s">
        <v>29</v>
      </c>
      <c r="AX1841" s="15" t="s">
        <v>73</v>
      </c>
      <c r="AY1841" s="172" t="s">
        <v>137</v>
      </c>
    </row>
    <row r="1842" spans="1:65" s="13" customFormat="1">
      <c r="B1842" s="156"/>
      <c r="D1842" s="157" t="s">
        <v>145</v>
      </c>
      <c r="E1842" s="158" t="s">
        <v>1</v>
      </c>
      <c r="F1842" s="159" t="s">
        <v>1898</v>
      </c>
      <c r="H1842" s="160">
        <v>134.87</v>
      </c>
      <c r="L1842" s="156"/>
      <c r="M1842" s="161"/>
      <c r="N1842" s="162"/>
      <c r="O1842" s="162"/>
      <c r="P1842" s="162"/>
      <c r="Q1842" s="162"/>
      <c r="R1842" s="162"/>
      <c r="S1842" s="162"/>
      <c r="T1842" s="163"/>
      <c r="AT1842" s="158" t="s">
        <v>145</v>
      </c>
      <c r="AU1842" s="158" t="s">
        <v>83</v>
      </c>
      <c r="AV1842" s="13" t="s">
        <v>83</v>
      </c>
      <c r="AW1842" s="13" t="s">
        <v>29</v>
      </c>
      <c r="AX1842" s="13" t="s">
        <v>73</v>
      </c>
      <c r="AY1842" s="158" t="s">
        <v>137</v>
      </c>
    </row>
    <row r="1843" spans="1:65" s="13" customFormat="1">
      <c r="B1843" s="156"/>
      <c r="D1843" s="157" t="s">
        <v>145</v>
      </c>
      <c r="E1843" s="158" t="s">
        <v>1</v>
      </c>
      <c r="F1843" s="159" t="s">
        <v>1899</v>
      </c>
      <c r="H1843" s="160">
        <v>35.82</v>
      </c>
      <c r="L1843" s="156"/>
      <c r="M1843" s="161"/>
      <c r="N1843" s="162"/>
      <c r="O1843" s="162"/>
      <c r="P1843" s="162"/>
      <c r="Q1843" s="162"/>
      <c r="R1843" s="162"/>
      <c r="S1843" s="162"/>
      <c r="T1843" s="163"/>
      <c r="AT1843" s="158" t="s">
        <v>145</v>
      </c>
      <c r="AU1843" s="158" t="s">
        <v>83</v>
      </c>
      <c r="AV1843" s="13" t="s">
        <v>83</v>
      </c>
      <c r="AW1843" s="13" t="s">
        <v>29</v>
      </c>
      <c r="AX1843" s="13" t="s">
        <v>73</v>
      </c>
      <c r="AY1843" s="158" t="s">
        <v>137</v>
      </c>
    </row>
    <row r="1844" spans="1:65" s="15" customFormat="1">
      <c r="B1844" s="171"/>
      <c r="D1844" s="157" t="s">
        <v>145</v>
      </c>
      <c r="E1844" s="172" t="s">
        <v>1</v>
      </c>
      <c r="F1844" s="173" t="s">
        <v>1900</v>
      </c>
      <c r="H1844" s="172" t="s">
        <v>1</v>
      </c>
      <c r="L1844" s="171"/>
      <c r="M1844" s="174"/>
      <c r="N1844" s="175"/>
      <c r="O1844" s="175"/>
      <c r="P1844" s="175"/>
      <c r="Q1844" s="175"/>
      <c r="R1844" s="175"/>
      <c r="S1844" s="175"/>
      <c r="T1844" s="176"/>
      <c r="AT1844" s="172" t="s">
        <v>145</v>
      </c>
      <c r="AU1844" s="172" t="s">
        <v>83</v>
      </c>
      <c r="AV1844" s="15" t="s">
        <v>81</v>
      </c>
      <c r="AW1844" s="15" t="s">
        <v>29</v>
      </c>
      <c r="AX1844" s="15" t="s">
        <v>73</v>
      </c>
      <c r="AY1844" s="172" t="s">
        <v>137</v>
      </c>
    </row>
    <row r="1845" spans="1:65" s="13" customFormat="1">
      <c r="B1845" s="156"/>
      <c r="D1845" s="157" t="s">
        <v>145</v>
      </c>
      <c r="E1845" s="158" t="s">
        <v>1</v>
      </c>
      <c r="F1845" s="159" t="s">
        <v>1901</v>
      </c>
      <c r="H1845" s="160">
        <v>50.08</v>
      </c>
      <c r="L1845" s="156"/>
      <c r="M1845" s="161"/>
      <c r="N1845" s="162"/>
      <c r="O1845" s="162"/>
      <c r="P1845" s="162"/>
      <c r="Q1845" s="162"/>
      <c r="R1845" s="162"/>
      <c r="S1845" s="162"/>
      <c r="T1845" s="163"/>
      <c r="AT1845" s="158" t="s">
        <v>145</v>
      </c>
      <c r="AU1845" s="158" t="s">
        <v>83</v>
      </c>
      <c r="AV1845" s="13" t="s">
        <v>83</v>
      </c>
      <c r="AW1845" s="13" t="s">
        <v>29</v>
      </c>
      <c r="AX1845" s="13" t="s">
        <v>73</v>
      </c>
      <c r="AY1845" s="158" t="s">
        <v>137</v>
      </c>
    </row>
    <row r="1846" spans="1:65" s="13" customFormat="1">
      <c r="B1846" s="156"/>
      <c r="D1846" s="157" t="s">
        <v>145</v>
      </c>
      <c r="E1846" s="158" t="s">
        <v>1</v>
      </c>
      <c r="F1846" s="159" t="s">
        <v>1902</v>
      </c>
      <c r="H1846" s="160">
        <v>10.98</v>
      </c>
      <c r="L1846" s="156"/>
      <c r="M1846" s="161"/>
      <c r="N1846" s="162"/>
      <c r="O1846" s="162"/>
      <c r="P1846" s="162"/>
      <c r="Q1846" s="162"/>
      <c r="R1846" s="162"/>
      <c r="S1846" s="162"/>
      <c r="T1846" s="163"/>
      <c r="AT1846" s="158" t="s">
        <v>145</v>
      </c>
      <c r="AU1846" s="158" t="s">
        <v>83</v>
      </c>
      <c r="AV1846" s="13" t="s">
        <v>83</v>
      </c>
      <c r="AW1846" s="13" t="s">
        <v>29</v>
      </c>
      <c r="AX1846" s="13" t="s">
        <v>73</v>
      </c>
      <c r="AY1846" s="158" t="s">
        <v>137</v>
      </c>
    </row>
    <row r="1847" spans="1:65" s="14" customFormat="1">
      <c r="B1847" s="164"/>
      <c r="D1847" s="157" t="s">
        <v>145</v>
      </c>
      <c r="E1847" s="165" t="s">
        <v>1</v>
      </c>
      <c r="F1847" s="166" t="s">
        <v>176</v>
      </c>
      <c r="H1847" s="167">
        <v>2030.1469999999999</v>
      </c>
      <c r="L1847" s="164"/>
      <c r="M1847" s="168"/>
      <c r="N1847" s="169"/>
      <c r="O1847" s="169"/>
      <c r="P1847" s="169"/>
      <c r="Q1847" s="169"/>
      <c r="R1847" s="169"/>
      <c r="S1847" s="169"/>
      <c r="T1847" s="170"/>
      <c r="AT1847" s="165" t="s">
        <v>145</v>
      </c>
      <c r="AU1847" s="165" t="s">
        <v>83</v>
      </c>
      <c r="AV1847" s="14" t="s">
        <v>143</v>
      </c>
      <c r="AW1847" s="14" t="s">
        <v>29</v>
      </c>
      <c r="AX1847" s="14" t="s">
        <v>81</v>
      </c>
      <c r="AY1847" s="165" t="s">
        <v>137</v>
      </c>
    </row>
    <row r="1848" spans="1:65" s="2" customFormat="1" ht="16.5" customHeight="1">
      <c r="A1848" s="30"/>
      <c r="B1848" s="142"/>
      <c r="C1848" s="177" t="s">
        <v>1903</v>
      </c>
      <c r="D1848" s="177" t="s">
        <v>214</v>
      </c>
      <c r="E1848" s="178" t="s">
        <v>1732</v>
      </c>
      <c r="F1848" s="179" t="s">
        <v>1733</v>
      </c>
      <c r="G1848" s="180" t="s">
        <v>217</v>
      </c>
      <c r="H1848" s="181">
        <v>0.60899999999999999</v>
      </c>
      <c r="I1848" s="182"/>
      <c r="J1848" s="182">
        <f>ROUND(I1848*H1848,2)</f>
        <v>0</v>
      </c>
      <c r="K1848" s="183"/>
      <c r="L1848" s="184"/>
      <c r="M1848" s="185" t="s">
        <v>1</v>
      </c>
      <c r="N1848" s="186" t="s">
        <v>38</v>
      </c>
      <c r="O1848" s="152">
        <v>0</v>
      </c>
      <c r="P1848" s="152">
        <f>O1848*H1848</f>
        <v>0</v>
      </c>
      <c r="Q1848" s="152">
        <v>1</v>
      </c>
      <c r="R1848" s="152">
        <f>Q1848*H1848</f>
        <v>0.60899999999999999</v>
      </c>
      <c r="S1848" s="152">
        <v>0</v>
      </c>
      <c r="T1848" s="153">
        <f>S1848*H1848</f>
        <v>0</v>
      </c>
      <c r="U1848" s="30"/>
      <c r="V1848" s="30"/>
      <c r="W1848" s="30"/>
      <c r="X1848" s="30"/>
      <c r="Y1848" s="30"/>
      <c r="Z1848" s="30"/>
      <c r="AA1848" s="30"/>
      <c r="AB1848" s="30"/>
      <c r="AC1848" s="30"/>
      <c r="AD1848" s="30"/>
      <c r="AE1848" s="30"/>
      <c r="AR1848" s="154" t="s">
        <v>304</v>
      </c>
      <c r="AT1848" s="154" t="s">
        <v>214</v>
      </c>
      <c r="AU1848" s="154" t="s">
        <v>83</v>
      </c>
      <c r="AY1848" s="18" t="s">
        <v>137</v>
      </c>
      <c r="BE1848" s="155">
        <f>IF(N1848="základní",J1848,0)</f>
        <v>0</v>
      </c>
      <c r="BF1848" s="155">
        <f>IF(N1848="snížená",J1848,0)</f>
        <v>0</v>
      </c>
      <c r="BG1848" s="155">
        <f>IF(N1848="zákl. přenesená",J1848,0)</f>
        <v>0</v>
      </c>
      <c r="BH1848" s="155">
        <f>IF(N1848="sníž. přenesená",J1848,0)</f>
        <v>0</v>
      </c>
      <c r="BI1848" s="155">
        <f>IF(N1848="nulová",J1848,0)</f>
        <v>0</v>
      </c>
      <c r="BJ1848" s="18" t="s">
        <v>81</v>
      </c>
      <c r="BK1848" s="155">
        <f>ROUND(I1848*H1848,2)</f>
        <v>0</v>
      </c>
      <c r="BL1848" s="18" t="s">
        <v>223</v>
      </c>
      <c r="BM1848" s="154" t="s">
        <v>1904</v>
      </c>
    </row>
    <row r="1849" spans="1:65" s="13" customFormat="1">
      <c r="B1849" s="156"/>
      <c r="D1849" s="157" t="s">
        <v>145</v>
      </c>
      <c r="F1849" s="159" t="s">
        <v>1905</v>
      </c>
      <c r="H1849" s="160">
        <v>0.60899999999999999</v>
      </c>
      <c r="L1849" s="156"/>
      <c r="M1849" s="161"/>
      <c r="N1849" s="162"/>
      <c r="O1849" s="162"/>
      <c r="P1849" s="162"/>
      <c r="Q1849" s="162"/>
      <c r="R1849" s="162"/>
      <c r="S1849" s="162"/>
      <c r="T1849" s="163"/>
      <c r="AT1849" s="158" t="s">
        <v>145</v>
      </c>
      <c r="AU1849" s="158" t="s">
        <v>83</v>
      </c>
      <c r="AV1849" s="13" t="s">
        <v>83</v>
      </c>
      <c r="AW1849" s="13" t="s">
        <v>3</v>
      </c>
      <c r="AX1849" s="13" t="s">
        <v>81</v>
      </c>
      <c r="AY1849" s="158" t="s">
        <v>137</v>
      </c>
    </row>
    <row r="1850" spans="1:65" s="2" customFormat="1" ht="33" customHeight="1">
      <c r="A1850" s="30"/>
      <c r="B1850" s="142"/>
      <c r="C1850" s="143" t="s">
        <v>1906</v>
      </c>
      <c r="D1850" s="143" t="s">
        <v>139</v>
      </c>
      <c r="E1850" s="144" t="s">
        <v>1907</v>
      </c>
      <c r="F1850" s="145" t="s">
        <v>1908</v>
      </c>
      <c r="G1850" s="146" t="s">
        <v>142</v>
      </c>
      <c r="H1850" s="147">
        <v>2728.9569999999999</v>
      </c>
      <c r="I1850" s="148"/>
      <c r="J1850" s="148">
        <f>ROUND(I1850*H1850,2)</f>
        <v>0</v>
      </c>
      <c r="K1850" s="149"/>
      <c r="L1850" s="31"/>
      <c r="M1850" s="150" t="s">
        <v>1</v>
      </c>
      <c r="N1850" s="151" t="s">
        <v>38</v>
      </c>
      <c r="O1850" s="152">
        <v>0.17899999999999999</v>
      </c>
      <c r="P1850" s="152">
        <f>O1850*H1850</f>
        <v>488.48330299999998</v>
      </c>
      <c r="Q1850" s="152">
        <v>8.8000000000000003E-4</v>
      </c>
      <c r="R1850" s="152">
        <f>Q1850*H1850</f>
        <v>2.40148216</v>
      </c>
      <c r="S1850" s="152">
        <v>0</v>
      </c>
      <c r="T1850" s="153">
        <f>S1850*H1850</f>
        <v>0</v>
      </c>
      <c r="U1850" s="30"/>
      <c r="V1850" s="30"/>
      <c r="W1850" s="30"/>
      <c r="X1850" s="30"/>
      <c r="Y1850" s="30"/>
      <c r="Z1850" s="30"/>
      <c r="AA1850" s="30"/>
      <c r="AB1850" s="30"/>
      <c r="AC1850" s="30"/>
      <c r="AD1850" s="30"/>
      <c r="AE1850" s="30"/>
      <c r="AR1850" s="154" t="s">
        <v>223</v>
      </c>
      <c r="AT1850" s="154" t="s">
        <v>139</v>
      </c>
      <c r="AU1850" s="154" t="s">
        <v>83</v>
      </c>
      <c r="AY1850" s="18" t="s">
        <v>137</v>
      </c>
      <c r="BE1850" s="155">
        <f>IF(N1850="základní",J1850,0)</f>
        <v>0</v>
      </c>
      <c r="BF1850" s="155">
        <f>IF(N1850="snížená",J1850,0)</f>
        <v>0</v>
      </c>
      <c r="BG1850" s="155">
        <f>IF(N1850="zákl. přenesená",J1850,0)</f>
        <v>0</v>
      </c>
      <c r="BH1850" s="155">
        <f>IF(N1850="sníž. přenesená",J1850,0)</f>
        <v>0</v>
      </c>
      <c r="BI1850" s="155">
        <f>IF(N1850="nulová",J1850,0)</f>
        <v>0</v>
      </c>
      <c r="BJ1850" s="18" t="s">
        <v>81</v>
      </c>
      <c r="BK1850" s="155">
        <f>ROUND(I1850*H1850,2)</f>
        <v>0</v>
      </c>
      <c r="BL1850" s="18" t="s">
        <v>223</v>
      </c>
      <c r="BM1850" s="154" t="s">
        <v>1909</v>
      </c>
    </row>
    <row r="1851" spans="1:65" s="15" customFormat="1">
      <c r="B1851" s="171"/>
      <c r="D1851" s="157" t="s">
        <v>145</v>
      </c>
      <c r="E1851" s="172" t="s">
        <v>1</v>
      </c>
      <c r="F1851" s="173" t="s">
        <v>569</v>
      </c>
      <c r="H1851" s="172" t="s">
        <v>1</v>
      </c>
      <c r="L1851" s="171"/>
      <c r="M1851" s="174"/>
      <c r="N1851" s="175"/>
      <c r="O1851" s="175"/>
      <c r="P1851" s="175"/>
      <c r="Q1851" s="175"/>
      <c r="R1851" s="175"/>
      <c r="S1851" s="175"/>
      <c r="T1851" s="176"/>
      <c r="AT1851" s="172" t="s">
        <v>145</v>
      </c>
      <c r="AU1851" s="172" t="s">
        <v>83</v>
      </c>
      <c r="AV1851" s="15" t="s">
        <v>81</v>
      </c>
      <c r="AW1851" s="15" t="s">
        <v>29</v>
      </c>
      <c r="AX1851" s="15" t="s">
        <v>73</v>
      </c>
      <c r="AY1851" s="172" t="s">
        <v>137</v>
      </c>
    </row>
    <row r="1852" spans="1:65" s="13" customFormat="1">
      <c r="B1852" s="156"/>
      <c r="D1852" s="157" t="s">
        <v>145</v>
      </c>
      <c r="E1852" s="158" t="s">
        <v>1</v>
      </c>
      <c r="F1852" s="159" t="s">
        <v>1875</v>
      </c>
      <c r="H1852" s="160">
        <v>1257.26</v>
      </c>
      <c r="L1852" s="156"/>
      <c r="M1852" s="161"/>
      <c r="N1852" s="162"/>
      <c r="O1852" s="162"/>
      <c r="P1852" s="162"/>
      <c r="Q1852" s="162"/>
      <c r="R1852" s="162"/>
      <c r="S1852" s="162"/>
      <c r="T1852" s="163"/>
      <c r="AT1852" s="158" t="s">
        <v>145</v>
      </c>
      <c r="AU1852" s="158" t="s">
        <v>83</v>
      </c>
      <c r="AV1852" s="13" t="s">
        <v>83</v>
      </c>
      <c r="AW1852" s="13" t="s">
        <v>29</v>
      </c>
      <c r="AX1852" s="13" t="s">
        <v>73</v>
      </c>
      <c r="AY1852" s="158" t="s">
        <v>137</v>
      </c>
    </row>
    <row r="1853" spans="1:65" s="13" customFormat="1">
      <c r="B1853" s="156"/>
      <c r="D1853" s="157" t="s">
        <v>145</v>
      </c>
      <c r="E1853" s="158" t="s">
        <v>1</v>
      </c>
      <c r="F1853" s="159" t="s">
        <v>1878</v>
      </c>
      <c r="H1853" s="160">
        <v>-21.12</v>
      </c>
      <c r="L1853" s="156"/>
      <c r="M1853" s="161"/>
      <c r="N1853" s="162"/>
      <c r="O1853" s="162"/>
      <c r="P1853" s="162"/>
      <c r="Q1853" s="162"/>
      <c r="R1853" s="162"/>
      <c r="S1853" s="162"/>
      <c r="T1853" s="163"/>
      <c r="AT1853" s="158" t="s">
        <v>145</v>
      </c>
      <c r="AU1853" s="158" t="s">
        <v>83</v>
      </c>
      <c r="AV1853" s="13" t="s">
        <v>83</v>
      </c>
      <c r="AW1853" s="13" t="s">
        <v>29</v>
      </c>
      <c r="AX1853" s="13" t="s">
        <v>73</v>
      </c>
      <c r="AY1853" s="158" t="s">
        <v>137</v>
      </c>
    </row>
    <row r="1854" spans="1:65" s="13" customFormat="1">
      <c r="B1854" s="156"/>
      <c r="D1854" s="157" t="s">
        <v>145</v>
      </c>
      <c r="E1854" s="158" t="s">
        <v>1</v>
      </c>
      <c r="F1854" s="159" t="s">
        <v>1876</v>
      </c>
      <c r="H1854" s="160">
        <v>43.896999999999998</v>
      </c>
      <c r="L1854" s="156"/>
      <c r="M1854" s="161"/>
      <c r="N1854" s="162"/>
      <c r="O1854" s="162"/>
      <c r="P1854" s="162"/>
      <c r="Q1854" s="162"/>
      <c r="R1854" s="162"/>
      <c r="S1854" s="162"/>
      <c r="T1854" s="163"/>
      <c r="AT1854" s="158" t="s">
        <v>145</v>
      </c>
      <c r="AU1854" s="158" t="s">
        <v>83</v>
      </c>
      <c r="AV1854" s="13" t="s">
        <v>83</v>
      </c>
      <c r="AW1854" s="13" t="s">
        <v>29</v>
      </c>
      <c r="AX1854" s="13" t="s">
        <v>73</v>
      </c>
      <c r="AY1854" s="158" t="s">
        <v>137</v>
      </c>
    </row>
    <row r="1855" spans="1:65" s="13" customFormat="1">
      <c r="B1855" s="156"/>
      <c r="D1855" s="157" t="s">
        <v>145</v>
      </c>
      <c r="E1855" s="158" t="s">
        <v>1</v>
      </c>
      <c r="F1855" s="159" t="s">
        <v>1877</v>
      </c>
      <c r="H1855" s="160">
        <v>16.8</v>
      </c>
      <c r="L1855" s="156"/>
      <c r="M1855" s="161"/>
      <c r="N1855" s="162"/>
      <c r="O1855" s="162"/>
      <c r="P1855" s="162"/>
      <c r="Q1855" s="162"/>
      <c r="R1855" s="162"/>
      <c r="S1855" s="162"/>
      <c r="T1855" s="163"/>
      <c r="AT1855" s="158" t="s">
        <v>145</v>
      </c>
      <c r="AU1855" s="158" t="s">
        <v>83</v>
      </c>
      <c r="AV1855" s="13" t="s">
        <v>83</v>
      </c>
      <c r="AW1855" s="13" t="s">
        <v>29</v>
      </c>
      <c r="AX1855" s="13" t="s">
        <v>73</v>
      </c>
      <c r="AY1855" s="158" t="s">
        <v>137</v>
      </c>
    </row>
    <row r="1856" spans="1:65" s="15" customFormat="1">
      <c r="B1856" s="171"/>
      <c r="D1856" s="157" t="s">
        <v>145</v>
      </c>
      <c r="E1856" s="172" t="s">
        <v>1</v>
      </c>
      <c r="F1856" s="173" t="s">
        <v>1879</v>
      </c>
      <c r="H1856" s="172" t="s">
        <v>1</v>
      </c>
      <c r="L1856" s="171"/>
      <c r="M1856" s="174"/>
      <c r="N1856" s="175"/>
      <c r="O1856" s="175"/>
      <c r="P1856" s="175"/>
      <c r="Q1856" s="175"/>
      <c r="R1856" s="175"/>
      <c r="S1856" s="175"/>
      <c r="T1856" s="176"/>
      <c r="AT1856" s="172" t="s">
        <v>145</v>
      </c>
      <c r="AU1856" s="172" t="s">
        <v>83</v>
      </c>
      <c r="AV1856" s="15" t="s">
        <v>81</v>
      </c>
      <c r="AW1856" s="15" t="s">
        <v>29</v>
      </c>
      <c r="AX1856" s="15" t="s">
        <v>73</v>
      </c>
      <c r="AY1856" s="172" t="s">
        <v>137</v>
      </c>
    </row>
    <row r="1857" spans="2:51" s="13" customFormat="1">
      <c r="B1857" s="156"/>
      <c r="D1857" s="157" t="s">
        <v>145</v>
      </c>
      <c r="E1857" s="158" t="s">
        <v>1</v>
      </c>
      <c r="F1857" s="159" t="s">
        <v>1910</v>
      </c>
      <c r="H1857" s="160">
        <v>23.54</v>
      </c>
      <c r="L1857" s="156"/>
      <c r="M1857" s="161"/>
      <c r="N1857" s="162"/>
      <c r="O1857" s="162"/>
      <c r="P1857" s="162"/>
      <c r="Q1857" s="162"/>
      <c r="R1857" s="162"/>
      <c r="S1857" s="162"/>
      <c r="T1857" s="163"/>
      <c r="AT1857" s="158" t="s">
        <v>145</v>
      </c>
      <c r="AU1857" s="158" t="s">
        <v>83</v>
      </c>
      <c r="AV1857" s="13" t="s">
        <v>83</v>
      </c>
      <c r="AW1857" s="13" t="s">
        <v>29</v>
      </c>
      <c r="AX1857" s="13" t="s">
        <v>73</v>
      </c>
      <c r="AY1857" s="158" t="s">
        <v>137</v>
      </c>
    </row>
    <row r="1858" spans="2:51" s="13" customFormat="1">
      <c r="B1858" s="156"/>
      <c r="D1858" s="157" t="s">
        <v>145</v>
      </c>
      <c r="E1858" s="158" t="s">
        <v>1</v>
      </c>
      <c r="F1858" s="159" t="s">
        <v>1911</v>
      </c>
      <c r="H1858" s="160">
        <v>25.67</v>
      </c>
      <c r="L1858" s="156"/>
      <c r="M1858" s="161"/>
      <c r="N1858" s="162"/>
      <c r="O1858" s="162"/>
      <c r="P1858" s="162"/>
      <c r="Q1858" s="162"/>
      <c r="R1858" s="162"/>
      <c r="S1858" s="162"/>
      <c r="T1858" s="163"/>
      <c r="AT1858" s="158" t="s">
        <v>145</v>
      </c>
      <c r="AU1858" s="158" t="s">
        <v>83</v>
      </c>
      <c r="AV1858" s="13" t="s">
        <v>83</v>
      </c>
      <c r="AW1858" s="13" t="s">
        <v>29</v>
      </c>
      <c r="AX1858" s="13" t="s">
        <v>73</v>
      </c>
      <c r="AY1858" s="158" t="s">
        <v>137</v>
      </c>
    </row>
    <row r="1859" spans="2:51" s="15" customFormat="1">
      <c r="B1859" s="171"/>
      <c r="D1859" s="157" t="s">
        <v>145</v>
      </c>
      <c r="E1859" s="172" t="s">
        <v>1</v>
      </c>
      <c r="F1859" s="173" t="s">
        <v>1882</v>
      </c>
      <c r="H1859" s="172" t="s">
        <v>1</v>
      </c>
      <c r="L1859" s="171"/>
      <c r="M1859" s="174"/>
      <c r="N1859" s="175"/>
      <c r="O1859" s="175"/>
      <c r="P1859" s="175"/>
      <c r="Q1859" s="175"/>
      <c r="R1859" s="175"/>
      <c r="S1859" s="175"/>
      <c r="T1859" s="176"/>
      <c r="AT1859" s="172" t="s">
        <v>145</v>
      </c>
      <c r="AU1859" s="172" t="s">
        <v>83</v>
      </c>
      <c r="AV1859" s="15" t="s">
        <v>81</v>
      </c>
      <c r="AW1859" s="15" t="s">
        <v>29</v>
      </c>
      <c r="AX1859" s="15" t="s">
        <v>73</v>
      </c>
      <c r="AY1859" s="172" t="s">
        <v>137</v>
      </c>
    </row>
    <row r="1860" spans="2:51" s="13" customFormat="1">
      <c r="B1860" s="156"/>
      <c r="D1860" s="157" t="s">
        <v>145</v>
      </c>
      <c r="E1860" s="158" t="s">
        <v>1</v>
      </c>
      <c r="F1860" s="159" t="s">
        <v>1912</v>
      </c>
      <c r="H1860" s="160">
        <v>100.8</v>
      </c>
      <c r="L1860" s="156"/>
      <c r="M1860" s="161"/>
      <c r="N1860" s="162"/>
      <c r="O1860" s="162"/>
      <c r="P1860" s="162"/>
      <c r="Q1860" s="162"/>
      <c r="R1860" s="162"/>
      <c r="S1860" s="162"/>
      <c r="T1860" s="163"/>
      <c r="AT1860" s="158" t="s">
        <v>145</v>
      </c>
      <c r="AU1860" s="158" t="s">
        <v>83</v>
      </c>
      <c r="AV1860" s="13" t="s">
        <v>83</v>
      </c>
      <c r="AW1860" s="13" t="s">
        <v>29</v>
      </c>
      <c r="AX1860" s="13" t="s">
        <v>73</v>
      </c>
      <c r="AY1860" s="158" t="s">
        <v>137</v>
      </c>
    </row>
    <row r="1861" spans="2:51" s="13" customFormat="1">
      <c r="B1861" s="156"/>
      <c r="D1861" s="157" t="s">
        <v>145</v>
      </c>
      <c r="E1861" s="158" t="s">
        <v>1</v>
      </c>
      <c r="F1861" s="159" t="s">
        <v>1913</v>
      </c>
      <c r="H1861" s="160">
        <v>25.56</v>
      </c>
      <c r="L1861" s="156"/>
      <c r="M1861" s="161"/>
      <c r="N1861" s="162"/>
      <c r="O1861" s="162"/>
      <c r="P1861" s="162"/>
      <c r="Q1861" s="162"/>
      <c r="R1861" s="162"/>
      <c r="S1861" s="162"/>
      <c r="T1861" s="163"/>
      <c r="AT1861" s="158" t="s">
        <v>145</v>
      </c>
      <c r="AU1861" s="158" t="s">
        <v>83</v>
      </c>
      <c r="AV1861" s="13" t="s">
        <v>83</v>
      </c>
      <c r="AW1861" s="13" t="s">
        <v>29</v>
      </c>
      <c r="AX1861" s="13" t="s">
        <v>73</v>
      </c>
      <c r="AY1861" s="158" t="s">
        <v>137</v>
      </c>
    </row>
    <row r="1862" spans="2:51" s="15" customFormat="1">
      <c r="B1862" s="171"/>
      <c r="D1862" s="157" t="s">
        <v>145</v>
      </c>
      <c r="E1862" s="172" t="s">
        <v>1</v>
      </c>
      <c r="F1862" s="173" t="s">
        <v>1885</v>
      </c>
      <c r="H1862" s="172" t="s">
        <v>1</v>
      </c>
      <c r="L1862" s="171"/>
      <c r="M1862" s="174"/>
      <c r="N1862" s="175"/>
      <c r="O1862" s="175"/>
      <c r="P1862" s="175"/>
      <c r="Q1862" s="175"/>
      <c r="R1862" s="175"/>
      <c r="S1862" s="175"/>
      <c r="T1862" s="176"/>
      <c r="AT1862" s="172" t="s">
        <v>145</v>
      </c>
      <c r="AU1862" s="172" t="s">
        <v>83</v>
      </c>
      <c r="AV1862" s="15" t="s">
        <v>81</v>
      </c>
      <c r="AW1862" s="15" t="s">
        <v>29</v>
      </c>
      <c r="AX1862" s="15" t="s">
        <v>73</v>
      </c>
      <c r="AY1862" s="172" t="s">
        <v>137</v>
      </c>
    </row>
    <row r="1863" spans="2:51" s="13" customFormat="1">
      <c r="B1863" s="156"/>
      <c r="D1863" s="157" t="s">
        <v>145</v>
      </c>
      <c r="E1863" s="158" t="s">
        <v>1</v>
      </c>
      <c r="F1863" s="159" t="s">
        <v>1914</v>
      </c>
      <c r="H1863" s="160">
        <v>287.7</v>
      </c>
      <c r="L1863" s="156"/>
      <c r="M1863" s="161"/>
      <c r="N1863" s="162"/>
      <c r="O1863" s="162"/>
      <c r="P1863" s="162"/>
      <c r="Q1863" s="162"/>
      <c r="R1863" s="162"/>
      <c r="S1863" s="162"/>
      <c r="T1863" s="163"/>
      <c r="AT1863" s="158" t="s">
        <v>145</v>
      </c>
      <c r="AU1863" s="158" t="s">
        <v>83</v>
      </c>
      <c r="AV1863" s="13" t="s">
        <v>83</v>
      </c>
      <c r="AW1863" s="13" t="s">
        <v>29</v>
      </c>
      <c r="AX1863" s="13" t="s">
        <v>73</v>
      </c>
      <c r="AY1863" s="158" t="s">
        <v>137</v>
      </c>
    </row>
    <row r="1864" spans="2:51" s="13" customFormat="1">
      <c r="B1864" s="156"/>
      <c r="D1864" s="157" t="s">
        <v>145</v>
      </c>
      <c r="E1864" s="158" t="s">
        <v>1</v>
      </c>
      <c r="F1864" s="159" t="s">
        <v>1915</v>
      </c>
      <c r="H1864" s="160">
        <v>104.64</v>
      </c>
      <c r="L1864" s="156"/>
      <c r="M1864" s="161"/>
      <c r="N1864" s="162"/>
      <c r="O1864" s="162"/>
      <c r="P1864" s="162"/>
      <c r="Q1864" s="162"/>
      <c r="R1864" s="162"/>
      <c r="S1864" s="162"/>
      <c r="T1864" s="163"/>
      <c r="AT1864" s="158" t="s">
        <v>145</v>
      </c>
      <c r="AU1864" s="158" t="s">
        <v>83</v>
      </c>
      <c r="AV1864" s="13" t="s">
        <v>83</v>
      </c>
      <c r="AW1864" s="13" t="s">
        <v>29</v>
      </c>
      <c r="AX1864" s="13" t="s">
        <v>73</v>
      </c>
      <c r="AY1864" s="158" t="s">
        <v>137</v>
      </c>
    </row>
    <row r="1865" spans="2:51" s="13" customFormat="1">
      <c r="B1865" s="156"/>
      <c r="D1865" s="157" t="s">
        <v>145</v>
      </c>
      <c r="E1865" s="158" t="s">
        <v>1</v>
      </c>
      <c r="F1865" s="159" t="s">
        <v>1916</v>
      </c>
      <c r="H1865" s="160">
        <v>8.4600000000000009</v>
      </c>
      <c r="L1865" s="156"/>
      <c r="M1865" s="161"/>
      <c r="N1865" s="162"/>
      <c r="O1865" s="162"/>
      <c r="P1865" s="162"/>
      <c r="Q1865" s="162"/>
      <c r="R1865" s="162"/>
      <c r="S1865" s="162"/>
      <c r="T1865" s="163"/>
      <c r="AT1865" s="158" t="s">
        <v>145</v>
      </c>
      <c r="AU1865" s="158" t="s">
        <v>83</v>
      </c>
      <c r="AV1865" s="13" t="s">
        <v>83</v>
      </c>
      <c r="AW1865" s="13" t="s">
        <v>29</v>
      </c>
      <c r="AX1865" s="13" t="s">
        <v>73</v>
      </c>
      <c r="AY1865" s="158" t="s">
        <v>137</v>
      </c>
    </row>
    <row r="1866" spans="2:51" s="15" customFormat="1">
      <c r="B1866" s="171"/>
      <c r="D1866" s="157" t="s">
        <v>145</v>
      </c>
      <c r="E1866" s="172" t="s">
        <v>1</v>
      </c>
      <c r="F1866" s="173" t="s">
        <v>1889</v>
      </c>
      <c r="H1866" s="172" t="s">
        <v>1</v>
      </c>
      <c r="L1866" s="171"/>
      <c r="M1866" s="174"/>
      <c r="N1866" s="175"/>
      <c r="O1866" s="175"/>
      <c r="P1866" s="175"/>
      <c r="Q1866" s="175"/>
      <c r="R1866" s="175"/>
      <c r="S1866" s="175"/>
      <c r="T1866" s="176"/>
      <c r="AT1866" s="172" t="s">
        <v>145</v>
      </c>
      <c r="AU1866" s="172" t="s">
        <v>83</v>
      </c>
      <c r="AV1866" s="15" t="s">
        <v>81</v>
      </c>
      <c r="AW1866" s="15" t="s">
        <v>29</v>
      </c>
      <c r="AX1866" s="15" t="s">
        <v>73</v>
      </c>
      <c r="AY1866" s="172" t="s">
        <v>137</v>
      </c>
    </row>
    <row r="1867" spans="2:51" s="13" customFormat="1">
      <c r="B1867" s="156"/>
      <c r="D1867" s="157" t="s">
        <v>145</v>
      </c>
      <c r="E1867" s="158" t="s">
        <v>1</v>
      </c>
      <c r="F1867" s="159" t="s">
        <v>1917</v>
      </c>
      <c r="H1867" s="160">
        <v>11.5</v>
      </c>
      <c r="L1867" s="156"/>
      <c r="M1867" s="161"/>
      <c r="N1867" s="162"/>
      <c r="O1867" s="162"/>
      <c r="P1867" s="162"/>
      <c r="Q1867" s="162"/>
      <c r="R1867" s="162"/>
      <c r="S1867" s="162"/>
      <c r="T1867" s="163"/>
      <c r="AT1867" s="158" t="s">
        <v>145</v>
      </c>
      <c r="AU1867" s="158" t="s">
        <v>83</v>
      </c>
      <c r="AV1867" s="13" t="s">
        <v>83</v>
      </c>
      <c r="AW1867" s="13" t="s">
        <v>29</v>
      </c>
      <c r="AX1867" s="13" t="s">
        <v>73</v>
      </c>
      <c r="AY1867" s="158" t="s">
        <v>137</v>
      </c>
    </row>
    <row r="1868" spans="2:51" s="15" customFormat="1">
      <c r="B1868" s="171"/>
      <c r="D1868" s="157" t="s">
        <v>145</v>
      </c>
      <c r="E1868" s="172" t="s">
        <v>1</v>
      </c>
      <c r="F1868" s="173" t="s">
        <v>1891</v>
      </c>
      <c r="H1868" s="172" t="s">
        <v>1</v>
      </c>
      <c r="L1868" s="171"/>
      <c r="M1868" s="174"/>
      <c r="N1868" s="175"/>
      <c r="O1868" s="175"/>
      <c r="P1868" s="175"/>
      <c r="Q1868" s="175"/>
      <c r="R1868" s="175"/>
      <c r="S1868" s="175"/>
      <c r="T1868" s="176"/>
      <c r="AT1868" s="172" t="s">
        <v>145</v>
      </c>
      <c r="AU1868" s="172" t="s">
        <v>83</v>
      </c>
      <c r="AV1868" s="15" t="s">
        <v>81</v>
      </c>
      <c r="AW1868" s="15" t="s">
        <v>29</v>
      </c>
      <c r="AX1868" s="15" t="s">
        <v>73</v>
      </c>
      <c r="AY1868" s="172" t="s">
        <v>137</v>
      </c>
    </row>
    <row r="1869" spans="2:51" s="13" customFormat="1">
      <c r="B1869" s="156"/>
      <c r="D1869" s="157" t="s">
        <v>145</v>
      </c>
      <c r="E1869" s="158" t="s">
        <v>1</v>
      </c>
      <c r="F1869" s="159" t="s">
        <v>1918</v>
      </c>
      <c r="H1869" s="160">
        <v>257.74</v>
      </c>
      <c r="L1869" s="156"/>
      <c r="M1869" s="161"/>
      <c r="N1869" s="162"/>
      <c r="O1869" s="162"/>
      <c r="P1869" s="162"/>
      <c r="Q1869" s="162"/>
      <c r="R1869" s="162"/>
      <c r="S1869" s="162"/>
      <c r="T1869" s="163"/>
      <c r="AT1869" s="158" t="s">
        <v>145</v>
      </c>
      <c r="AU1869" s="158" t="s">
        <v>83</v>
      </c>
      <c r="AV1869" s="13" t="s">
        <v>83</v>
      </c>
      <c r="AW1869" s="13" t="s">
        <v>29</v>
      </c>
      <c r="AX1869" s="13" t="s">
        <v>73</v>
      </c>
      <c r="AY1869" s="158" t="s">
        <v>137</v>
      </c>
    </row>
    <row r="1870" spans="2:51" s="13" customFormat="1">
      <c r="B1870" s="156"/>
      <c r="D1870" s="157" t="s">
        <v>145</v>
      </c>
      <c r="E1870" s="158" t="s">
        <v>1</v>
      </c>
      <c r="F1870" s="159" t="s">
        <v>1919</v>
      </c>
      <c r="H1870" s="160">
        <v>41.31</v>
      </c>
      <c r="L1870" s="156"/>
      <c r="M1870" s="161"/>
      <c r="N1870" s="162"/>
      <c r="O1870" s="162"/>
      <c r="P1870" s="162"/>
      <c r="Q1870" s="162"/>
      <c r="R1870" s="162"/>
      <c r="S1870" s="162"/>
      <c r="T1870" s="163"/>
      <c r="AT1870" s="158" t="s">
        <v>145</v>
      </c>
      <c r="AU1870" s="158" t="s">
        <v>83</v>
      </c>
      <c r="AV1870" s="13" t="s">
        <v>83</v>
      </c>
      <c r="AW1870" s="13" t="s">
        <v>29</v>
      </c>
      <c r="AX1870" s="13" t="s">
        <v>73</v>
      </c>
      <c r="AY1870" s="158" t="s">
        <v>137</v>
      </c>
    </row>
    <row r="1871" spans="2:51" s="15" customFormat="1">
      <c r="B1871" s="171"/>
      <c r="D1871" s="157" t="s">
        <v>145</v>
      </c>
      <c r="E1871" s="172" t="s">
        <v>1</v>
      </c>
      <c r="F1871" s="173" t="s">
        <v>1894</v>
      </c>
      <c r="H1871" s="172" t="s">
        <v>1</v>
      </c>
      <c r="L1871" s="171"/>
      <c r="M1871" s="174"/>
      <c r="N1871" s="175"/>
      <c r="O1871" s="175"/>
      <c r="P1871" s="175"/>
      <c r="Q1871" s="175"/>
      <c r="R1871" s="175"/>
      <c r="S1871" s="175"/>
      <c r="T1871" s="176"/>
      <c r="AT1871" s="172" t="s">
        <v>145</v>
      </c>
      <c r="AU1871" s="172" t="s">
        <v>83</v>
      </c>
      <c r="AV1871" s="15" t="s">
        <v>81</v>
      </c>
      <c r="AW1871" s="15" t="s">
        <v>29</v>
      </c>
      <c r="AX1871" s="15" t="s">
        <v>73</v>
      </c>
      <c r="AY1871" s="172" t="s">
        <v>137</v>
      </c>
    </row>
    <row r="1872" spans="2:51" s="13" customFormat="1">
      <c r="B1872" s="156"/>
      <c r="D1872" s="157" t="s">
        <v>145</v>
      </c>
      <c r="E1872" s="158" t="s">
        <v>1</v>
      </c>
      <c r="F1872" s="159" t="s">
        <v>1920</v>
      </c>
      <c r="H1872" s="160">
        <v>55.68</v>
      </c>
      <c r="L1872" s="156"/>
      <c r="M1872" s="161"/>
      <c r="N1872" s="162"/>
      <c r="O1872" s="162"/>
      <c r="P1872" s="162"/>
      <c r="Q1872" s="162"/>
      <c r="R1872" s="162"/>
      <c r="S1872" s="162"/>
      <c r="T1872" s="163"/>
      <c r="AT1872" s="158" t="s">
        <v>145</v>
      </c>
      <c r="AU1872" s="158" t="s">
        <v>83</v>
      </c>
      <c r="AV1872" s="13" t="s">
        <v>83</v>
      </c>
      <c r="AW1872" s="13" t="s">
        <v>29</v>
      </c>
      <c r="AX1872" s="13" t="s">
        <v>73</v>
      </c>
      <c r="AY1872" s="158" t="s">
        <v>137</v>
      </c>
    </row>
    <row r="1873" spans="1:65" s="13" customFormat="1">
      <c r="B1873" s="156"/>
      <c r="D1873" s="157" t="s">
        <v>145</v>
      </c>
      <c r="E1873" s="158" t="s">
        <v>1</v>
      </c>
      <c r="F1873" s="159" t="s">
        <v>1921</v>
      </c>
      <c r="H1873" s="160">
        <v>23.32</v>
      </c>
      <c r="L1873" s="156"/>
      <c r="M1873" s="161"/>
      <c r="N1873" s="162"/>
      <c r="O1873" s="162"/>
      <c r="P1873" s="162"/>
      <c r="Q1873" s="162"/>
      <c r="R1873" s="162"/>
      <c r="S1873" s="162"/>
      <c r="T1873" s="163"/>
      <c r="AT1873" s="158" t="s">
        <v>145</v>
      </c>
      <c r="AU1873" s="158" t="s">
        <v>83</v>
      </c>
      <c r="AV1873" s="13" t="s">
        <v>83</v>
      </c>
      <c r="AW1873" s="13" t="s">
        <v>29</v>
      </c>
      <c r="AX1873" s="13" t="s">
        <v>73</v>
      </c>
      <c r="AY1873" s="158" t="s">
        <v>137</v>
      </c>
    </row>
    <row r="1874" spans="1:65" s="15" customFormat="1">
      <c r="B1874" s="171"/>
      <c r="D1874" s="157" t="s">
        <v>145</v>
      </c>
      <c r="E1874" s="172" t="s">
        <v>1</v>
      </c>
      <c r="F1874" s="173" t="s">
        <v>1897</v>
      </c>
      <c r="H1874" s="172" t="s">
        <v>1</v>
      </c>
      <c r="L1874" s="171"/>
      <c r="M1874" s="174"/>
      <c r="N1874" s="175"/>
      <c r="O1874" s="175"/>
      <c r="P1874" s="175"/>
      <c r="Q1874" s="175"/>
      <c r="R1874" s="175"/>
      <c r="S1874" s="175"/>
      <c r="T1874" s="176"/>
      <c r="AT1874" s="172" t="s">
        <v>145</v>
      </c>
      <c r="AU1874" s="172" t="s">
        <v>83</v>
      </c>
      <c r="AV1874" s="15" t="s">
        <v>81</v>
      </c>
      <c r="AW1874" s="15" t="s">
        <v>29</v>
      </c>
      <c r="AX1874" s="15" t="s">
        <v>73</v>
      </c>
      <c r="AY1874" s="172" t="s">
        <v>137</v>
      </c>
    </row>
    <row r="1875" spans="1:65" s="13" customFormat="1">
      <c r="B1875" s="156"/>
      <c r="D1875" s="157" t="s">
        <v>145</v>
      </c>
      <c r="E1875" s="158" t="s">
        <v>1</v>
      </c>
      <c r="F1875" s="159" t="s">
        <v>1922</v>
      </c>
      <c r="H1875" s="160">
        <v>269.74</v>
      </c>
      <c r="L1875" s="156"/>
      <c r="M1875" s="161"/>
      <c r="N1875" s="162"/>
      <c r="O1875" s="162"/>
      <c r="P1875" s="162"/>
      <c r="Q1875" s="162"/>
      <c r="R1875" s="162"/>
      <c r="S1875" s="162"/>
      <c r="T1875" s="163"/>
      <c r="AT1875" s="158" t="s">
        <v>145</v>
      </c>
      <c r="AU1875" s="158" t="s">
        <v>83</v>
      </c>
      <c r="AV1875" s="13" t="s">
        <v>83</v>
      </c>
      <c r="AW1875" s="13" t="s">
        <v>29</v>
      </c>
      <c r="AX1875" s="13" t="s">
        <v>73</v>
      </c>
      <c r="AY1875" s="158" t="s">
        <v>137</v>
      </c>
    </row>
    <row r="1876" spans="1:65" s="13" customFormat="1">
      <c r="B1876" s="156"/>
      <c r="D1876" s="157" t="s">
        <v>145</v>
      </c>
      <c r="E1876" s="158" t="s">
        <v>1</v>
      </c>
      <c r="F1876" s="159" t="s">
        <v>1923</v>
      </c>
      <c r="H1876" s="160">
        <v>59.7</v>
      </c>
      <c r="L1876" s="156"/>
      <c r="M1876" s="161"/>
      <c r="N1876" s="162"/>
      <c r="O1876" s="162"/>
      <c r="P1876" s="162"/>
      <c r="Q1876" s="162"/>
      <c r="R1876" s="162"/>
      <c r="S1876" s="162"/>
      <c r="T1876" s="163"/>
      <c r="AT1876" s="158" t="s">
        <v>145</v>
      </c>
      <c r="AU1876" s="158" t="s">
        <v>83</v>
      </c>
      <c r="AV1876" s="13" t="s">
        <v>83</v>
      </c>
      <c r="AW1876" s="13" t="s">
        <v>29</v>
      </c>
      <c r="AX1876" s="13" t="s">
        <v>73</v>
      </c>
      <c r="AY1876" s="158" t="s">
        <v>137</v>
      </c>
    </row>
    <row r="1877" spans="1:65" s="15" customFormat="1">
      <c r="B1877" s="171"/>
      <c r="D1877" s="157" t="s">
        <v>145</v>
      </c>
      <c r="E1877" s="172" t="s">
        <v>1</v>
      </c>
      <c r="F1877" s="173" t="s">
        <v>1900</v>
      </c>
      <c r="H1877" s="172" t="s">
        <v>1</v>
      </c>
      <c r="L1877" s="171"/>
      <c r="M1877" s="174"/>
      <c r="N1877" s="175"/>
      <c r="O1877" s="175"/>
      <c r="P1877" s="175"/>
      <c r="Q1877" s="175"/>
      <c r="R1877" s="175"/>
      <c r="S1877" s="175"/>
      <c r="T1877" s="176"/>
      <c r="AT1877" s="172" t="s">
        <v>145</v>
      </c>
      <c r="AU1877" s="172" t="s">
        <v>83</v>
      </c>
      <c r="AV1877" s="15" t="s">
        <v>81</v>
      </c>
      <c r="AW1877" s="15" t="s">
        <v>29</v>
      </c>
      <c r="AX1877" s="15" t="s">
        <v>73</v>
      </c>
      <c r="AY1877" s="172" t="s">
        <v>137</v>
      </c>
    </row>
    <row r="1878" spans="1:65" s="13" customFormat="1">
      <c r="B1878" s="156"/>
      <c r="D1878" s="157" t="s">
        <v>145</v>
      </c>
      <c r="E1878" s="158" t="s">
        <v>1</v>
      </c>
      <c r="F1878" s="159" t="s">
        <v>1924</v>
      </c>
      <c r="H1878" s="160">
        <v>100.16</v>
      </c>
      <c r="L1878" s="156"/>
      <c r="M1878" s="161"/>
      <c r="N1878" s="162"/>
      <c r="O1878" s="162"/>
      <c r="P1878" s="162"/>
      <c r="Q1878" s="162"/>
      <c r="R1878" s="162"/>
      <c r="S1878" s="162"/>
      <c r="T1878" s="163"/>
      <c r="AT1878" s="158" t="s">
        <v>145</v>
      </c>
      <c r="AU1878" s="158" t="s">
        <v>83</v>
      </c>
      <c r="AV1878" s="13" t="s">
        <v>83</v>
      </c>
      <c r="AW1878" s="13" t="s">
        <v>29</v>
      </c>
      <c r="AX1878" s="13" t="s">
        <v>73</v>
      </c>
      <c r="AY1878" s="158" t="s">
        <v>137</v>
      </c>
    </row>
    <row r="1879" spans="1:65" s="13" customFormat="1">
      <c r="B1879" s="156"/>
      <c r="D1879" s="157" t="s">
        <v>145</v>
      </c>
      <c r="E1879" s="158" t="s">
        <v>1</v>
      </c>
      <c r="F1879" s="159" t="s">
        <v>1925</v>
      </c>
      <c r="H1879" s="160">
        <v>36.6</v>
      </c>
      <c r="L1879" s="156"/>
      <c r="M1879" s="161"/>
      <c r="N1879" s="162"/>
      <c r="O1879" s="162"/>
      <c r="P1879" s="162"/>
      <c r="Q1879" s="162"/>
      <c r="R1879" s="162"/>
      <c r="S1879" s="162"/>
      <c r="T1879" s="163"/>
      <c r="AT1879" s="158" t="s">
        <v>145</v>
      </c>
      <c r="AU1879" s="158" t="s">
        <v>83</v>
      </c>
      <c r="AV1879" s="13" t="s">
        <v>83</v>
      </c>
      <c r="AW1879" s="13" t="s">
        <v>29</v>
      </c>
      <c r="AX1879" s="13" t="s">
        <v>73</v>
      </c>
      <c r="AY1879" s="158" t="s">
        <v>137</v>
      </c>
    </row>
    <row r="1880" spans="1:65" s="14" customFormat="1">
      <c r="B1880" s="164"/>
      <c r="D1880" s="157" t="s">
        <v>145</v>
      </c>
      <c r="E1880" s="165" t="s">
        <v>1</v>
      </c>
      <c r="F1880" s="166" t="s">
        <v>176</v>
      </c>
      <c r="H1880" s="167">
        <v>2728.9569999999999</v>
      </c>
      <c r="L1880" s="164"/>
      <c r="M1880" s="168"/>
      <c r="N1880" s="169"/>
      <c r="O1880" s="169"/>
      <c r="P1880" s="169"/>
      <c r="Q1880" s="169"/>
      <c r="R1880" s="169"/>
      <c r="S1880" s="169"/>
      <c r="T1880" s="170"/>
      <c r="AT1880" s="165" t="s">
        <v>145</v>
      </c>
      <c r="AU1880" s="165" t="s">
        <v>83</v>
      </c>
      <c r="AV1880" s="14" t="s">
        <v>143</v>
      </c>
      <c r="AW1880" s="14" t="s">
        <v>29</v>
      </c>
      <c r="AX1880" s="14" t="s">
        <v>81</v>
      </c>
      <c r="AY1880" s="165" t="s">
        <v>137</v>
      </c>
    </row>
    <row r="1881" spans="1:65" s="2" customFormat="1" ht="44.25" customHeight="1">
      <c r="A1881" s="30"/>
      <c r="B1881" s="142"/>
      <c r="C1881" s="177" t="s">
        <v>1926</v>
      </c>
      <c r="D1881" s="177" t="s">
        <v>214</v>
      </c>
      <c r="E1881" s="178" t="s">
        <v>1927</v>
      </c>
      <c r="F1881" s="179" t="s">
        <v>1928</v>
      </c>
      <c r="G1881" s="180" t="s">
        <v>142</v>
      </c>
      <c r="H1881" s="181">
        <v>3138.3009999999999</v>
      </c>
      <c r="I1881" s="182"/>
      <c r="J1881" s="182">
        <f>ROUND(I1881*H1881,2)</f>
        <v>0</v>
      </c>
      <c r="K1881" s="183"/>
      <c r="L1881" s="184"/>
      <c r="M1881" s="185" t="s">
        <v>1</v>
      </c>
      <c r="N1881" s="186" t="s">
        <v>38</v>
      </c>
      <c r="O1881" s="152">
        <v>0</v>
      </c>
      <c r="P1881" s="152">
        <f>O1881*H1881</f>
        <v>0</v>
      </c>
      <c r="Q1881" s="152">
        <v>5.4000000000000003E-3</v>
      </c>
      <c r="R1881" s="152">
        <f>Q1881*H1881</f>
        <v>16.946825400000002</v>
      </c>
      <c r="S1881" s="152">
        <v>0</v>
      </c>
      <c r="T1881" s="153">
        <f>S1881*H1881</f>
        <v>0</v>
      </c>
      <c r="U1881" s="30"/>
      <c r="V1881" s="30"/>
      <c r="W1881" s="30"/>
      <c r="X1881" s="30"/>
      <c r="Y1881" s="30"/>
      <c r="Z1881" s="30"/>
      <c r="AA1881" s="30"/>
      <c r="AB1881" s="30"/>
      <c r="AC1881" s="30"/>
      <c r="AD1881" s="30"/>
      <c r="AE1881" s="30"/>
      <c r="AR1881" s="154" t="s">
        <v>304</v>
      </c>
      <c r="AT1881" s="154" t="s">
        <v>214</v>
      </c>
      <c r="AU1881" s="154" t="s">
        <v>83</v>
      </c>
      <c r="AY1881" s="18" t="s">
        <v>137</v>
      </c>
      <c r="BE1881" s="155">
        <f>IF(N1881="základní",J1881,0)</f>
        <v>0</v>
      </c>
      <c r="BF1881" s="155">
        <f>IF(N1881="snížená",J1881,0)</f>
        <v>0</v>
      </c>
      <c r="BG1881" s="155">
        <f>IF(N1881="zákl. přenesená",J1881,0)</f>
        <v>0</v>
      </c>
      <c r="BH1881" s="155">
        <f>IF(N1881="sníž. přenesená",J1881,0)</f>
        <v>0</v>
      </c>
      <c r="BI1881" s="155">
        <f>IF(N1881="nulová",J1881,0)</f>
        <v>0</v>
      </c>
      <c r="BJ1881" s="18" t="s">
        <v>81</v>
      </c>
      <c r="BK1881" s="155">
        <f>ROUND(I1881*H1881,2)</f>
        <v>0</v>
      </c>
      <c r="BL1881" s="18" t="s">
        <v>223</v>
      </c>
      <c r="BM1881" s="154" t="s">
        <v>1929</v>
      </c>
    </row>
    <row r="1882" spans="1:65" s="13" customFormat="1">
      <c r="B1882" s="156"/>
      <c r="D1882" s="157" t="s">
        <v>145</v>
      </c>
      <c r="F1882" s="159" t="s">
        <v>1930</v>
      </c>
      <c r="H1882" s="160">
        <v>3138.3009999999999</v>
      </c>
      <c r="L1882" s="156"/>
      <c r="M1882" s="161"/>
      <c r="N1882" s="162"/>
      <c r="O1882" s="162"/>
      <c r="P1882" s="162"/>
      <c r="Q1882" s="162"/>
      <c r="R1882" s="162"/>
      <c r="S1882" s="162"/>
      <c r="T1882" s="163"/>
      <c r="AT1882" s="158" t="s">
        <v>145</v>
      </c>
      <c r="AU1882" s="158" t="s">
        <v>83</v>
      </c>
      <c r="AV1882" s="13" t="s">
        <v>83</v>
      </c>
      <c r="AW1882" s="13" t="s">
        <v>3</v>
      </c>
      <c r="AX1882" s="13" t="s">
        <v>81</v>
      </c>
      <c r="AY1882" s="158" t="s">
        <v>137</v>
      </c>
    </row>
    <row r="1883" spans="1:65" s="2" customFormat="1" ht="33" customHeight="1">
      <c r="A1883" s="30"/>
      <c r="B1883" s="142"/>
      <c r="C1883" s="143" t="s">
        <v>1931</v>
      </c>
      <c r="D1883" s="143" t="s">
        <v>139</v>
      </c>
      <c r="E1883" s="144" t="s">
        <v>1932</v>
      </c>
      <c r="F1883" s="145" t="s">
        <v>1933</v>
      </c>
      <c r="G1883" s="146" t="s">
        <v>142</v>
      </c>
      <c r="H1883" s="147">
        <v>2123.105</v>
      </c>
      <c r="I1883" s="148"/>
      <c r="J1883" s="148">
        <f>ROUND(I1883*H1883,2)</f>
        <v>0</v>
      </c>
      <c r="K1883" s="149"/>
      <c r="L1883" s="31"/>
      <c r="M1883" s="150" t="s">
        <v>1</v>
      </c>
      <c r="N1883" s="151" t="s">
        <v>38</v>
      </c>
      <c r="O1883" s="152">
        <v>0.317</v>
      </c>
      <c r="P1883" s="152">
        <f>O1883*H1883</f>
        <v>673.02428499999996</v>
      </c>
      <c r="Q1883" s="152">
        <v>3.0000000000000001E-5</v>
      </c>
      <c r="R1883" s="152">
        <f>Q1883*H1883</f>
        <v>6.3693150000000004E-2</v>
      </c>
      <c r="S1883" s="152">
        <v>0</v>
      </c>
      <c r="T1883" s="153">
        <f>S1883*H1883</f>
        <v>0</v>
      </c>
      <c r="U1883" s="30"/>
      <c r="V1883" s="30"/>
      <c r="W1883" s="30"/>
      <c r="X1883" s="30"/>
      <c r="Y1883" s="30"/>
      <c r="Z1883" s="30"/>
      <c r="AA1883" s="30"/>
      <c r="AB1883" s="30"/>
      <c r="AC1883" s="30"/>
      <c r="AD1883" s="30"/>
      <c r="AE1883" s="30"/>
      <c r="AR1883" s="154" t="s">
        <v>223</v>
      </c>
      <c r="AT1883" s="154" t="s">
        <v>139</v>
      </c>
      <c r="AU1883" s="154" t="s">
        <v>83</v>
      </c>
      <c r="AY1883" s="18" t="s">
        <v>137</v>
      </c>
      <c r="BE1883" s="155">
        <f>IF(N1883="základní",J1883,0)</f>
        <v>0</v>
      </c>
      <c r="BF1883" s="155">
        <f>IF(N1883="snížená",J1883,0)</f>
        <v>0</v>
      </c>
      <c r="BG1883" s="155">
        <f>IF(N1883="zákl. přenesená",J1883,0)</f>
        <v>0</v>
      </c>
      <c r="BH1883" s="155">
        <f>IF(N1883="sníž. přenesená",J1883,0)</f>
        <v>0</v>
      </c>
      <c r="BI1883" s="155">
        <f>IF(N1883="nulová",J1883,0)</f>
        <v>0</v>
      </c>
      <c r="BJ1883" s="18" t="s">
        <v>81</v>
      </c>
      <c r="BK1883" s="155">
        <f>ROUND(I1883*H1883,2)</f>
        <v>0</v>
      </c>
      <c r="BL1883" s="18" t="s">
        <v>223</v>
      </c>
      <c r="BM1883" s="154" t="s">
        <v>1934</v>
      </c>
    </row>
    <row r="1884" spans="1:65" s="15" customFormat="1">
      <c r="B1884" s="171"/>
      <c r="D1884" s="157" t="s">
        <v>145</v>
      </c>
      <c r="E1884" s="172" t="s">
        <v>1</v>
      </c>
      <c r="F1884" s="173" t="s">
        <v>569</v>
      </c>
      <c r="H1884" s="172" t="s">
        <v>1</v>
      </c>
      <c r="L1884" s="171"/>
      <c r="M1884" s="174"/>
      <c r="N1884" s="175"/>
      <c r="O1884" s="175"/>
      <c r="P1884" s="175"/>
      <c r="Q1884" s="175"/>
      <c r="R1884" s="175"/>
      <c r="S1884" s="175"/>
      <c r="T1884" s="176"/>
      <c r="AT1884" s="172" t="s">
        <v>145</v>
      </c>
      <c r="AU1884" s="172" t="s">
        <v>83</v>
      </c>
      <c r="AV1884" s="15" t="s">
        <v>81</v>
      </c>
      <c r="AW1884" s="15" t="s">
        <v>29</v>
      </c>
      <c r="AX1884" s="15" t="s">
        <v>73</v>
      </c>
      <c r="AY1884" s="172" t="s">
        <v>137</v>
      </c>
    </row>
    <row r="1885" spans="1:65" s="13" customFormat="1">
      <c r="B1885" s="156"/>
      <c r="D1885" s="157" t="s">
        <v>145</v>
      </c>
      <c r="E1885" s="158" t="s">
        <v>1</v>
      </c>
      <c r="F1885" s="159" t="s">
        <v>1875</v>
      </c>
      <c r="H1885" s="160">
        <v>1257.26</v>
      </c>
      <c r="L1885" s="156"/>
      <c r="M1885" s="161"/>
      <c r="N1885" s="162"/>
      <c r="O1885" s="162"/>
      <c r="P1885" s="162"/>
      <c r="Q1885" s="162"/>
      <c r="R1885" s="162"/>
      <c r="S1885" s="162"/>
      <c r="T1885" s="163"/>
      <c r="AT1885" s="158" t="s">
        <v>145</v>
      </c>
      <c r="AU1885" s="158" t="s">
        <v>83</v>
      </c>
      <c r="AV1885" s="13" t="s">
        <v>83</v>
      </c>
      <c r="AW1885" s="13" t="s">
        <v>29</v>
      </c>
      <c r="AX1885" s="13" t="s">
        <v>73</v>
      </c>
      <c r="AY1885" s="158" t="s">
        <v>137</v>
      </c>
    </row>
    <row r="1886" spans="1:65" s="13" customFormat="1">
      <c r="B1886" s="156"/>
      <c r="D1886" s="157" t="s">
        <v>145</v>
      </c>
      <c r="E1886" s="158" t="s">
        <v>1</v>
      </c>
      <c r="F1886" s="159" t="s">
        <v>1935</v>
      </c>
      <c r="H1886" s="160">
        <v>58.53</v>
      </c>
      <c r="L1886" s="156"/>
      <c r="M1886" s="161"/>
      <c r="N1886" s="162"/>
      <c r="O1886" s="162"/>
      <c r="P1886" s="162"/>
      <c r="Q1886" s="162"/>
      <c r="R1886" s="162"/>
      <c r="S1886" s="162"/>
      <c r="T1886" s="163"/>
      <c r="AT1886" s="158" t="s">
        <v>145</v>
      </c>
      <c r="AU1886" s="158" t="s">
        <v>83</v>
      </c>
      <c r="AV1886" s="13" t="s">
        <v>83</v>
      </c>
      <c r="AW1886" s="13" t="s">
        <v>29</v>
      </c>
      <c r="AX1886" s="13" t="s">
        <v>73</v>
      </c>
      <c r="AY1886" s="158" t="s">
        <v>137</v>
      </c>
    </row>
    <row r="1887" spans="1:65" s="13" customFormat="1">
      <c r="B1887" s="156"/>
      <c r="D1887" s="157" t="s">
        <v>145</v>
      </c>
      <c r="E1887" s="158" t="s">
        <v>1</v>
      </c>
      <c r="F1887" s="159" t="s">
        <v>1936</v>
      </c>
      <c r="H1887" s="160">
        <v>34.302999999999997</v>
      </c>
      <c r="L1887" s="156"/>
      <c r="M1887" s="161"/>
      <c r="N1887" s="162"/>
      <c r="O1887" s="162"/>
      <c r="P1887" s="162"/>
      <c r="Q1887" s="162"/>
      <c r="R1887" s="162"/>
      <c r="S1887" s="162"/>
      <c r="T1887" s="163"/>
      <c r="AT1887" s="158" t="s">
        <v>145</v>
      </c>
      <c r="AU1887" s="158" t="s">
        <v>83</v>
      </c>
      <c r="AV1887" s="13" t="s">
        <v>83</v>
      </c>
      <c r="AW1887" s="13" t="s">
        <v>29</v>
      </c>
      <c r="AX1887" s="13" t="s">
        <v>73</v>
      </c>
      <c r="AY1887" s="158" t="s">
        <v>137</v>
      </c>
    </row>
    <row r="1888" spans="1:65" s="13" customFormat="1">
      <c r="B1888" s="156"/>
      <c r="D1888" s="157" t="s">
        <v>145</v>
      </c>
      <c r="E1888" s="158" t="s">
        <v>1</v>
      </c>
      <c r="F1888" s="159" t="s">
        <v>1937</v>
      </c>
      <c r="H1888" s="160">
        <v>46.776000000000003</v>
      </c>
      <c r="L1888" s="156"/>
      <c r="M1888" s="161"/>
      <c r="N1888" s="162"/>
      <c r="O1888" s="162"/>
      <c r="P1888" s="162"/>
      <c r="Q1888" s="162"/>
      <c r="R1888" s="162"/>
      <c r="S1888" s="162"/>
      <c r="T1888" s="163"/>
      <c r="AT1888" s="158" t="s">
        <v>145</v>
      </c>
      <c r="AU1888" s="158" t="s">
        <v>83</v>
      </c>
      <c r="AV1888" s="13" t="s">
        <v>83</v>
      </c>
      <c r="AW1888" s="13" t="s">
        <v>29</v>
      </c>
      <c r="AX1888" s="13" t="s">
        <v>73</v>
      </c>
      <c r="AY1888" s="158" t="s">
        <v>137</v>
      </c>
    </row>
    <row r="1889" spans="2:51" s="13" customFormat="1">
      <c r="B1889" s="156"/>
      <c r="D1889" s="157" t="s">
        <v>145</v>
      </c>
      <c r="E1889" s="158" t="s">
        <v>1</v>
      </c>
      <c r="F1889" s="159" t="s">
        <v>1938</v>
      </c>
      <c r="H1889" s="160">
        <v>11.2</v>
      </c>
      <c r="L1889" s="156"/>
      <c r="M1889" s="161"/>
      <c r="N1889" s="162"/>
      <c r="O1889" s="162"/>
      <c r="P1889" s="162"/>
      <c r="Q1889" s="162"/>
      <c r="R1889" s="162"/>
      <c r="S1889" s="162"/>
      <c r="T1889" s="163"/>
      <c r="AT1889" s="158" t="s">
        <v>145</v>
      </c>
      <c r="AU1889" s="158" t="s">
        <v>83</v>
      </c>
      <c r="AV1889" s="13" t="s">
        <v>83</v>
      </c>
      <c r="AW1889" s="13" t="s">
        <v>29</v>
      </c>
      <c r="AX1889" s="13" t="s">
        <v>73</v>
      </c>
      <c r="AY1889" s="158" t="s">
        <v>137</v>
      </c>
    </row>
    <row r="1890" spans="2:51" s="13" customFormat="1">
      <c r="B1890" s="156"/>
      <c r="D1890" s="157" t="s">
        <v>145</v>
      </c>
      <c r="E1890" s="158" t="s">
        <v>1</v>
      </c>
      <c r="F1890" s="159" t="s">
        <v>1878</v>
      </c>
      <c r="H1890" s="160">
        <v>-21.12</v>
      </c>
      <c r="L1890" s="156"/>
      <c r="M1890" s="161"/>
      <c r="N1890" s="162"/>
      <c r="O1890" s="162"/>
      <c r="P1890" s="162"/>
      <c r="Q1890" s="162"/>
      <c r="R1890" s="162"/>
      <c r="S1890" s="162"/>
      <c r="T1890" s="163"/>
      <c r="AT1890" s="158" t="s">
        <v>145</v>
      </c>
      <c r="AU1890" s="158" t="s">
        <v>83</v>
      </c>
      <c r="AV1890" s="13" t="s">
        <v>83</v>
      </c>
      <c r="AW1890" s="13" t="s">
        <v>29</v>
      </c>
      <c r="AX1890" s="13" t="s">
        <v>73</v>
      </c>
      <c r="AY1890" s="158" t="s">
        <v>137</v>
      </c>
    </row>
    <row r="1891" spans="2:51" s="15" customFormat="1">
      <c r="B1891" s="171"/>
      <c r="D1891" s="157" t="s">
        <v>145</v>
      </c>
      <c r="E1891" s="172" t="s">
        <v>1</v>
      </c>
      <c r="F1891" s="173" t="s">
        <v>1879</v>
      </c>
      <c r="H1891" s="172" t="s">
        <v>1</v>
      </c>
      <c r="L1891" s="171"/>
      <c r="M1891" s="174"/>
      <c r="N1891" s="175"/>
      <c r="O1891" s="175"/>
      <c r="P1891" s="175"/>
      <c r="Q1891" s="175"/>
      <c r="R1891" s="175"/>
      <c r="S1891" s="175"/>
      <c r="T1891" s="176"/>
      <c r="AT1891" s="172" t="s">
        <v>145</v>
      </c>
      <c r="AU1891" s="172" t="s">
        <v>83</v>
      </c>
      <c r="AV1891" s="15" t="s">
        <v>81</v>
      </c>
      <c r="AW1891" s="15" t="s">
        <v>29</v>
      </c>
      <c r="AX1891" s="15" t="s">
        <v>73</v>
      </c>
      <c r="AY1891" s="172" t="s">
        <v>137</v>
      </c>
    </row>
    <row r="1892" spans="2:51" s="13" customFormat="1">
      <c r="B1892" s="156"/>
      <c r="D1892" s="157" t="s">
        <v>145</v>
      </c>
      <c r="E1892" s="158" t="s">
        <v>1</v>
      </c>
      <c r="F1892" s="159" t="s">
        <v>1880</v>
      </c>
      <c r="H1892" s="160">
        <v>11.77</v>
      </c>
      <c r="L1892" s="156"/>
      <c r="M1892" s="161"/>
      <c r="N1892" s="162"/>
      <c r="O1892" s="162"/>
      <c r="P1892" s="162"/>
      <c r="Q1892" s="162"/>
      <c r="R1892" s="162"/>
      <c r="S1892" s="162"/>
      <c r="T1892" s="163"/>
      <c r="AT1892" s="158" t="s">
        <v>145</v>
      </c>
      <c r="AU1892" s="158" t="s">
        <v>83</v>
      </c>
      <c r="AV1892" s="13" t="s">
        <v>83</v>
      </c>
      <c r="AW1892" s="13" t="s">
        <v>29</v>
      </c>
      <c r="AX1892" s="13" t="s">
        <v>73</v>
      </c>
      <c r="AY1892" s="158" t="s">
        <v>137</v>
      </c>
    </row>
    <row r="1893" spans="2:51" s="13" customFormat="1">
      <c r="B1893" s="156"/>
      <c r="D1893" s="157" t="s">
        <v>145</v>
      </c>
      <c r="E1893" s="158" t="s">
        <v>1</v>
      </c>
      <c r="F1893" s="159" t="s">
        <v>1939</v>
      </c>
      <c r="H1893" s="160">
        <v>4.53</v>
      </c>
      <c r="L1893" s="156"/>
      <c r="M1893" s="161"/>
      <c r="N1893" s="162"/>
      <c r="O1893" s="162"/>
      <c r="P1893" s="162"/>
      <c r="Q1893" s="162"/>
      <c r="R1893" s="162"/>
      <c r="S1893" s="162"/>
      <c r="T1893" s="163"/>
      <c r="AT1893" s="158" t="s">
        <v>145</v>
      </c>
      <c r="AU1893" s="158" t="s">
        <v>83</v>
      </c>
      <c r="AV1893" s="13" t="s">
        <v>83</v>
      </c>
      <c r="AW1893" s="13" t="s">
        <v>29</v>
      </c>
      <c r="AX1893" s="13" t="s">
        <v>73</v>
      </c>
      <c r="AY1893" s="158" t="s">
        <v>137</v>
      </c>
    </row>
    <row r="1894" spans="2:51" s="13" customFormat="1">
      <c r="B1894" s="156"/>
      <c r="D1894" s="157" t="s">
        <v>145</v>
      </c>
      <c r="E1894" s="158" t="s">
        <v>1</v>
      </c>
      <c r="F1894" s="159" t="s">
        <v>1940</v>
      </c>
      <c r="H1894" s="160">
        <v>3.9750000000000001</v>
      </c>
      <c r="L1894" s="156"/>
      <c r="M1894" s="161"/>
      <c r="N1894" s="162"/>
      <c r="O1894" s="162"/>
      <c r="P1894" s="162"/>
      <c r="Q1894" s="162"/>
      <c r="R1894" s="162"/>
      <c r="S1894" s="162"/>
      <c r="T1894" s="163"/>
      <c r="AT1894" s="158" t="s">
        <v>145</v>
      </c>
      <c r="AU1894" s="158" t="s">
        <v>83</v>
      </c>
      <c r="AV1894" s="13" t="s">
        <v>83</v>
      </c>
      <c r="AW1894" s="13" t="s">
        <v>29</v>
      </c>
      <c r="AX1894" s="13" t="s">
        <v>73</v>
      </c>
      <c r="AY1894" s="158" t="s">
        <v>137</v>
      </c>
    </row>
    <row r="1895" spans="2:51" s="15" customFormat="1">
      <c r="B1895" s="171"/>
      <c r="D1895" s="157" t="s">
        <v>145</v>
      </c>
      <c r="E1895" s="172" t="s">
        <v>1</v>
      </c>
      <c r="F1895" s="173" t="s">
        <v>1882</v>
      </c>
      <c r="H1895" s="172" t="s">
        <v>1</v>
      </c>
      <c r="L1895" s="171"/>
      <c r="M1895" s="174"/>
      <c r="N1895" s="175"/>
      <c r="O1895" s="175"/>
      <c r="P1895" s="175"/>
      <c r="Q1895" s="175"/>
      <c r="R1895" s="175"/>
      <c r="S1895" s="175"/>
      <c r="T1895" s="176"/>
      <c r="AT1895" s="172" t="s">
        <v>145</v>
      </c>
      <c r="AU1895" s="172" t="s">
        <v>83</v>
      </c>
      <c r="AV1895" s="15" t="s">
        <v>81</v>
      </c>
      <c r="AW1895" s="15" t="s">
        <v>29</v>
      </c>
      <c r="AX1895" s="15" t="s">
        <v>73</v>
      </c>
      <c r="AY1895" s="172" t="s">
        <v>137</v>
      </c>
    </row>
    <row r="1896" spans="2:51" s="13" customFormat="1">
      <c r="B1896" s="156"/>
      <c r="D1896" s="157" t="s">
        <v>145</v>
      </c>
      <c r="E1896" s="158" t="s">
        <v>1</v>
      </c>
      <c r="F1896" s="159" t="s">
        <v>1883</v>
      </c>
      <c r="H1896" s="160">
        <v>50.4</v>
      </c>
      <c r="L1896" s="156"/>
      <c r="M1896" s="161"/>
      <c r="N1896" s="162"/>
      <c r="O1896" s="162"/>
      <c r="P1896" s="162"/>
      <c r="Q1896" s="162"/>
      <c r="R1896" s="162"/>
      <c r="S1896" s="162"/>
      <c r="T1896" s="163"/>
      <c r="AT1896" s="158" t="s">
        <v>145</v>
      </c>
      <c r="AU1896" s="158" t="s">
        <v>83</v>
      </c>
      <c r="AV1896" s="13" t="s">
        <v>83</v>
      </c>
      <c r="AW1896" s="13" t="s">
        <v>29</v>
      </c>
      <c r="AX1896" s="13" t="s">
        <v>73</v>
      </c>
      <c r="AY1896" s="158" t="s">
        <v>137</v>
      </c>
    </row>
    <row r="1897" spans="2:51" s="13" customFormat="1">
      <c r="B1897" s="156"/>
      <c r="D1897" s="157" t="s">
        <v>145</v>
      </c>
      <c r="E1897" s="158" t="s">
        <v>1</v>
      </c>
      <c r="F1897" s="159" t="s">
        <v>1941</v>
      </c>
      <c r="H1897" s="160">
        <v>5.68</v>
      </c>
      <c r="L1897" s="156"/>
      <c r="M1897" s="161"/>
      <c r="N1897" s="162"/>
      <c r="O1897" s="162"/>
      <c r="P1897" s="162"/>
      <c r="Q1897" s="162"/>
      <c r="R1897" s="162"/>
      <c r="S1897" s="162"/>
      <c r="T1897" s="163"/>
      <c r="AT1897" s="158" t="s">
        <v>145</v>
      </c>
      <c r="AU1897" s="158" t="s">
        <v>83</v>
      </c>
      <c r="AV1897" s="13" t="s">
        <v>83</v>
      </c>
      <c r="AW1897" s="13" t="s">
        <v>29</v>
      </c>
      <c r="AX1897" s="13" t="s">
        <v>73</v>
      </c>
      <c r="AY1897" s="158" t="s">
        <v>137</v>
      </c>
    </row>
    <row r="1898" spans="2:51" s="13" customFormat="1">
      <c r="B1898" s="156"/>
      <c r="D1898" s="157" t="s">
        <v>145</v>
      </c>
      <c r="E1898" s="158" t="s">
        <v>1</v>
      </c>
      <c r="F1898" s="159" t="s">
        <v>1942</v>
      </c>
      <c r="H1898" s="160">
        <v>11.1</v>
      </c>
      <c r="L1898" s="156"/>
      <c r="M1898" s="161"/>
      <c r="N1898" s="162"/>
      <c r="O1898" s="162"/>
      <c r="P1898" s="162"/>
      <c r="Q1898" s="162"/>
      <c r="R1898" s="162"/>
      <c r="S1898" s="162"/>
      <c r="T1898" s="163"/>
      <c r="AT1898" s="158" t="s">
        <v>145</v>
      </c>
      <c r="AU1898" s="158" t="s">
        <v>83</v>
      </c>
      <c r="AV1898" s="13" t="s">
        <v>83</v>
      </c>
      <c r="AW1898" s="13" t="s">
        <v>29</v>
      </c>
      <c r="AX1898" s="13" t="s">
        <v>73</v>
      </c>
      <c r="AY1898" s="158" t="s">
        <v>137</v>
      </c>
    </row>
    <row r="1899" spans="2:51" s="15" customFormat="1">
      <c r="B1899" s="171"/>
      <c r="D1899" s="157" t="s">
        <v>145</v>
      </c>
      <c r="E1899" s="172" t="s">
        <v>1</v>
      </c>
      <c r="F1899" s="173" t="s">
        <v>1885</v>
      </c>
      <c r="H1899" s="172" t="s">
        <v>1</v>
      </c>
      <c r="L1899" s="171"/>
      <c r="M1899" s="174"/>
      <c r="N1899" s="175"/>
      <c r="O1899" s="175"/>
      <c r="P1899" s="175"/>
      <c r="Q1899" s="175"/>
      <c r="R1899" s="175"/>
      <c r="S1899" s="175"/>
      <c r="T1899" s="176"/>
      <c r="AT1899" s="172" t="s">
        <v>145</v>
      </c>
      <c r="AU1899" s="172" t="s">
        <v>83</v>
      </c>
      <c r="AV1899" s="15" t="s">
        <v>81</v>
      </c>
      <c r="AW1899" s="15" t="s">
        <v>29</v>
      </c>
      <c r="AX1899" s="15" t="s">
        <v>73</v>
      </c>
      <c r="AY1899" s="172" t="s">
        <v>137</v>
      </c>
    </row>
    <row r="1900" spans="2:51" s="13" customFormat="1">
      <c r="B1900" s="156"/>
      <c r="D1900" s="157" t="s">
        <v>145</v>
      </c>
      <c r="E1900" s="158" t="s">
        <v>1</v>
      </c>
      <c r="F1900" s="159" t="s">
        <v>1886</v>
      </c>
      <c r="H1900" s="160">
        <v>143.85</v>
      </c>
      <c r="L1900" s="156"/>
      <c r="M1900" s="161"/>
      <c r="N1900" s="162"/>
      <c r="O1900" s="162"/>
      <c r="P1900" s="162"/>
      <c r="Q1900" s="162"/>
      <c r="R1900" s="162"/>
      <c r="S1900" s="162"/>
      <c r="T1900" s="163"/>
      <c r="AT1900" s="158" t="s">
        <v>145</v>
      </c>
      <c r="AU1900" s="158" t="s">
        <v>83</v>
      </c>
      <c r="AV1900" s="13" t="s">
        <v>83</v>
      </c>
      <c r="AW1900" s="13" t="s">
        <v>29</v>
      </c>
      <c r="AX1900" s="13" t="s">
        <v>73</v>
      </c>
      <c r="AY1900" s="158" t="s">
        <v>137</v>
      </c>
    </row>
    <row r="1901" spans="2:51" s="13" customFormat="1">
      <c r="B1901" s="156"/>
      <c r="D1901" s="157" t="s">
        <v>145</v>
      </c>
      <c r="E1901" s="158" t="s">
        <v>1</v>
      </c>
      <c r="F1901" s="159" t="s">
        <v>1943</v>
      </c>
      <c r="H1901" s="160">
        <v>32.700000000000003</v>
      </c>
      <c r="L1901" s="156"/>
      <c r="M1901" s="161"/>
      <c r="N1901" s="162"/>
      <c r="O1901" s="162"/>
      <c r="P1901" s="162"/>
      <c r="Q1901" s="162"/>
      <c r="R1901" s="162"/>
      <c r="S1901" s="162"/>
      <c r="T1901" s="163"/>
      <c r="AT1901" s="158" t="s">
        <v>145</v>
      </c>
      <c r="AU1901" s="158" t="s">
        <v>83</v>
      </c>
      <c r="AV1901" s="13" t="s">
        <v>83</v>
      </c>
      <c r="AW1901" s="13" t="s">
        <v>29</v>
      </c>
      <c r="AX1901" s="13" t="s">
        <v>73</v>
      </c>
      <c r="AY1901" s="158" t="s">
        <v>137</v>
      </c>
    </row>
    <row r="1902" spans="2:51" s="13" customFormat="1">
      <c r="B1902" s="156"/>
      <c r="D1902" s="157" t="s">
        <v>145</v>
      </c>
      <c r="E1902" s="158" t="s">
        <v>1</v>
      </c>
      <c r="F1902" s="159" t="s">
        <v>1944</v>
      </c>
      <c r="H1902" s="160">
        <v>2.82</v>
      </c>
      <c r="L1902" s="156"/>
      <c r="M1902" s="161"/>
      <c r="N1902" s="162"/>
      <c r="O1902" s="162"/>
      <c r="P1902" s="162"/>
      <c r="Q1902" s="162"/>
      <c r="R1902" s="162"/>
      <c r="S1902" s="162"/>
      <c r="T1902" s="163"/>
      <c r="AT1902" s="158" t="s">
        <v>145</v>
      </c>
      <c r="AU1902" s="158" t="s">
        <v>83</v>
      </c>
      <c r="AV1902" s="13" t="s">
        <v>83</v>
      </c>
      <c r="AW1902" s="13" t="s">
        <v>29</v>
      </c>
      <c r="AX1902" s="13" t="s">
        <v>73</v>
      </c>
      <c r="AY1902" s="158" t="s">
        <v>137</v>
      </c>
    </row>
    <row r="1903" spans="2:51" s="13" customFormat="1">
      <c r="B1903" s="156"/>
      <c r="D1903" s="157" t="s">
        <v>145</v>
      </c>
      <c r="E1903" s="158" t="s">
        <v>1</v>
      </c>
      <c r="F1903" s="159" t="s">
        <v>1945</v>
      </c>
      <c r="H1903" s="160">
        <v>13.6</v>
      </c>
      <c r="L1903" s="156"/>
      <c r="M1903" s="161"/>
      <c r="N1903" s="162"/>
      <c r="O1903" s="162"/>
      <c r="P1903" s="162"/>
      <c r="Q1903" s="162"/>
      <c r="R1903" s="162"/>
      <c r="S1903" s="162"/>
      <c r="T1903" s="163"/>
      <c r="AT1903" s="158" t="s">
        <v>145</v>
      </c>
      <c r="AU1903" s="158" t="s">
        <v>83</v>
      </c>
      <c r="AV1903" s="13" t="s">
        <v>83</v>
      </c>
      <c r="AW1903" s="13" t="s">
        <v>29</v>
      </c>
      <c r="AX1903" s="13" t="s">
        <v>73</v>
      </c>
      <c r="AY1903" s="158" t="s">
        <v>137</v>
      </c>
    </row>
    <row r="1904" spans="2:51" s="15" customFormat="1">
      <c r="B1904" s="171"/>
      <c r="D1904" s="157" t="s">
        <v>145</v>
      </c>
      <c r="E1904" s="172" t="s">
        <v>1</v>
      </c>
      <c r="F1904" s="173" t="s">
        <v>1889</v>
      </c>
      <c r="H1904" s="172" t="s">
        <v>1</v>
      </c>
      <c r="L1904" s="171"/>
      <c r="M1904" s="174"/>
      <c r="N1904" s="175"/>
      <c r="O1904" s="175"/>
      <c r="P1904" s="175"/>
      <c r="Q1904" s="175"/>
      <c r="R1904" s="175"/>
      <c r="S1904" s="175"/>
      <c r="T1904" s="176"/>
      <c r="AT1904" s="172" t="s">
        <v>145</v>
      </c>
      <c r="AU1904" s="172" t="s">
        <v>83</v>
      </c>
      <c r="AV1904" s="15" t="s">
        <v>81</v>
      </c>
      <c r="AW1904" s="15" t="s">
        <v>29</v>
      </c>
      <c r="AX1904" s="15" t="s">
        <v>73</v>
      </c>
      <c r="AY1904" s="172" t="s">
        <v>137</v>
      </c>
    </row>
    <row r="1905" spans="2:51" s="13" customFormat="1">
      <c r="B1905" s="156"/>
      <c r="D1905" s="157" t="s">
        <v>145</v>
      </c>
      <c r="E1905" s="158" t="s">
        <v>1</v>
      </c>
      <c r="F1905" s="159" t="s">
        <v>1890</v>
      </c>
      <c r="H1905" s="160">
        <v>5.75</v>
      </c>
      <c r="L1905" s="156"/>
      <c r="M1905" s="161"/>
      <c r="N1905" s="162"/>
      <c r="O1905" s="162"/>
      <c r="P1905" s="162"/>
      <c r="Q1905" s="162"/>
      <c r="R1905" s="162"/>
      <c r="S1905" s="162"/>
      <c r="T1905" s="163"/>
      <c r="AT1905" s="158" t="s">
        <v>145</v>
      </c>
      <c r="AU1905" s="158" t="s">
        <v>83</v>
      </c>
      <c r="AV1905" s="13" t="s">
        <v>83</v>
      </c>
      <c r="AW1905" s="13" t="s">
        <v>29</v>
      </c>
      <c r="AX1905" s="13" t="s">
        <v>73</v>
      </c>
      <c r="AY1905" s="158" t="s">
        <v>137</v>
      </c>
    </row>
    <row r="1906" spans="2:51" s="15" customFormat="1">
      <c r="B1906" s="171"/>
      <c r="D1906" s="157" t="s">
        <v>145</v>
      </c>
      <c r="E1906" s="172" t="s">
        <v>1</v>
      </c>
      <c r="F1906" s="173" t="s">
        <v>1891</v>
      </c>
      <c r="H1906" s="172" t="s">
        <v>1</v>
      </c>
      <c r="L1906" s="171"/>
      <c r="M1906" s="174"/>
      <c r="N1906" s="175"/>
      <c r="O1906" s="175"/>
      <c r="P1906" s="175"/>
      <c r="Q1906" s="175"/>
      <c r="R1906" s="175"/>
      <c r="S1906" s="175"/>
      <c r="T1906" s="176"/>
      <c r="AT1906" s="172" t="s">
        <v>145</v>
      </c>
      <c r="AU1906" s="172" t="s">
        <v>83</v>
      </c>
      <c r="AV1906" s="15" t="s">
        <v>81</v>
      </c>
      <c r="AW1906" s="15" t="s">
        <v>29</v>
      </c>
      <c r="AX1906" s="15" t="s">
        <v>73</v>
      </c>
      <c r="AY1906" s="172" t="s">
        <v>137</v>
      </c>
    </row>
    <row r="1907" spans="2:51" s="13" customFormat="1">
      <c r="B1907" s="156"/>
      <c r="D1907" s="157" t="s">
        <v>145</v>
      </c>
      <c r="E1907" s="158" t="s">
        <v>1</v>
      </c>
      <c r="F1907" s="159" t="s">
        <v>1892</v>
      </c>
      <c r="H1907" s="160">
        <v>128.87</v>
      </c>
      <c r="L1907" s="156"/>
      <c r="M1907" s="161"/>
      <c r="N1907" s="162"/>
      <c r="O1907" s="162"/>
      <c r="P1907" s="162"/>
      <c r="Q1907" s="162"/>
      <c r="R1907" s="162"/>
      <c r="S1907" s="162"/>
      <c r="T1907" s="163"/>
      <c r="AT1907" s="158" t="s">
        <v>145</v>
      </c>
      <c r="AU1907" s="158" t="s">
        <v>83</v>
      </c>
      <c r="AV1907" s="13" t="s">
        <v>83</v>
      </c>
      <c r="AW1907" s="13" t="s">
        <v>29</v>
      </c>
      <c r="AX1907" s="13" t="s">
        <v>73</v>
      </c>
      <c r="AY1907" s="158" t="s">
        <v>137</v>
      </c>
    </row>
    <row r="1908" spans="2:51" s="13" customFormat="1">
      <c r="B1908" s="156"/>
      <c r="D1908" s="157" t="s">
        <v>145</v>
      </c>
      <c r="E1908" s="158" t="s">
        <v>1</v>
      </c>
      <c r="F1908" s="159" t="s">
        <v>1946</v>
      </c>
      <c r="H1908" s="160">
        <v>9.18</v>
      </c>
      <c r="L1908" s="156"/>
      <c r="M1908" s="161"/>
      <c r="N1908" s="162"/>
      <c r="O1908" s="162"/>
      <c r="P1908" s="162"/>
      <c r="Q1908" s="162"/>
      <c r="R1908" s="162"/>
      <c r="S1908" s="162"/>
      <c r="T1908" s="163"/>
      <c r="AT1908" s="158" t="s">
        <v>145</v>
      </c>
      <c r="AU1908" s="158" t="s">
        <v>83</v>
      </c>
      <c r="AV1908" s="13" t="s">
        <v>83</v>
      </c>
      <c r="AW1908" s="13" t="s">
        <v>29</v>
      </c>
      <c r="AX1908" s="13" t="s">
        <v>73</v>
      </c>
      <c r="AY1908" s="158" t="s">
        <v>137</v>
      </c>
    </row>
    <row r="1909" spans="2:51" s="13" customFormat="1">
      <c r="B1909" s="156"/>
      <c r="D1909" s="157" t="s">
        <v>145</v>
      </c>
      <c r="E1909" s="158" t="s">
        <v>1</v>
      </c>
      <c r="F1909" s="159" t="s">
        <v>1947</v>
      </c>
      <c r="H1909" s="160">
        <v>20.068000000000001</v>
      </c>
      <c r="L1909" s="156"/>
      <c r="M1909" s="161"/>
      <c r="N1909" s="162"/>
      <c r="O1909" s="162"/>
      <c r="P1909" s="162"/>
      <c r="Q1909" s="162"/>
      <c r="R1909" s="162"/>
      <c r="S1909" s="162"/>
      <c r="T1909" s="163"/>
      <c r="AT1909" s="158" t="s">
        <v>145</v>
      </c>
      <c r="AU1909" s="158" t="s">
        <v>83</v>
      </c>
      <c r="AV1909" s="13" t="s">
        <v>83</v>
      </c>
      <c r="AW1909" s="13" t="s">
        <v>29</v>
      </c>
      <c r="AX1909" s="13" t="s">
        <v>73</v>
      </c>
      <c r="AY1909" s="158" t="s">
        <v>137</v>
      </c>
    </row>
    <row r="1910" spans="2:51" s="15" customFormat="1">
      <c r="B1910" s="171"/>
      <c r="D1910" s="157" t="s">
        <v>145</v>
      </c>
      <c r="E1910" s="172" t="s">
        <v>1</v>
      </c>
      <c r="F1910" s="173" t="s">
        <v>1894</v>
      </c>
      <c r="H1910" s="172" t="s">
        <v>1</v>
      </c>
      <c r="L1910" s="171"/>
      <c r="M1910" s="174"/>
      <c r="N1910" s="175"/>
      <c r="O1910" s="175"/>
      <c r="P1910" s="175"/>
      <c r="Q1910" s="175"/>
      <c r="R1910" s="175"/>
      <c r="S1910" s="175"/>
      <c r="T1910" s="176"/>
      <c r="AT1910" s="172" t="s">
        <v>145</v>
      </c>
      <c r="AU1910" s="172" t="s">
        <v>83</v>
      </c>
      <c r="AV1910" s="15" t="s">
        <v>81</v>
      </c>
      <c r="AW1910" s="15" t="s">
        <v>29</v>
      </c>
      <c r="AX1910" s="15" t="s">
        <v>73</v>
      </c>
      <c r="AY1910" s="172" t="s">
        <v>137</v>
      </c>
    </row>
    <row r="1911" spans="2:51" s="13" customFormat="1">
      <c r="B1911" s="156"/>
      <c r="D1911" s="157" t="s">
        <v>145</v>
      </c>
      <c r="E1911" s="158" t="s">
        <v>1</v>
      </c>
      <c r="F1911" s="159" t="s">
        <v>1895</v>
      </c>
      <c r="H1911" s="160">
        <v>27.84</v>
      </c>
      <c r="L1911" s="156"/>
      <c r="M1911" s="161"/>
      <c r="N1911" s="162"/>
      <c r="O1911" s="162"/>
      <c r="P1911" s="162"/>
      <c r="Q1911" s="162"/>
      <c r="R1911" s="162"/>
      <c r="S1911" s="162"/>
      <c r="T1911" s="163"/>
      <c r="AT1911" s="158" t="s">
        <v>145</v>
      </c>
      <c r="AU1911" s="158" t="s">
        <v>83</v>
      </c>
      <c r="AV1911" s="13" t="s">
        <v>83</v>
      </c>
      <c r="AW1911" s="13" t="s">
        <v>29</v>
      </c>
      <c r="AX1911" s="13" t="s">
        <v>73</v>
      </c>
      <c r="AY1911" s="158" t="s">
        <v>137</v>
      </c>
    </row>
    <row r="1912" spans="2:51" s="13" customFormat="1">
      <c r="B1912" s="156"/>
      <c r="D1912" s="157" t="s">
        <v>145</v>
      </c>
      <c r="E1912" s="158" t="s">
        <v>1</v>
      </c>
      <c r="F1912" s="159" t="s">
        <v>1948</v>
      </c>
      <c r="H1912" s="160">
        <v>6.36</v>
      </c>
      <c r="L1912" s="156"/>
      <c r="M1912" s="161"/>
      <c r="N1912" s="162"/>
      <c r="O1912" s="162"/>
      <c r="P1912" s="162"/>
      <c r="Q1912" s="162"/>
      <c r="R1912" s="162"/>
      <c r="S1912" s="162"/>
      <c r="T1912" s="163"/>
      <c r="AT1912" s="158" t="s">
        <v>145</v>
      </c>
      <c r="AU1912" s="158" t="s">
        <v>83</v>
      </c>
      <c r="AV1912" s="13" t="s">
        <v>83</v>
      </c>
      <c r="AW1912" s="13" t="s">
        <v>29</v>
      </c>
      <c r="AX1912" s="13" t="s">
        <v>73</v>
      </c>
      <c r="AY1912" s="158" t="s">
        <v>137</v>
      </c>
    </row>
    <row r="1913" spans="2:51" s="13" customFormat="1">
      <c r="B1913" s="156"/>
      <c r="D1913" s="157" t="s">
        <v>145</v>
      </c>
      <c r="E1913" s="158" t="s">
        <v>1</v>
      </c>
      <c r="F1913" s="159" t="s">
        <v>1949</v>
      </c>
      <c r="H1913" s="160">
        <v>8.3379999999999992</v>
      </c>
      <c r="L1913" s="156"/>
      <c r="M1913" s="161"/>
      <c r="N1913" s="162"/>
      <c r="O1913" s="162"/>
      <c r="P1913" s="162"/>
      <c r="Q1913" s="162"/>
      <c r="R1913" s="162"/>
      <c r="S1913" s="162"/>
      <c r="T1913" s="163"/>
      <c r="AT1913" s="158" t="s">
        <v>145</v>
      </c>
      <c r="AU1913" s="158" t="s">
        <v>83</v>
      </c>
      <c r="AV1913" s="13" t="s">
        <v>83</v>
      </c>
      <c r="AW1913" s="13" t="s">
        <v>29</v>
      </c>
      <c r="AX1913" s="13" t="s">
        <v>73</v>
      </c>
      <c r="AY1913" s="158" t="s">
        <v>137</v>
      </c>
    </row>
    <row r="1914" spans="2:51" s="15" customFormat="1">
      <c r="B1914" s="171"/>
      <c r="D1914" s="157" t="s">
        <v>145</v>
      </c>
      <c r="E1914" s="172" t="s">
        <v>1</v>
      </c>
      <c r="F1914" s="173" t="s">
        <v>1897</v>
      </c>
      <c r="H1914" s="172" t="s">
        <v>1</v>
      </c>
      <c r="L1914" s="171"/>
      <c r="M1914" s="174"/>
      <c r="N1914" s="175"/>
      <c r="O1914" s="175"/>
      <c r="P1914" s="175"/>
      <c r="Q1914" s="175"/>
      <c r="R1914" s="175"/>
      <c r="S1914" s="175"/>
      <c r="T1914" s="176"/>
      <c r="AT1914" s="172" t="s">
        <v>145</v>
      </c>
      <c r="AU1914" s="172" t="s">
        <v>83</v>
      </c>
      <c r="AV1914" s="15" t="s">
        <v>81</v>
      </c>
      <c r="AW1914" s="15" t="s">
        <v>29</v>
      </c>
      <c r="AX1914" s="15" t="s">
        <v>73</v>
      </c>
      <c r="AY1914" s="172" t="s">
        <v>137</v>
      </c>
    </row>
    <row r="1915" spans="2:51" s="13" customFormat="1">
      <c r="B1915" s="156"/>
      <c r="D1915" s="157" t="s">
        <v>145</v>
      </c>
      <c r="E1915" s="158" t="s">
        <v>1</v>
      </c>
      <c r="F1915" s="159" t="s">
        <v>1898</v>
      </c>
      <c r="H1915" s="160">
        <v>134.87</v>
      </c>
      <c r="L1915" s="156"/>
      <c r="M1915" s="161"/>
      <c r="N1915" s="162"/>
      <c r="O1915" s="162"/>
      <c r="P1915" s="162"/>
      <c r="Q1915" s="162"/>
      <c r="R1915" s="162"/>
      <c r="S1915" s="162"/>
      <c r="T1915" s="163"/>
      <c r="AT1915" s="158" t="s">
        <v>145</v>
      </c>
      <c r="AU1915" s="158" t="s">
        <v>83</v>
      </c>
      <c r="AV1915" s="13" t="s">
        <v>83</v>
      </c>
      <c r="AW1915" s="13" t="s">
        <v>29</v>
      </c>
      <c r="AX1915" s="13" t="s">
        <v>73</v>
      </c>
      <c r="AY1915" s="158" t="s">
        <v>137</v>
      </c>
    </row>
    <row r="1916" spans="2:51" s="13" customFormat="1">
      <c r="B1916" s="156"/>
      <c r="D1916" s="157" t="s">
        <v>145</v>
      </c>
      <c r="E1916" s="158" t="s">
        <v>1</v>
      </c>
      <c r="F1916" s="159" t="s">
        <v>1950</v>
      </c>
      <c r="H1916" s="160">
        <v>23.88</v>
      </c>
      <c r="L1916" s="156"/>
      <c r="M1916" s="161"/>
      <c r="N1916" s="162"/>
      <c r="O1916" s="162"/>
      <c r="P1916" s="162"/>
      <c r="Q1916" s="162"/>
      <c r="R1916" s="162"/>
      <c r="S1916" s="162"/>
      <c r="T1916" s="163"/>
      <c r="AT1916" s="158" t="s">
        <v>145</v>
      </c>
      <c r="AU1916" s="158" t="s">
        <v>83</v>
      </c>
      <c r="AV1916" s="13" t="s">
        <v>83</v>
      </c>
      <c r="AW1916" s="13" t="s">
        <v>29</v>
      </c>
      <c r="AX1916" s="13" t="s">
        <v>73</v>
      </c>
      <c r="AY1916" s="158" t="s">
        <v>137</v>
      </c>
    </row>
    <row r="1917" spans="2:51" s="13" customFormat="1">
      <c r="B1917" s="156"/>
      <c r="D1917" s="157" t="s">
        <v>145</v>
      </c>
      <c r="E1917" s="158" t="s">
        <v>1</v>
      </c>
      <c r="F1917" s="159" t="s">
        <v>1951</v>
      </c>
      <c r="H1917" s="160">
        <v>14.914999999999999</v>
      </c>
      <c r="L1917" s="156"/>
      <c r="M1917" s="161"/>
      <c r="N1917" s="162"/>
      <c r="O1917" s="162"/>
      <c r="P1917" s="162"/>
      <c r="Q1917" s="162"/>
      <c r="R1917" s="162"/>
      <c r="S1917" s="162"/>
      <c r="T1917" s="163"/>
      <c r="AT1917" s="158" t="s">
        <v>145</v>
      </c>
      <c r="AU1917" s="158" t="s">
        <v>83</v>
      </c>
      <c r="AV1917" s="13" t="s">
        <v>83</v>
      </c>
      <c r="AW1917" s="13" t="s">
        <v>29</v>
      </c>
      <c r="AX1917" s="13" t="s">
        <v>73</v>
      </c>
      <c r="AY1917" s="158" t="s">
        <v>137</v>
      </c>
    </row>
    <row r="1918" spans="2:51" s="15" customFormat="1">
      <c r="B1918" s="171"/>
      <c r="D1918" s="157" t="s">
        <v>145</v>
      </c>
      <c r="E1918" s="172" t="s">
        <v>1</v>
      </c>
      <c r="F1918" s="173" t="s">
        <v>1900</v>
      </c>
      <c r="H1918" s="172" t="s">
        <v>1</v>
      </c>
      <c r="L1918" s="171"/>
      <c r="M1918" s="174"/>
      <c r="N1918" s="175"/>
      <c r="O1918" s="175"/>
      <c r="P1918" s="175"/>
      <c r="Q1918" s="175"/>
      <c r="R1918" s="175"/>
      <c r="S1918" s="175"/>
      <c r="T1918" s="176"/>
      <c r="AT1918" s="172" t="s">
        <v>145</v>
      </c>
      <c r="AU1918" s="172" t="s">
        <v>83</v>
      </c>
      <c r="AV1918" s="15" t="s">
        <v>81</v>
      </c>
      <c r="AW1918" s="15" t="s">
        <v>29</v>
      </c>
      <c r="AX1918" s="15" t="s">
        <v>73</v>
      </c>
      <c r="AY1918" s="172" t="s">
        <v>137</v>
      </c>
    </row>
    <row r="1919" spans="2:51" s="13" customFormat="1">
      <c r="B1919" s="156"/>
      <c r="D1919" s="157" t="s">
        <v>145</v>
      </c>
      <c r="E1919" s="158" t="s">
        <v>1</v>
      </c>
      <c r="F1919" s="159" t="s">
        <v>1901</v>
      </c>
      <c r="H1919" s="160">
        <v>50.08</v>
      </c>
      <c r="L1919" s="156"/>
      <c r="M1919" s="161"/>
      <c r="N1919" s="162"/>
      <c r="O1919" s="162"/>
      <c r="P1919" s="162"/>
      <c r="Q1919" s="162"/>
      <c r="R1919" s="162"/>
      <c r="S1919" s="162"/>
      <c r="T1919" s="163"/>
      <c r="AT1919" s="158" t="s">
        <v>145</v>
      </c>
      <c r="AU1919" s="158" t="s">
        <v>83</v>
      </c>
      <c r="AV1919" s="13" t="s">
        <v>83</v>
      </c>
      <c r="AW1919" s="13" t="s">
        <v>29</v>
      </c>
      <c r="AX1919" s="13" t="s">
        <v>73</v>
      </c>
      <c r="AY1919" s="158" t="s">
        <v>137</v>
      </c>
    </row>
    <row r="1920" spans="2:51" s="13" customFormat="1">
      <c r="B1920" s="156"/>
      <c r="D1920" s="157" t="s">
        <v>145</v>
      </c>
      <c r="E1920" s="158" t="s">
        <v>1</v>
      </c>
      <c r="F1920" s="159" t="s">
        <v>1952</v>
      </c>
      <c r="H1920" s="160">
        <v>14.64</v>
      </c>
      <c r="L1920" s="156"/>
      <c r="M1920" s="161"/>
      <c r="N1920" s="162"/>
      <c r="O1920" s="162"/>
      <c r="P1920" s="162"/>
      <c r="Q1920" s="162"/>
      <c r="R1920" s="162"/>
      <c r="S1920" s="162"/>
      <c r="T1920" s="163"/>
      <c r="AT1920" s="158" t="s">
        <v>145</v>
      </c>
      <c r="AU1920" s="158" t="s">
        <v>83</v>
      </c>
      <c r="AV1920" s="13" t="s">
        <v>83</v>
      </c>
      <c r="AW1920" s="13" t="s">
        <v>29</v>
      </c>
      <c r="AX1920" s="13" t="s">
        <v>73</v>
      </c>
      <c r="AY1920" s="158" t="s">
        <v>137</v>
      </c>
    </row>
    <row r="1921" spans="1:65" s="13" customFormat="1">
      <c r="B1921" s="156"/>
      <c r="D1921" s="157" t="s">
        <v>145</v>
      </c>
      <c r="E1921" s="158" t="s">
        <v>1</v>
      </c>
      <c r="F1921" s="159" t="s">
        <v>1953</v>
      </c>
      <c r="H1921" s="160">
        <v>10.94</v>
      </c>
      <c r="L1921" s="156"/>
      <c r="M1921" s="161"/>
      <c r="N1921" s="162"/>
      <c r="O1921" s="162"/>
      <c r="P1921" s="162"/>
      <c r="Q1921" s="162"/>
      <c r="R1921" s="162"/>
      <c r="S1921" s="162"/>
      <c r="T1921" s="163"/>
      <c r="AT1921" s="158" t="s">
        <v>145</v>
      </c>
      <c r="AU1921" s="158" t="s">
        <v>83</v>
      </c>
      <c r="AV1921" s="13" t="s">
        <v>83</v>
      </c>
      <c r="AW1921" s="13" t="s">
        <v>29</v>
      </c>
      <c r="AX1921" s="13" t="s">
        <v>73</v>
      </c>
      <c r="AY1921" s="158" t="s">
        <v>137</v>
      </c>
    </row>
    <row r="1922" spans="1:65" s="14" customFormat="1">
      <c r="B1922" s="164"/>
      <c r="D1922" s="157" t="s">
        <v>145</v>
      </c>
      <c r="E1922" s="165" t="s">
        <v>1</v>
      </c>
      <c r="F1922" s="166" t="s">
        <v>176</v>
      </c>
      <c r="H1922" s="167">
        <v>2123.1049999999996</v>
      </c>
      <c r="L1922" s="164"/>
      <c r="M1922" s="168"/>
      <c r="N1922" s="169"/>
      <c r="O1922" s="169"/>
      <c r="P1922" s="169"/>
      <c r="Q1922" s="169"/>
      <c r="R1922" s="169"/>
      <c r="S1922" s="169"/>
      <c r="T1922" s="170"/>
      <c r="AT1922" s="165" t="s">
        <v>145</v>
      </c>
      <c r="AU1922" s="165" t="s">
        <v>83</v>
      </c>
      <c r="AV1922" s="14" t="s">
        <v>143</v>
      </c>
      <c r="AW1922" s="14" t="s">
        <v>29</v>
      </c>
      <c r="AX1922" s="14" t="s">
        <v>81</v>
      </c>
      <c r="AY1922" s="165" t="s">
        <v>137</v>
      </c>
    </row>
    <row r="1923" spans="1:65" s="2" customFormat="1" ht="24.15" customHeight="1">
      <c r="A1923" s="30"/>
      <c r="B1923" s="142"/>
      <c r="C1923" s="177" t="s">
        <v>1954</v>
      </c>
      <c r="D1923" s="177" t="s">
        <v>214</v>
      </c>
      <c r="E1923" s="178" t="s">
        <v>1955</v>
      </c>
      <c r="F1923" s="179" t="s">
        <v>1956</v>
      </c>
      <c r="G1923" s="180" t="s">
        <v>142</v>
      </c>
      <c r="H1923" s="181">
        <v>2165.567</v>
      </c>
      <c r="I1923" s="182"/>
      <c r="J1923" s="182">
        <f>ROUND(I1923*H1923,2)</f>
        <v>0</v>
      </c>
      <c r="K1923" s="183"/>
      <c r="L1923" s="184"/>
      <c r="M1923" s="185" t="s">
        <v>1</v>
      </c>
      <c r="N1923" s="186" t="s">
        <v>38</v>
      </c>
      <c r="O1923" s="152">
        <v>0</v>
      </c>
      <c r="P1923" s="152">
        <f>O1923*H1923</f>
        <v>0</v>
      </c>
      <c r="Q1923" s="152">
        <v>2.2000000000000001E-3</v>
      </c>
      <c r="R1923" s="152">
        <f>Q1923*H1923</f>
        <v>4.7642474000000004</v>
      </c>
      <c r="S1923" s="152">
        <v>0</v>
      </c>
      <c r="T1923" s="153">
        <f>S1923*H1923</f>
        <v>0</v>
      </c>
      <c r="U1923" s="30"/>
      <c r="V1923" s="30"/>
      <c r="W1923" s="30"/>
      <c r="X1923" s="30"/>
      <c r="Y1923" s="30"/>
      <c r="Z1923" s="30"/>
      <c r="AA1923" s="30"/>
      <c r="AB1923" s="30"/>
      <c r="AC1923" s="30"/>
      <c r="AD1923" s="30"/>
      <c r="AE1923" s="30"/>
      <c r="AR1923" s="154" t="s">
        <v>304</v>
      </c>
      <c r="AT1923" s="154" t="s">
        <v>214</v>
      </c>
      <c r="AU1923" s="154" t="s">
        <v>83</v>
      </c>
      <c r="AY1923" s="18" t="s">
        <v>137</v>
      </c>
      <c r="BE1923" s="155">
        <f>IF(N1923="základní",J1923,0)</f>
        <v>0</v>
      </c>
      <c r="BF1923" s="155">
        <f>IF(N1923="snížená",J1923,0)</f>
        <v>0</v>
      </c>
      <c r="BG1923" s="155">
        <f>IF(N1923="zákl. přenesená",J1923,0)</f>
        <v>0</v>
      </c>
      <c r="BH1923" s="155">
        <f>IF(N1923="sníž. přenesená",J1923,0)</f>
        <v>0</v>
      </c>
      <c r="BI1923" s="155">
        <f>IF(N1923="nulová",J1923,0)</f>
        <v>0</v>
      </c>
      <c r="BJ1923" s="18" t="s">
        <v>81</v>
      </c>
      <c r="BK1923" s="155">
        <f>ROUND(I1923*H1923,2)</f>
        <v>0</v>
      </c>
      <c r="BL1923" s="18" t="s">
        <v>223</v>
      </c>
      <c r="BM1923" s="154" t="s">
        <v>1957</v>
      </c>
    </row>
    <row r="1924" spans="1:65" s="13" customFormat="1">
      <c r="B1924" s="156"/>
      <c r="D1924" s="157" t="s">
        <v>145</v>
      </c>
      <c r="F1924" s="159" t="s">
        <v>1958</v>
      </c>
      <c r="H1924" s="160">
        <v>2165.567</v>
      </c>
      <c r="L1924" s="156"/>
      <c r="M1924" s="161"/>
      <c r="N1924" s="162"/>
      <c r="O1924" s="162"/>
      <c r="P1924" s="162"/>
      <c r="Q1924" s="162"/>
      <c r="R1924" s="162"/>
      <c r="S1924" s="162"/>
      <c r="T1924" s="163"/>
      <c r="AT1924" s="158" t="s">
        <v>145</v>
      </c>
      <c r="AU1924" s="158" t="s">
        <v>83</v>
      </c>
      <c r="AV1924" s="13" t="s">
        <v>83</v>
      </c>
      <c r="AW1924" s="13" t="s">
        <v>3</v>
      </c>
      <c r="AX1924" s="13" t="s">
        <v>81</v>
      </c>
      <c r="AY1924" s="158" t="s">
        <v>137</v>
      </c>
    </row>
    <row r="1925" spans="1:65" s="2" customFormat="1" ht="24.15" customHeight="1">
      <c r="A1925" s="30"/>
      <c r="B1925" s="142"/>
      <c r="C1925" s="143" t="s">
        <v>1959</v>
      </c>
      <c r="D1925" s="143" t="s">
        <v>139</v>
      </c>
      <c r="E1925" s="144" t="s">
        <v>1960</v>
      </c>
      <c r="F1925" s="145" t="s">
        <v>1961</v>
      </c>
      <c r="G1925" s="146" t="s">
        <v>142</v>
      </c>
      <c r="H1925" s="147">
        <v>3669.41</v>
      </c>
      <c r="I1925" s="148"/>
      <c r="J1925" s="148">
        <f>ROUND(I1925*H1925,2)</f>
        <v>0</v>
      </c>
      <c r="K1925" s="149"/>
      <c r="L1925" s="31"/>
      <c r="M1925" s="150" t="s">
        <v>1</v>
      </c>
      <c r="N1925" s="151" t="s">
        <v>38</v>
      </c>
      <c r="O1925" s="152">
        <v>0.09</v>
      </c>
      <c r="P1925" s="152">
        <f>O1925*H1925</f>
        <v>330.24689999999998</v>
      </c>
      <c r="Q1925" s="152">
        <v>0</v>
      </c>
      <c r="R1925" s="152">
        <f>Q1925*H1925</f>
        <v>0</v>
      </c>
      <c r="S1925" s="152">
        <v>0</v>
      </c>
      <c r="T1925" s="153">
        <f>S1925*H1925</f>
        <v>0</v>
      </c>
      <c r="U1925" s="30"/>
      <c r="V1925" s="30"/>
      <c r="W1925" s="30"/>
      <c r="X1925" s="30"/>
      <c r="Y1925" s="30"/>
      <c r="Z1925" s="30"/>
      <c r="AA1925" s="30"/>
      <c r="AB1925" s="30"/>
      <c r="AC1925" s="30"/>
      <c r="AD1925" s="30"/>
      <c r="AE1925" s="30"/>
      <c r="AR1925" s="154" t="s">
        <v>223</v>
      </c>
      <c r="AT1925" s="154" t="s">
        <v>139</v>
      </c>
      <c r="AU1925" s="154" t="s">
        <v>83</v>
      </c>
      <c r="AY1925" s="18" t="s">
        <v>137</v>
      </c>
      <c r="BE1925" s="155">
        <f>IF(N1925="základní",J1925,0)</f>
        <v>0</v>
      </c>
      <c r="BF1925" s="155">
        <f>IF(N1925="snížená",J1925,0)</f>
        <v>0</v>
      </c>
      <c r="BG1925" s="155">
        <f>IF(N1925="zákl. přenesená",J1925,0)</f>
        <v>0</v>
      </c>
      <c r="BH1925" s="155">
        <f>IF(N1925="sníž. přenesená",J1925,0)</f>
        <v>0</v>
      </c>
      <c r="BI1925" s="155">
        <f>IF(N1925="nulová",J1925,0)</f>
        <v>0</v>
      </c>
      <c r="BJ1925" s="18" t="s">
        <v>81</v>
      </c>
      <c r="BK1925" s="155">
        <f>ROUND(I1925*H1925,2)</f>
        <v>0</v>
      </c>
      <c r="BL1925" s="18" t="s">
        <v>223</v>
      </c>
      <c r="BM1925" s="154" t="s">
        <v>1962</v>
      </c>
    </row>
    <row r="1926" spans="1:65" s="15" customFormat="1">
      <c r="B1926" s="171"/>
      <c r="D1926" s="157" t="s">
        <v>145</v>
      </c>
      <c r="E1926" s="172" t="s">
        <v>1</v>
      </c>
      <c r="F1926" s="173" t="s">
        <v>1963</v>
      </c>
      <c r="H1926" s="172" t="s">
        <v>1</v>
      </c>
      <c r="L1926" s="171"/>
      <c r="M1926" s="174"/>
      <c r="N1926" s="175"/>
      <c r="O1926" s="175"/>
      <c r="P1926" s="175"/>
      <c r="Q1926" s="175"/>
      <c r="R1926" s="175"/>
      <c r="S1926" s="175"/>
      <c r="T1926" s="176"/>
      <c r="AT1926" s="172" t="s">
        <v>145</v>
      </c>
      <c r="AU1926" s="172" t="s">
        <v>83</v>
      </c>
      <c r="AV1926" s="15" t="s">
        <v>81</v>
      </c>
      <c r="AW1926" s="15" t="s">
        <v>29</v>
      </c>
      <c r="AX1926" s="15" t="s">
        <v>73</v>
      </c>
      <c r="AY1926" s="172" t="s">
        <v>137</v>
      </c>
    </row>
    <row r="1927" spans="1:65" s="15" customFormat="1">
      <c r="B1927" s="171"/>
      <c r="D1927" s="157" t="s">
        <v>145</v>
      </c>
      <c r="E1927" s="172" t="s">
        <v>1</v>
      </c>
      <c r="F1927" s="173" t="s">
        <v>569</v>
      </c>
      <c r="H1927" s="172" t="s">
        <v>1</v>
      </c>
      <c r="L1927" s="171"/>
      <c r="M1927" s="174"/>
      <c r="N1927" s="175"/>
      <c r="O1927" s="175"/>
      <c r="P1927" s="175"/>
      <c r="Q1927" s="175"/>
      <c r="R1927" s="175"/>
      <c r="S1927" s="175"/>
      <c r="T1927" s="176"/>
      <c r="AT1927" s="172" t="s">
        <v>145</v>
      </c>
      <c r="AU1927" s="172" t="s">
        <v>83</v>
      </c>
      <c r="AV1927" s="15" t="s">
        <v>81</v>
      </c>
      <c r="AW1927" s="15" t="s">
        <v>29</v>
      </c>
      <c r="AX1927" s="15" t="s">
        <v>73</v>
      </c>
      <c r="AY1927" s="172" t="s">
        <v>137</v>
      </c>
    </row>
    <row r="1928" spans="1:65" s="13" customFormat="1">
      <c r="B1928" s="156"/>
      <c r="D1928" s="157" t="s">
        <v>145</v>
      </c>
      <c r="E1928" s="158" t="s">
        <v>1</v>
      </c>
      <c r="F1928" s="159" t="s">
        <v>1875</v>
      </c>
      <c r="H1928" s="160">
        <v>1257.26</v>
      </c>
      <c r="L1928" s="156"/>
      <c r="M1928" s="161"/>
      <c r="N1928" s="162"/>
      <c r="O1928" s="162"/>
      <c r="P1928" s="162"/>
      <c r="Q1928" s="162"/>
      <c r="R1928" s="162"/>
      <c r="S1928" s="162"/>
      <c r="T1928" s="163"/>
      <c r="AT1928" s="158" t="s">
        <v>145</v>
      </c>
      <c r="AU1928" s="158" t="s">
        <v>83</v>
      </c>
      <c r="AV1928" s="13" t="s">
        <v>83</v>
      </c>
      <c r="AW1928" s="13" t="s">
        <v>29</v>
      </c>
      <c r="AX1928" s="13" t="s">
        <v>73</v>
      </c>
      <c r="AY1928" s="158" t="s">
        <v>137</v>
      </c>
    </row>
    <row r="1929" spans="1:65" s="13" customFormat="1">
      <c r="B1929" s="156"/>
      <c r="D1929" s="157" t="s">
        <v>145</v>
      </c>
      <c r="E1929" s="158" t="s">
        <v>1</v>
      </c>
      <c r="F1929" s="159" t="s">
        <v>1935</v>
      </c>
      <c r="H1929" s="160">
        <v>58.53</v>
      </c>
      <c r="L1929" s="156"/>
      <c r="M1929" s="161"/>
      <c r="N1929" s="162"/>
      <c r="O1929" s="162"/>
      <c r="P1929" s="162"/>
      <c r="Q1929" s="162"/>
      <c r="R1929" s="162"/>
      <c r="S1929" s="162"/>
      <c r="T1929" s="163"/>
      <c r="AT1929" s="158" t="s">
        <v>145</v>
      </c>
      <c r="AU1929" s="158" t="s">
        <v>83</v>
      </c>
      <c r="AV1929" s="13" t="s">
        <v>83</v>
      </c>
      <c r="AW1929" s="13" t="s">
        <v>29</v>
      </c>
      <c r="AX1929" s="13" t="s">
        <v>73</v>
      </c>
      <c r="AY1929" s="158" t="s">
        <v>137</v>
      </c>
    </row>
    <row r="1930" spans="1:65" s="13" customFormat="1">
      <c r="B1930" s="156"/>
      <c r="D1930" s="157" t="s">
        <v>145</v>
      </c>
      <c r="E1930" s="158" t="s">
        <v>1</v>
      </c>
      <c r="F1930" s="159" t="s">
        <v>1936</v>
      </c>
      <c r="H1930" s="160">
        <v>34.302999999999997</v>
      </c>
      <c r="L1930" s="156"/>
      <c r="M1930" s="161"/>
      <c r="N1930" s="162"/>
      <c r="O1930" s="162"/>
      <c r="P1930" s="162"/>
      <c r="Q1930" s="162"/>
      <c r="R1930" s="162"/>
      <c r="S1930" s="162"/>
      <c r="T1930" s="163"/>
      <c r="AT1930" s="158" t="s">
        <v>145</v>
      </c>
      <c r="AU1930" s="158" t="s">
        <v>83</v>
      </c>
      <c r="AV1930" s="13" t="s">
        <v>83</v>
      </c>
      <c r="AW1930" s="13" t="s">
        <v>29</v>
      </c>
      <c r="AX1930" s="13" t="s">
        <v>73</v>
      </c>
      <c r="AY1930" s="158" t="s">
        <v>137</v>
      </c>
    </row>
    <row r="1931" spans="1:65" s="13" customFormat="1">
      <c r="B1931" s="156"/>
      <c r="D1931" s="157" t="s">
        <v>145</v>
      </c>
      <c r="E1931" s="158" t="s">
        <v>1</v>
      </c>
      <c r="F1931" s="159" t="s">
        <v>1937</v>
      </c>
      <c r="H1931" s="160">
        <v>46.776000000000003</v>
      </c>
      <c r="L1931" s="156"/>
      <c r="M1931" s="161"/>
      <c r="N1931" s="162"/>
      <c r="O1931" s="162"/>
      <c r="P1931" s="162"/>
      <c r="Q1931" s="162"/>
      <c r="R1931" s="162"/>
      <c r="S1931" s="162"/>
      <c r="T1931" s="163"/>
      <c r="AT1931" s="158" t="s">
        <v>145</v>
      </c>
      <c r="AU1931" s="158" t="s">
        <v>83</v>
      </c>
      <c r="AV1931" s="13" t="s">
        <v>83</v>
      </c>
      <c r="AW1931" s="13" t="s">
        <v>29</v>
      </c>
      <c r="AX1931" s="13" t="s">
        <v>73</v>
      </c>
      <c r="AY1931" s="158" t="s">
        <v>137</v>
      </c>
    </row>
    <row r="1932" spans="1:65" s="13" customFormat="1">
      <c r="B1932" s="156"/>
      <c r="D1932" s="157" t="s">
        <v>145</v>
      </c>
      <c r="E1932" s="158" t="s">
        <v>1</v>
      </c>
      <c r="F1932" s="159" t="s">
        <v>1938</v>
      </c>
      <c r="H1932" s="160">
        <v>11.2</v>
      </c>
      <c r="L1932" s="156"/>
      <c r="M1932" s="161"/>
      <c r="N1932" s="162"/>
      <c r="O1932" s="162"/>
      <c r="P1932" s="162"/>
      <c r="Q1932" s="162"/>
      <c r="R1932" s="162"/>
      <c r="S1932" s="162"/>
      <c r="T1932" s="163"/>
      <c r="AT1932" s="158" t="s">
        <v>145</v>
      </c>
      <c r="AU1932" s="158" t="s">
        <v>83</v>
      </c>
      <c r="AV1932" s="13" t="s">
        <v>83</v>
      </c>
      <c r="AW1932" s="13" t="s">
        <v>29</v>
      </c>
      <c r="AX1932" s="13" t="s">
        <v>73</v>
      </c>
      <c r="AY1932" s="158" t="s">
        <v>137</v>
      </c>
    </row>
    <row r="1933" spans="1:65" s="13" customFormat="1">
      <c r="B1933" s="156"/>
      <c r="D1933" s="157" t="s">
        <v>145</v>
      </c>
      <c r="E1933" s="158" t="s">
        <v>1</v>
      </c>
      <c r="F1933" s="159" t="s">
        <v>1878</v>
      </c>
      <c r="H1933" s="160">
        <v>-21.12</v>
      </c>
      <c r="L1933" s="156"/>
      <c r="M1933" s="161"/>
      <c r="N1933" s="162"/>
      <c r="O1933" s="162"/>
      <c r="P1933" s="162"/>
      <c r="Q1933" s="162"/>
      <c r="R1933" s="162"/>
      <c r="S1933" s="162"/>
      <c r="T1933" s="163"/>
      <c r="AT1933" s="158" t="s">
        <v>145</v>
      </c>
      <c r="AU1933" s="158" t="s">
        <v>83</v>
      </c>
      <c r="AV1933" s="13" t="s">
        <v>83</v>
      </c>
      <c r="AW1933" s="13" t="s">
        <v>29</v>
      </c>
      <c r="AX1933" s="13" t="s">
        <v>73</v>
      </c>
      <c r="AY1933" s="158" t="s">
        <v>137</v>
      </c>
    </row>
    <row r="1934" spans="1:65" s="15" customFormat="1">
      <c r="B1934" s="171"/>
      <c r="D1934" s="157" t="s">
        <v>145</v>
      </c>
      <c r="E1934" s="172" t="s">
        <v>1</v>
      </c>
      <c r="F1934" s="173" t="s">
        <v>1879</v>
      </c>
      <c r="H1934" s="172" t="s">
        <v>1</v>
      </c>
      <c r="L1934" s="171"/>
      <c r="M1934" s="174"/>
      <c r="N1934" s="175"/>
      <c r="O1934" s="175"/>
      <c r="P1934" s="175"/>
      <c r="Q1934" s="175"/>
      <c r="R1934" s="175"/>
      <c r="S1934" s="175"/>
      <c r="T1934" s="176"/>
      <c r="AT1934" s="172" t="s">
        <v>145</v>
      </c>
      <c r="AU1934" s="172" t="s">
        <v>83</v>
      </c>
      <c r="AV1934" s="15" t="s">
        <v>81</v>
      </c>
      <c r="AW1934" s="15" t="s">
        <v>29</v>
      </c>
      <c r="AX1934" s="15" t="s">
        <v>73</v>
      </c>
      <c r="AY1934" s="172" t="s">
        <v>137</v>
      </c>
    </row>
    <row r="1935" spans="1:65" s="13" customFormat="1">
      <c r="B1935" s="156"/>
      <c r="D1935" s="157" t="s">
        <v>145</v>
      </c>
      <c r="E1935" s="158" t="s">
        <v>1</v>
      </c>
      <c r="F1935" s="159" t="s">
        <v>1910</v>
      </c>
      <c r="H1935" s="160">
        <v>23.54</v>
      </c>
      <c r="L1935" s="156"/>
      <c r="M1935" s="161"/>
      <c r="N1935" s="162"/>
      <c r="O1935" s="162"/>
      <c r="P1935" s="162"/>
      <c r="Q1935" s="162"/>
      <c r="R1935" s="162"/>
      <c r="S1935" s="162"/>
      <c r="T1935" s="163"/>
      <c r="AT1935" s="158" t="s">
        <v>145</v>
      </c>
      <c r="AU1935" s="158" t="s">
        <v>83</v>
      </c>
      <c r="AV1935" s="13" t="s">
        <v>83</v>
      </c>
      <c r="AW1935" s="13" t="s">
        <v>29</v>
      </c>
      <c r="AX1935" s="13" t="s">
        <v>73</v>
      </c>
      <c r="AY1935" s="158" t="s">
        <v>137</v>
      </c>
    </row>
    <row r="1936" spans="1:65" s="13" customFormat="1">
      <c r="B1936" s="156"/>
      <c r="D1936" s="157" t="s">
        <v>145</v>
      </c>
      <c r="E1936" s="158" t="s">
        <v>1</v>
      </c>
      <c r="F1936" s="159" t="s">
        <v>1964</v>
      </c>
      <c r="H1936" s="160">
        <v>17.364999999999998</v>
      </c>
      <c r="L1936" s="156"/>
      <c r="M1936" s="161"/>
      <c r="N1936" s="162"/>
      <c r="O1936" s="162"/>
      <c r="P1936" s="162"/>
      <c r="Q1936" s="162"/>
      <c r="R1936" s="162"/>
      <c r="S1936" s="162"/>
      <c r="T1936" s="163"/>
      <c r="AT1936" s="158" t="s">
        <v>145</v>
      </c>
      <c r="AU1936" s="158" t="s">
        <v>83</v>
      </c>
      <c r="AV1936" s="13" t="s">
        <v>83</v>
      </c>
      <c r="AW1936" s="13" t="s">
        <v>29</v>
      </c>
      <c r="AX1936" s="13" t="s">
        <v>73</v>
      </c>
      <c r="AY1936" s="158" t="s">
        <v>137</v>
      </c>
    </row>
    <row r="1937" spans="2:51" s="13" customFormat="1">
      <c r="B1937" s="156"/>
      <c r="D1937" s="157" t="s">
        <v>145</v>
      </c>
      <c r="E1937" s="158" t="s">
        <v>1</v>
      </c>
      <c r="F1937" s="159" t="s">
        <v>1940</v>
      </c>
      <c r="H1937" s="160">
        <v>3.9750000000000001</v>
      </c>
      <c r="L1937" s="156"/>
      <c r="M1937" s="161"/>
      <c r="N1937" s="162"/>
      <c r="O1937" s="162"/>
      <c r="P1937" s="162"/>
      <c r="Q1937" s="162"/>
      <c r="R1937" s="162"/>
      <c r="S1937" s="162"/>
      <c r="T1937" s="163"/>
      <c r="AT1937" s="158" t="s">
        <v>145</v>
      </c>
      <c r="AU1937" s="158" t="s">
        <v>83</v>
      </c>
      <c r="AV1937" s="13" t="s">
        <v>83</v>
      </c>
      <c r="AW1937" s="13" t="s">
        <v>29</v>
      </c>
      <c r="AX1937" s="13" t="s">
        <v>73</v>
      </c>
      <c r="AY1937" s="158" t="s">
        <v>137</v>
      </c>
    </row>
    <row r="1938" spans="2:51" s="15" customFormat="1">
      <c r="B1938" s="171"/>
      <c r="D1938" s="157" t="s">
        <v>145</v>
      </c>
      <c r="E1938" s="172" t="s">
        <v>1</v>
      </c>
      <c r="F1938" s="173" t="s">
        <v>1882</v>
      </c>
      <c r="H1938" s="172" t="s">
        <v>1</v>
      </c>
      <c r="L1938" s="171"/>
      <c r="M1938" s="174"/>
      <c r="N1938" s="175"/>
      <c r="O1938" s="175"/>
      <c r="P1938" s="175"/>
      <c r="Q1938" s="175"/>
      <c r="R1938" s="175"/>
      <c r="S1938" s="175"/>
      <c r="T1938" s="176"/>
      <c r="AT1938" s="172" t="s">
        <v>145</v>
      </c>
      <c r="AU1938" s="172" t="s">
        <v>83</v>
      </c>
      <c r="AV1938" s="15" t="s">
        <v>81</v>
      </c>
      <c r="AW1938" s="15" t="s">
        <v>29</v>
      </c>
      <c r="AX1938" s="15" t="s">
        <v>73</v>
      </c>
      <c r="AY1938" s="172" t="s">
        <v>137</v>
      </c>
    </row>
    <row r="1939" spans="2:51" s="13" customFormat="1">
      <c r="B1939" s="156"/>
      <c r="D1939" s="157" t="s">
        <v>145</v>
      </c>
      <c r="E1939" s="158" t="s">
        <v>1</v>
      </c>
      <c r="F1939" s="159" t="s">
        <v>1912</v>
      </c>
      <c r="H1939" s="160">
        <v>100.8</v>
      </c>
      <c r="L1939" s="156"/>
      <c r="M1939" s="161"/>
      <c r="N1939" s="162"/>
      <c r="O1939" s="162"/>
      <c r="P1939" s="162"/>
      <c r="Q1939" s="162"/>
      <c r="R1939" s="162"/>
      <c r="S1939" s="162"/>
      <c r="T1939" s="163"/>
      <c r="AT1939" s="158" t="s">
        <v>145</v>
      </c>
      <c r="AU1939" s="158" t="s">
        <v>83</v>
      </c>
      <c r="AV1939" s="13" t="s">
        <v>83</v>
      </c>
      <c r="AW1939" s="13" t="s">
        <v>29</v>
      </c>
      <c r="AX1939" s="13" t="s">
        <v>73</v>
      </c>
      <c r="AY1939" s="158" t="s">
        <v>137</v>
      </c>
    </row>
    <row r="1940" spans="2:51" s="13" customFormat="1">
      <c r="B1940" s="156"/>
      <c r="D1940" s="157" t="s">
        <v>145</v>
      </c>
      <c r="E1940" s="158" t="s">
        <v>1</v>
      </c>
      <c r="F1940" s="159" t="s">
        <v>1965</v>
      </c>
      <c r="H1940" s="160">
        <v>17.04</v>
      </c>
      <c r="L1940" s="156"/>
      <c r="M1940" s="161"/>
      <c r="N1940" s="162"/>
      <c r="O1940" s="162"/>
      <c r="P1940" s="162"/>
      <c r="Q1940" s="162"/>
      <c r="R1940" s="162"/>
      <c r="S1940" s="162"/>
      <c r="T1940" s="163"/>
      <c r="AT1940" s="158" t="s">
        <v>145</v>
      </c>
      <c r="AU1940" s="158" t="s">
        <v>83</v>
      </c>
      <c r="AV1940" s="13" t="s">
        <v>83</v>
      </c>
      <c r="AW1940" s="13" t="s">
        <v>29</v>
      </c>
      <c r="AX1940" s="13" t="s">
        <v>73</v>
      </c>
      <c r="AY1940" s="158" t="s">
        <v>137</v>
      </c>
    </row>
    <row r="1941" spans="2:51" s="13" customFormat="1">
      <c r="B1941" s="156"/>
      <c r="D1941" s="157" t="s">
        <v>145</v>
      </c>
      <c r="E1941" s="158" t="s">
        <v>1</v>
      </c>
      <c r="F1941" s="159" t="s">
        <v>1942</v>
      </c>
      <c r="H1941" s="160">
        <v>11.1</v>
      </c>
      <c r="L1941" s="156"/>
      <c r="M1941" s="161"/>
      <c r="N1941" s="162"/>
      <c r="O1941" s="162"/>
      <c r="P1941" s="162"/>
      <c r="Q1941" s="162"/>
      <c r="R1941" s="162"/>
      <c r="S1941" s="162"/>
      <c r="T1941" s="163"/>
      <c r="AT1941" s="158" t="s">
        <v>145</v>
      </c>
      <c r="AU1941" s="158" t="s">
        <v>83</v>
      </c>
      <c r="AV1941" s="13" t="s">
        <v>83</v>
      </c>
      <c r="AW1941" s="13" t="s">
        <v>29</v>
      </c>
      <c r="AX1941" s="13" t="s">
        <v>73</v>
      </c>
      <c r="AY1941" s="158" t="s">
        <v>137</v>
      </c>
    </row>
    <row r="1942" spans="2:51" s="15" customFormat="1">
      <c r="B1942" s="171"/>
      <c r="D1942" s="157" t="s">
        <v>145</v>
      </c>
      <c r="E1942" s="172" t="s">
        <v>1</v>
      </c>
      <c r="F1942" s="173" t="s">
        <v>1885</v>
      </c>
      <c r="H1942" s="172" t="s">
        <v>1</v>
      </c>
      <c r="L1942" s="171"/>
      <c r="M1942" s="174"/>
      <c r="N1942" s="175"/>
      <c r="O1942" s="175"/>
      <c r="P1942" s="175"/>
      <c r="Q1942" s="175"/>
      <c r="R1942" s="175"/>
      <c r="S1942" s="175"/>
      <c r="T1942" s="176"/>
      <c r="AT1942" s="172" t="s">
        <v>145</v>
      </c>
      <c r="AU1942" s="172" t="s">
        <v>83</v>
      </c>
      <c r="AV1942" s="15" t="s">
        <v>81</v>
      </c>
      <c r="AW1942" s="15" t="s">
        <v>29</v>
      </c>
      <c r="AX1942" s="15" t="s">
        <v>73</v>
      </c>
      <c r="AY1942" s="172" t="s">
        <v>137</v>
      </c>
    </row>
    <row r="1943" spans="2:51" s="13" customFormat="1">
      <c r="B1943" s="156"/>
      <c r="D1943" s="157" t="s">
        <v>145</v>
      </c>
      <c r="E1943" s="158" t="s">
        <v>1</v>
      </c>
      <c r="F1943" s="159" t="s">
        <v>1914</v>
      </c>
      <c r="H1943" s="160">
        <v>287.7</v>
      </c>
      <c r="L1943" s="156"/>
      <c r="M1943" s="161"/>
      <c r="N1943" s="162"/>
      <c r="O1943" s="162"/>
      <c r="P1943" s="162"/>
      <c r="Q1943" s="162"/>
      <c r="R1943" s="162"/>
      <c r="S1943" s="162"/>
      <c r="T1943" s="163"/>
      <c r="AT1943" s="158" t="s">
        <v>145</v>
      </c>
      <c r="AU1943" s="158" t="s">
        <v>83</v>
      </c>
      <c r="AV1943" s="13" t="s">
        <v>83</v>
      </c>
      <c r="AW1943" s="13" t="s">
        <v>29</v>
      </c>
      <c r="AX1943" s="13" t="s">
        <v>73</v>
      </c>
      <c r="AY1943" s="158" t="s">
        <v>137</v>
      </c>
    </row>
    <row r="1944" spans="2:51" s="13" customFormat="1">
      <c r="B1944" s="156"/>
      <c r="D1944" s="157" t="s">
        <v>145</v>
      </c>
      <c r="E1944" s="158" t="s">
        <v>1</v>
      </c>
      <c r="F1944" s="159" t="s">
        <v>1966</v>
      </c>
      <c r="H1944" s="160">
        <v>98.1</v>
      </c>
      <c r="L1944" s="156"/>
      <c r="M1944" s="161"/>
      <c r="N1944" s="162"/>
      <c r="O1944" s="162"/>
      <c r="P1944" s="162"/>
      <c r="Q1944" s="162"/>
      <c r="R1944" s="162"/>
      <c r="S1944" s="162"/>
      <c r="T1944" s="163"/>
      <c r="AT1944" s="158" t="s">
        <v>145</v>
      </c>
      <c r="AU1944" s="158" t="s">
        <v>83</v>
      </c>
      <c r="AV1944" s="13" t="s">
        <v>83</v>
      </c>
      <c r="AW1944" s="13" t="s">
        <v>29</v>
      </c>
      <c r="AX1944" s="13" t="s">
        <v>73</v>
      </c>
      <c r="AY1944" s="158" t="s">
        <v>137</v>
      </c>
    </row>
    <row r="1945" spans="2:51" s="13" customFormat="1">
      <c r="B1945" s="156"/>
      <c r="D1945" s="157" t="s">
        <v>145</v>
      </c>
      <c r="E1945" s="158" t="s">
        <v>1</v>
      </c>
      <c r="F1945" s="159" t="s">
        <v>1944</v>
      </c>
      <c r="H1945" s="160">
        <v>2.82</v>
      </c>
      <c r="L1945" s="156"/>
      <c r="M1945" s="161"/>
      <c r="N1945" s="162"/>
      <c r="O1945" s="162"/>
      <c r="P1945" s="162"/>
      <c r="Q1945" s="162"/>
      <c r="R1945" s="162"/>
      <c r="S1945" s="162"/>
      <c r="T1945" s="163"/>
      <c r="AT1945" s="158" t="s">
        <v>145</v>
      </c>
      <c r="AU1945" s="158" t="s">
        <v>83</v>
      </c>
      <c r="AV1945" s="13" t="s">
        <v>83</v>
      </c>
      <c r="AW1945" s="13" t="s">
        <v>29</v>
      </c>
      <c r="AX1945" s="13" t="s">
        <v>73</v>
      </c>
      <c r="AY1945" s="158" t="s">
        <v>137</v>
      </c>
    </row>
    <row r="1946" spans="2:51" s="13" customFormat="1">
      <c r="B1946" s="156"/>
      <c r="D1946" s="157" t="s">
        <v>145</v>
      </c>
      <c r="E1946" s="158" t="s">
        <v>1</v>
      </c>
      <c r="F1946" s="159" t="s">
        <v>1945</v>
      </c>
      <c r="H1946" s="160">
        <v>13.6</v>
      </c>
      <c r="L1946" s="156"/>
      <c r="M1946" s="161"/>
      <c r="N1946" s="162"/>
      <c r="O1946" s="162"/>
      <c r="P1946" s="162"/>
      <c r="Q1946" s="162"/>
      <c r="R1946" s="162"/>
      <c r="S1946" s="162"/>
      <c r="T1946" s="163"/>
      <c r="AT1946" s="158" t="s">
        <v>145</v>
      </c>
      <c r="AU1946" s="158" t="s">
        <v>83</v>
      </c>
      <c r="AV1946" s="13" t="s">
        <v>83</v>
      </c>
      <c r="AW1946" s="13" t="s">
        <v>29</v>
      </c>
      <c r="AX1946" s="13" t="s">
        <v>73</v>
      </c>
      <c r="AY1946" s="158" t="s">
        <v>137</v>
      </c>
    </row>
    <row r="1947" spans="2:51" s="15" customFormat="1">
      <c r="B1947" s="171"/>
      <c r="D1947" s="157" t="s">
        <v>145</v>
      </c>
      <c r="E1947" s="172" t="s">
        <v>1</v>
      </c>
      <c r="F1947" s="173" t="s">
        <v>1889</v>
      </c>
      <c r="H1947" s="172" t="s">
        <v>1</v>
      </c>
      <c r="L1947" s="171"/>
      <c r="M1947" s="174"/>
      <c r="N1947" s="175"/>
      <c r="O1947" s="175"/>
      <c r="P1947" s="175"/>
      <c r="Q1947" s="175"/>
      <c r="R1947" s="175"/>
      <c r="S1947" s="175"/>
      <c r="T1947" s="176"/>
      <c r="AT1947" s="172" t="s">
        <v>145</v>
      </c>
      <c r="AU1947" s="172" t="s">
        <v>83</v>
      </c>
      <c r="AV1947" s="15" t="s">
        <v>81</v>
      </c>
      <c r="AW1947" s="15" t="s">
        <v>29</v>
      </c>
      <c r="AX1947" s="15" t="s">
        <v>73</v>
      </c>
      <c r="AY1947" s="172" t="s">
        <v>137</v>
      </c>
    </row>
    <row r="1948" spans="2:51" s="13" customFormat="1">
      <c r="B1948" s="156"/>
      <c r="D1948" s="157" t="s">
        <v>145</v>
      </c>
      <c r="E1948" s="158" t="s">
        <v>1</v>
      </c>
      <c r="F1948" s="159" t="s">
        <v>1917</v>
      </c>
      <c r="H1948" s="160">
        <v>11.5</v>
      </c>
      <c r="L1948" s="156"/>
      <c r="M1948" s="161"/>
      <c r="N1948" s="162"/>
      <c r="O1948" s="162"/>
      <c r="P1948" s="162"/>
      <c r="Q1948" s="162"/>
      <c r="R1948" s="162"/>
      <c r="S1948" s="162"/>
      <c r="T1948" s="163"/>
      <c r="AT1948" s="158" t="s">
        <v>145</v>
      </c>
      <c r="AU1948" s="158" t="s">
        <v>83</v>
      </c>
      <c r="AV1948" s="13" t="s">
        <v>83</v>
      </c>
      <c r="AW1948" s="13" t="s">
        <v>29</v>
      </c>
      <c r="AX1948" s="13" t="s">
        <v>73</v>
      </c>
      <c r="AY1948" s="158" t="s">
        <v>137</v>
      </c>
    </row>
    <row r="1949" spans="2:51" s="15" customFormat="1">
      <c r="B1949" s="171"/>
      <c r="D1949" s="157" t="s">
        <v>145</v>
      </c>
      <c r="E1949" s="172" t="s">
        <v>1</v>
      </c>
      <c r="F1949" s="173" t="s">
        <v>1891</v>
      </c>
      <c r="H1949" s="172" t="s">
        <v>1</v>
      </c>
      <c r="L1949" s="171"/>
      <c r="M1949" s="174"/>
      <c r="N1949" s="175"/>
      <c r="O1949" s="175"/>
      <c r="P1949" s="175"/>
      <c r="Q1949" s="175"/>
      <c r="R1949" s="175"/>
      <c r="S1949" s="175"/>
      <c r="T1949" s="176"/>
      <c r="AT1949" s="172" t="s">
        <v>145</v>
      </c>
      <c r="AU1949" s="172" t="s">
        <v>83</v>
      </c>
      <c r="AV1949" s="15" t="s">
        <v>81</v>
      </c>
      <c r="AW1949" s="15" t="s">
        <v>29</v>
      </c>
      <c r="AX1949" s="15" t="s">
        <v>73</v>
      </c>
      <c r="AY1949" s="172" t="s">
        <v>137</v>
      </c>
    </row>
    <row r="1950" spans="2:51" s="13" customFormat="1">
      <c r="B1950" s="156"/>
      <c r="D1950" s="157" t="s">
        <v>145</v>
      </c>
      <c r="E1950" s="158" t="s">
        <v>1</v>
      </c>
      <c r="F1950" s="159" t="s">
        <v>1918</v>
      </c>
      <c r="H1950" s="160">
        <v>257.74</v>
      </c>
      <c r="L1950" s="156"/>
      <c r="M1950" s="161"/>
      <c r="N1950" s="162"/>
      <c r="O1950" s="162"/>
      <c r="P1950" s="162"/>
      <c r="Q1950" s="162"/>
      <c r="R1950" s="162"/>
      <c r="S1950" s="162"/>
      <c r="T1950" s="163"/>
      <c r="AT1950" s="158" t="s">
        <v>145</v>
      </c>
      <c r="AU1950" s="158" t="s">
        <v>83</v>
      </c>
      <c r="AV1950" s="13" t="s">
        <v>83</v>
      </c>
      <c r="AW1950" s="13" t="s">
        <v>29</v>
      </c>
      <c r="AX1950" s="13" t="s">
        <v>73</v>
      </c>
      <c r="AY1950" s="158" t="s">
        <v>137</v>
      </c>
    </row>
    <row r="1951" spans="2:51" s="13" customFormat="1">
      <c r="B1951" s="156"/>
      <c r="D1951" s="157" t="s">
        <v>145</v>
      </c>
      <c r="E1951" s="158" t="s">
        <v>1</v>
      </c>
      <c r="F1951" s="159" t="s">
        <v>1967</v>
      </c>
      <c r="H1951" s="160">
        <v>32.130000000000003</v>
      </c>
      <c r="L1951" s="156"/>
      <c r="M1951" s="161"/>
      <c r="N1951" s="162"/>
      <c r="O1951" s="162"/>
      <c r="P1951" s="162"/>
      <c r="Q1951" s="162"/>
      <c r="R1951" s="162"/>
      <c r="S1951" s="162"/>
      <c r="T1951" s="163"/>
      <c r="AT1951" s="158" t="s">
        <v>145</v>
      </c>
      <c r="AU1951" s="158" t="s">
        <v>83</v>
      </c>
      <c r="AV1951" s="13" t="s">
        <v>83</v>
      </c>
      <c r="AW1951" s="13" t="s">
        <v>29</v>
      </c>
      <c r="AX1951" s="13" t="s">
        <v>73</v>
      </c>
      <c r="AY1951" s="158" t="s">
        <v>137</v>
      </c>
    </row>
    <row r="1952" spans="2:51" s="13" customFormat="1">
      <c r="B1952" s="156"/>
      <c r="D1952" s="157" t="s">
        <v>145</v>
      </c>
      <c r="E1952" s="158" t="s">
        <v>1</v>
      </c>
      <c r="F1952" s="159" t="s">
        <v>1947</v>
      </c>
      <c r="H1952" s="160">
        <v>20.068000000000001</v>
      </c>
      <c r="L1952" s="156"/>
      <c r="M1952" s="161"/>
      <c r="N1952" s="162"/>
      <c r="O1952" s="162"/>
      <c r="P1952" s="162"/>
      <c r="Q1952" s="162"/>
      <c r="R1952" s="162"/>
      <c r="S1952" s="162"/>
      <c r="T1952" s="163"/>
      <c r="AT1952" s="158" t="s">
        <v>145</v>
      </c>
      <c r="AU1952" s="158" t="s">
        <v>83</v>
      </c>
      <c r="AV1952" s="13" t="s">
        <v>83</v>
      </c>
      <c r="AW1952" s="13" t="s">
        <v>29</v>
      </c>
      <c r="AX1952" s="13" t="s">
        <v>73</v>
      </c>
      <c r="AY1952" s="158" t="s">
        <v>137</v>
      </c>
    </row>
    <row r="1953" spans="2:51" s="15" customFormat="1">
      <c r="B1953" s="171"/>
      <c r="D1953" s="157" t="s">
        <v>145</v>
      </c>
      <c r="E1953" s="172" t="s">
        <v>1</v>
      </c>
      <c r="F1953" s="173" t="s">
        <v>1894</v>
      </c>
      <c r="H1953" s="172" t="s">
        <v>1</v>
      </c>
      <c r="L1953" s="171"/>
      <c r="M1953" s="174"/>
      <c r="N1953" s="175"/>
      <c r="O1953" s="175"/>
      <c r="P1953" s="175"/>
      <c r="Q1953" s="175"/>
      <c r="R1953" s="175"/>
      <c r="S1953" s="175"/>
      <c r="T1953" s="176"/>
      <c r="AT1953" s="172" t="s">
        <v>145</v>
      </c>
      <c r="AU1953" s="172" t="s">
        <v>83</v>
      </c>
      <c r="AV1953" s="15" t="s">
        <v>81</v>
      </c>
      <c r="AW1953" s="15" t="s">
        <v>29</v>
      </c>
      <c r="AX1953" s="15" t="s">
        <v>73</v>
      </c>
      <c r="AY1953" s="172" t="s">
        <v>137</v>
      </c>
    </row>
    <row r="1954" spans="2:51" s="13" customFormat="1">
      <c r="B1954" s="156"/>
      <c r="D1954" s="157" t="s">
        <v>145</v>
      </c>
      <c r="E1954" s="158" t="s">
        <v>1</v>
      </c>
      <c r="F1954" s="159" t="s">
        <v>1920</v>
      </c>
      <c r="H1954" s="160">
        <v>55.68</v>
      </c>
      <c r="L1954" s="156"/>
      <c r="M1954" s="161"/>
      <c r="N1954" s="162"/>
      <c r="O1954" s="162"/>
      <c r="P1954" s="162"/>
      <c r="Q1954" s="162"/>
      <c r="R1954" s="162"/>
      <c r="S1954" s="162"/>
      <c r="T1954" s="163"/>
      <c r="AT1954" s="158" t="s">
        <v>145</v>
      </c>
      <c r="AU1954" s="158" t="s">
        <v>83</v>
      </c>
      <c r="AV1954" s="13" t="s">
        <v>83</v>
      </c>
      <c r="AW1954" s="13" t="s">
        <v>29</v>
      </c>
      <c r="AX1954" s="13" t="s">
        <v>73</v>
      </c>
      <c r="AY1954" s="158" t="s">
        <v>137</v>
      </c>
    </row>
    <row r="1955" spans="2:51" s="13" customFormat="1">
      <c r="B1955" s="156"/>
      <c r="D1955" s="157" t="s">
        <v>145</v>
      </c>
      <c r="E1955" s="158" t="s">
        <v>1</v>
      </c>
      <c r="F1955" s="159" t="s">
        <v>1968</v>
      </c>
      <c r="H1955" s="160">
        <v>19.079999999999998</v>
      </c>
      <c r="L1955" s="156"/>
      <c r="M1955" s="161"/>
      <c r="N1955" s="162"/>
      <c r="O1955" s="162"/>
      <c r="P1955" s="162"/>
      <c r="Q1955" s="162"/>
      <c r="R1955" s="162"/>
      <c r="S1955" s="162"/>
      <c r="T1955" s="163"/>
      <c r="AT1955" s="158" t="s">
        <v>145</v>
      </c>
      <c r="AU1955" s="158" t="s">
        <v>83</v>
      </c>
      <c r="AV1955" s="13" t="s">
        <v>83</v>
      </c>
      <c r="AW1955" s="13" t="s">
        <v>29</v>
      </c>
      <c r="AX1955" s="13" t="s">
        <v>73</v>
      </c>
      <c r="AY1955" s="158" t="s">
        <v>137</v>
      </c>
    </row>
    <row r="1956" spans="2:51" s="13" customFormat="1">
      <c r="B1956" s="156"/>
      <c r="D1956" s="157" t="s">
        <v>145</v>
      </c>
      <c r="E1956" s="158" t="s">
        <v>1</v>
      </c>
      <c r="F1956" s="159" t="s">
        <v>1949</v>
      </c>
      <c r="H1956" s="160">
        <v>8.3379999999999992</v>
      </c>
      <c r="L1956" s="156"/>
      <c r="M1956" s="161"/>
      <c r="N1956" s="162"/>
      <c r="O1956" s="162"/>
      <c r="P1956" s="162"/>
      <c r="Q1956" s="162"/>
      <c r="R1956" s="162"/>
      <c r="S1956" s="162"/>
      <c r="T1956" s="163"/>
      <c r="AT1956" s="158" t="s">
        <v>145</v>
      </c>
      <c r="AU1956" s="158" t="s">
        <v>83</v>
      </c>
      <c r="AV1956" s="13" t="s">
        <v>83</v>
      </c>
      <c r="AW1956" s="13" t="s">
        <v>29</v>
      </c>
      <c r="AX1956" s="13" t="s">
        <v>73</v>
      </c>
      <c r="AY1956" s="158" t="s">
        <v>137</v>
      </c>
    </row>
    <row r="1957" spans="2:51" s="15" customFormat="1">
      <c r="B1957" s="171"/>
      <c r="D1957" s="157" t="s">
        <v>145</v>
      </c>
      <c r="E1957" s="172" t="s">
        <v>1</v>
      </c>
      <c r="F1957" s="173" t="s">
        <v>1897</v>
      </c>
      <c r="H1957" s="172" t="s">
        <v>1</v>
      </c>
      <c r="L1957" s="171"/>
      <c r="M1957" s="174"/>
      <c r="N1957" s="175"/>
      <c r="O1957" s="175"/>
      <c r="P1957" s="175"/>
      <c r="Q1957" s="175"/>
      <c r="R1957" s="175"/>
      <c r="S1957" s="175"/>
      <c r="T1957" s="176"/>
      <c r="AT1957" s="172" t="s">
        <v>145</v>
      </c>
      <c r="AU1957" s="172" t="s">
        <v>83</v>
      </c>
      <c r="AV1957" s="15" t="s">
        <v>81</v>
      </c>
      <c r="AW1957" s="15" t="s">
        <v>29</v>
      </c>
      <c r="AX1957" s="15" t="s">
        <v>73</v>
      </c>
      <c r="AY1957" s="172" t="s">
        <v>137</v>
      </c>
    </row>
    <row r="1958" spans="2:51" s="13" customFormat="1">
      <c r="B1958" s="156"/>
      <c r="D1958" s="157" t="s">
        <v>145</v>
      </c>
      <c r="E1958" s="158" t="s">
        <v>1</v>
      </c>
      <c r="F1958" s="159" t="s">
        <v>1922</v>
      </c>
      <c r="H1958" s="160">
        <v>269.74</v>
      </c>
      <c r="L1958" s="156"/>
      <c r="M1958" s="161"/>
      <c r="N1958" s="162"/>
      <c r="O1958" s="162"/>
      <c r="P1958" s="162"/>
      <c r="Q1958" s="162"/>
      <c r="R1958" s="162"/>
      <c r="S1958" s="162"/>
      <c r="T1958" s="163"/>
      <c r="AT1958" s="158" t="s">
        <v>145</v>
      </c>
      <c r="AU1958" s="158" t="s">
        <v>83</v>
      </c>
      <c r="AV1958" s="13" t="s">
        <v>83</v>
      </c>
      <c r="AW1958" s="13" t="s">
        <v>29</v>
      </c>
      <c r="AX1958" s="13" t="s">
        <v>73</v>
      </c>
      <c r="AY1958" s="158" t="s">
        <v>137</v>
      </c>
    </row>
    <row r="1959" spans="2:51" s="13" customFormat="1">
      <c r="B1959" s="156"/>
      <c r="D1959" s="157" t="s">
        <v>145</v>
      </c>
      <c r="E1959" s="158" t="s">
        <v>1</v>
      </c>
      <c r="F1959" s="159" t="s">
        <v>1923</v>
      </c>
      <c r="H1959" s="160">
        <v>59.7</v>
      </c>
      <c r="L1959" s="156"/>
      <c r="M1959" s="161"/>
      <c r="N1959" s="162"/>
      <c r="O1959" s="162"/>
      <c r="P1959" s="162"/>
      <c r="Q1959" s="162"/>
      <c r="R1959" s="162"/>
      <c r="S1959" s="162"/>
      <c r="T1959" s="163"/>
      <c r="AT1959" s="158" t="s">
        <v>145</v>
      </c>
      <c r="AU1959" s="158" t="s">
        <v>83</v>
      </c>
      <c r="AV1959" s="13" t="s">
        <v>83</v>
      </c>
      <c r="AW1959" s="13" t="s">
        <v>29</v>
      </c>
      <c r="AX1959" s="13" t="s">
        <v>73</v>
      </c>
      <c r="AY1959" s="158" t="s">
        <v>137</v>
      </c>
    </row>
    <row r="1960" spans="2:51" s="13" customFormat="1">
      <c r="B1960" s="156"/>
      <c r="D1960" s="157" t="s">
        <v>145</v>
      </c>
      <c r="E1960" s="158" t="s">
        <v>1</v>
      </c>
      <c r="F1960" s="159" t="s">
        <v>1951</v>
      </c>
      <c r="H1960" s="160">
        <v>14.914999999999999</v>
      </c>
      <c r="L1960" s="156"/>
      <c r="M1960" s="161"/>
      <c r="N1960" s="162"/>
      <c r="O1960" s="162"/>
      <c r="P1960" s="162"/>
      <c r="Q1960" s="162"/>
      <c r="R1960" s="162"/>
      <c r="S1960" s="162"/>
      <c r="T1960" s="163"/>
      <c r="AT1960" s="158" t="s">
        <v>145</v>
      </c>
      <c r="AU1960" s="158" t="s">
        <v>83</v>
      </c>
      <c r="AV1960" s="13" t="s">
        <v>83</v>
      </c>
      <c r="AW1960" s="13" t="s">
        <v>29</v>
      </c>
      <c r="AX1960" s="13" t="s">
        <v>73</v>
      </c>
      <c r="AY1960" s="158" t="s">
        <v>137</v>
      </c>
    </row>
    <row r="1961" spans="2:51" s="15" customFormat="1">
      <c r="B1961" s="171"/>
      <c r="D1961" s="157" t="s">
        <v>145</v>
      </c>
      <c r="E1961" s="172" t="s">
        <v>1</v>
      </c>
      <c r="F1961" s="173" t="s">
        <v>1900</v>
      </c>
      <c r="H1961" s="172" t="s">
        <v>1</v>
      </c>
      <c r="L1961" s="171"/>
      <c r="M1961" s="174"/>
      <c r="N1961" s="175"/>
      <c r="O1961" s="175"/>
      <c r="P1961" s="175"/>
      <c r="Q1961" s="175"/>
      <c r="R1961" s="175"/>
      <c r="S1961" s="175"/>
      <c r="T1961" s="176"/>
      <c r="AT1961" s="172" t="s">
        <v>145</v>
      </c>
      <c r="AU1961" s="172" t="s">
        <v>83</v>
      </c>
      <c r="AV1961" s="15" t="s">
        <v>81</v>
      </c>
      <c r="AW1961" s="15" t="s">
        <v>29</v>
      </c>
      <c r="AX1961" s="15" t="s">
        <v>73</v>
      </c>
      <c r="AY1961" s="172" t="s">
        <v>137</v>
      </c>
    </row>
    <row r="1962" spans="2:51" s="13" customFormat="1">
      <c r="B1962" s="156"/>
      <c r="D1962" s="157" t="s">
        <v>145</v>
      </c>
      <c r="E1962" s="158" t="s">
        <v>1</v>
      </c>
      <c r="F1962" s="159" t="s">
        <v>1924</v>
      </c>
      <c r="H1962" s="160">
        <v>100.16</v>
      </c>
      <c r="L1962" s="156"/>
      <c r="M1962" s="161"/>
      <c r="N1962" s="162"/>
      <c r="O1962" s="162"/>
      <c r="P1962" s="162"/>
      <c r="Q1962" s="162"/>
      <c r="R1962" s="162"/>
      <c r="S1962" s="162"/>
      <c r="T1962" s="163"/>
      <c r="AT1962" s="158" t="s">
        <v>145</v>
      </c>
      <c r="AU1962" s="158" t="s">
        <v>83</v>
      </c>
      <c r="AV1962" s="13" t="s">
        <v>83</v>
      </c>
      <c r="AW1962" s="13" t="s">
        <v>29</v>
      </c>
      <c r="AX1962" s="13" t="s">
        <v>73</v>
      </c>
      <c r="AY1962" s="158" t="s">
        <v>137</v>
      </c>
    </row>
    <row r="1963" spans="2:51" s="13" customFormat="1">
      <c r="B1963" s="156"/>
      <c r="D1963" s="157" t="s">
        <v>145</v>
      </c>
      <c r="E1963" s="158" t="s">
        <v>1</v>
      </c>
      <c r="F1963" s="159" t="s">
        <v>1969</v>
      </c>
      <c r="H1963" s="160">
        <v>40.26</v>
      </c>
      <c r="L1963" s="156"/>
      <c r="M1963" s="161"/>
      <c r="N1963" s="162"/>
      <c r="O1963" s="162"/>
      <c r="P1963" s="162"/>
      <c r="Q1963" s="162"/>
      <c r="R1963" s="162"/>
      <c r="S1963" s="162"/>
      <c r="T1963" s="163"/>
      <c r="AT1963" s="158" t="s">
        <v>145</v>
      </c>
      <c r="AU1963" s="158" t="s">
        <v>83</v>
      </c>
      <c r="AV1963" s="13" t="s">
        <v>83</v>
      </c>
      <c r="AW1963" s="13" t="s">
        <v>29</v>
      </c>
      <c r="AX1963" s="13" t="s">
        <v>73</v>
      </c>
      <c r="AY1963" s="158" t="s">
        <v>137</v>
      </c>
    </row>
    <row r="1964" spans="2:51" s="13" customFormat="1">
      <c r="B1964" s="156"/>
      <c r="D1964" s="157" t="s">
        <v>145</v>
      </c>
      <c r="E1964" s="158" t="s">
        <v>1</v>
      </c>
      <c r="F1964" s="159" t="s">
        <v>1953</v>
      </c>
      <c r="H1964" s="160">
        <v>10.94</v>
      </c>
      <c r="L1964" s="156"/>
      <c r="M1964" s="161"/>
      <c r="N1964" s="162"/>
      <c r="O1964" s="162"/>
      <c r="P1964" s="162"/>
      <c r="Q1964" s="162"/>
      <c r="R1964" s="162"/>
      <c r="S1964" s="162"/>
      <c r="T1964" s="163"/>
      <c r="AT1964" s="158" t="s">
        <v>145</v>
      </c>
      <c r="AU1964" s="158" t="s">
        <v>83</v>
      </c>
      <c r="AV1964" s="13" t="s">
        <v>83</v>
      </c>
      <c r="AW1964" s="13" t="s">
        <v>29</v>
      </c>
      <c r="AX1964" s="13" t="s">
        <v>73</v>
      </c>
      <c r="AY1964" s="158" t="s">
        <v>137</v>
      </c>
    </row>
    <row r="1965" spans="2:51" s="16" customFormat="1">
      <c r="B1965" s="191"/>
      <c r="D1965" s="157" t="s">
        <v>145</v>
      </c>
      <c r="E1965" s="192" t="s">
        <v>1</v>
      </c>
      <c r="F1965" s="193" t="s">
        <v>582</v>
      </c>
      <c r="H1965" s="194">
        <v>2863.24</v>
      </c>
      <c r="L1965" s="191"/>
      <c r="M1965" s="195"/>
      <c r="N1965" s="196"/>
      <c r="O1965" s="196"/>
      <c r="P1965" s="196"/>
      <c r="Q1965" s="196"/>
      <c r="R1965" s="196"/>
      <c r="S1965" s="196"/>
      <c r="T1965" s="197"/>
      <c r="AT1965" s="192" t="s">
        <v>145</v>
      </c>
      <c r="AU1965" s="192" t="s">
        <v>83</v>
      </c>
      <c r="AV1965" s="16" t="s">
        <v>152</v>
      </c>
      <c r="AW1965" s="16" t="s">
        <v>29</v>
      </c>
      <c r="AX1965" s="16" t="s">
        <v>73</v>
      </c>
      <c r="AY1965" s="192" t="s">
        <v>137</v>
      </c>
    </row>
    <row r="1966" spans="2:51" s="15" customFormat="1">
      <c r="B1966" s="171"/>
      <c r="D1966" s="157" t="s">
        <v>145</v>
      </c>
      <c r="E1966" s="172" t="s">
        <v>1</v>
      </c>
      <c r="F1966" s="173" t="s">
        <v>1970</v>
      </c>
      <c r="H1966" s="172" t="s">
        <v>1</v>
      </c>
      <c r="L1966" s="171"/>
      <c r="M1966" s="174"/>
      <c r="N1966" s="175"/>
      <c r="O1966" s="175"/>
      <c r="P1966" s="175"/>
      <c r="Q1966" s="175"/>
      <c r="R1966" s="175"/>
      <c r="S1966" s="175"/>
      <c r="T1966" s="176"/>
      <c r="AT1966" s="172" t="s">
        <v>145</v>
      </c>
      <c r="AU1966" s="172" t="s">
        <v>83</v>
      </c>
      <c r="AV1966" s="15" t="s">
        <v>81</v>
      </c>
      <c r="AW1966" s="15" t="s">
        <v>29</v>
      </c>
      <c r="AX1966" s="15" t="s">
        <v>73</v>
      </c>
      <c r="AY1966" s="172" t="s">
        <v>137</v>
      </c>
    </row>
    <row r="1967" spans="2:51" s="13" customFormat="1">
      <c r="B1967" s="156"/>
      <c r="D1967" s="157" t="s">
        <v>145</v>
      </c>
      <c r="E1967" s="158" t="s">
        <v>1</v>
      </c>
      <c r="F1967" s="159" t="s">
        <v>1971</v>
      </c>
      <c r="H1967" s="160">
        <v>477.12</v>
      </c>
      <c r="L1967" s="156"/>
      <c r="M1967" s="161"/>
      <c r="N1967" s="162"/>
      <c r="O1967" s="162"/>
      <c r="P1967" s="162"/>
      <c r="Q1967" s="162"/>
      <c r="R1967" s="162"/>
      <c r="S1967" s="162"/>
      <c r="T1967" s="163"/>
      <c r="AT1967" s="158" t="s">
        <v>145</v>
      </c>
      <c r="AU1967" s="158" t="s">
        <v>83</v>
      </c>
      <c r="AV1967" s="13" t="s">
        <v>83</v>
      </c>
      <c r="AW1967" s="13" t="s">
        <v>29</v>
      </c>
      <c r="AX1967" s="13" t="s">
        <v>73</v>
      </c>
      <c r="AY1967" s="158" t="s">
        <v>137</v>
      </c>
    </row>
    <row r="1968" spans="2:51" s="13" customFormat="1">
      <c r="B1968" s="156"/>
      <c r="D1968" s="157" t="s">
        <v>145</v>
      </c>
      <c r="E1968" s="158" t="s">
        <v>1</v>
      </c>
      <c r="F1968" s="159" t="s">
        <v>1878</v>
      </c>
      <c r="H1968" s="160">
        <v>-21.12</v>
      </c>
      <c r="L1968" s="156"/>
      <c r="M1968" s="161"/>
      <c r="N1968" s="162"/>
      <c r="O1968" s="162"/>
      <c r="P1968" s="162"/>
      <c r="Q1968" s="162"/>
      <c r="R1968" s="162"/>
      <c r="S1968" s="162"/>
      <c r="T1968" s="163"/>
      <c r="AT1968" s="158" t="s">
        <v>145</v>
      </c>
      <c r="AU1968" s="158" t="s">
        <v>83</v>
      </c>
      <c r="AV1968" s="13" t="s">
        <v>83</v>
      </c>
      <c r="AW1968" s="13" t="s">
        <v>29</v>
      </c>
      <c r="AX1968" s="13" t="s">
        <v>73</v>
      </c>
      <c r="AY1968" s="158" t="s">
        <v>137</v>
      </c>
    </row>
    <row r="1969" spans="1:65" s="13" customFormat="1">
      <c r="B1969" s="156"/>
      <c r="D1969" s="157" t="s">
        <v>145</v>
      </c>
      <c r="E1969" s="158" t="s">
        <v>1</v>
      </c>
      <c r="F1969" s="159" t="s">
        <v>1972</v>
      </c>
      <c r="H1969" s="160">
        <v>11.77</v>
      </c>
      <c r="L1969" s="156"/>
      <c r="M1969" s="161"/>
      <c r="N1969" s="162"/>
      <c r="O1969" s="162"/>
      <c r="P1969" s="162"/>
      <c r="Q1969" s="162"/>
      <c r="R1969" s="162"/>
      <c r="S1969" s="162"/>
      <c r="T1969" s="163"/>
      <c r="AT1969" s="158" t="s">
        <v>145</v>
      </c>
      <c r="AU1969" s="158" t="s">
        <v>83</v>
      </c>
      <c r="AV1969" s="13" t="s">
        <v>83</v>
      </c>
      <c r="AW1969" s="13" t="s">
        <v>29</v>
      </c>
      <c r="AX1969" s="13" t="s">
        <v>73</v>
      </c>
      <c r="AY1969" s="158" t="s">
        <v>137</v>
      </c>
    </row>
    <row r="1970" spans="1:65" s="13" customFormat="1">
      <c r="B1970" s="156"/>
      <c r="D1970" s="157" t="s">
        <v>145</v>
      </c>
      <c r="E1970" s="158" t="s">
        <v>1</v>
      </c>
      <c r="F1970" s="159" t="s">
        <v>1973</v>
      </c>
      <c r="H1970" s="160">
        <v>50.4</v>
      </c>
      <c r="L1970" s="156"/>
      <c r="M1970" s="161"/>
      <c r="N1970" s="162"/>
      <c r="O1970" s="162"/>
      <c r="P1970" s="162"/>
      <c r="Q1970" s="162"/>
      <c r="R1970" s="162"/>
      <c r="S1970" s="162"/>
      <c r="T1970" s="163"/>
      <c r="AT1970" s="158" t="s">
        <v>145</v>
      </c>
      <c r="AU1970" s="158" t="s">
        <v>83</v>
      </c>
      <c r="AV1970" s="13" t="s">
        <v>83</v>
      </c>
      <c r="AW1970" s="13" t="s">
        <v>29</v>
      </c>
      <c r="AX1970" s="13" t="s">
        <v>73</v>
      </c>
      <c r="AY1970" s="158" t="s">
        <v>137</v>
      </c>
    </row>
    <row r="1971" spans="1:65" s="13" customFormat="1">
      <c r="B1971" s="156"/>
      <c r="D1971" s="157" t="s">
        <v>145</v>
      </c>
      <c r="E1971" s="158" t="s">
        <v>1</v>
      </c>
      <c r="F1971" s="159" t="s">
        <v>1974</v>
      </c>
      <c r="H1971" s="160">
        <v>143.85</v>
      </c>
      <c r="L1971" s="156"/>
      <c r="M1971" s="161"/>
      <c r="N1971" s="162"/>
      <c r="O1971" s="162"/>
      <c r="P1971" s="162"/>
      <c r="Q1971" s="162"/>
      <c r="R1971" s="162"/>
      <c r="S1971" s="162"/>
      <c r="T1971" s="163"/>
      <c r="AT1971" s="158" t="s">
        <v>145</v>
      </c>
      <c r="AU1971" s="158" t="s">
        <v>83</v>
      </c>
      <c r="AV1971" s="13" t="s">
        <v>83</v>
      </c>
      <c r="AW1971" s="13" t="s">
        <v>29</v>
      </c>
      <c r="AX1971" s="13" t="s">
        <v>73</v>
      </c>
      <c r="AY1971" s="158" t="s">
        <v>137</v>
      </c>
    </row>
    <row r="1972" spans="1:65" s="13" customFormat="1">
      <c r="B1972" s="156"/>
      <c r="D1972" s="157" t="s">
        <v>145</v>
      </c>
      <c r="E1972" s="158" t="s">
        <v>1</v>
      </c>
      <c r="F1972" s="159" t="s">
        <v>1975</v>
      </c>
      <c r="H1972" s="160">
        <v>5.75</v>
      </c>
      <c r="L1972" s="156"/>
      <c r="M1972" s="161"/>
      <c r="N1972" s="162"/>
      <c r="O1972" s="162"/>
      <c r="P1972" s="162"/>
      <c r="Q1972" s="162"/>
      <c r="R1972" s="162"/>
      <c r="S1972" s="162"/>
      <c r="T1972" s="163"/>
      <c r="AT1972" s="158" t="s">
        <v>145</v>
      </c>
      <c r="AU1972" s="158" t="s">
        <v>83</v>
      </c>
      <c r="AV1972" s="13" t="s">
        <v>83</v>
      </c>
      <c r="AW1972" s="13" t="s">
        <v>29</v>
      </c>
      <c r="AX1972" s="13" t="s">
        <v>73</v>
      </c>
      <c r="AY1972" s="158" t="s">
        <v>137</v>
      </c>
    </row>
    <row r="1973" spans="1:65" s="13" customFormat="1">
      <c r="B1973" s="156"/>
      <c r="D1973" s="157" t="s">
        <v>145</v>
      </c>
      <c r="E1973" s="158" t="s">
        <v>1</v>
      </c>
      <c r="F1973" s="159" t="s">
        <v>1976</v>
      </c>
      <c r="H1973" s="160">
        <v>60.48</v>
      </c>
      <c r="L1973" s="156"/>
      <c r="M1973" s="161"/>
      <c r="N1973" s="162"/>
      <c r="O1973" s="162"/>
      <c r="P1973" s="162"/>
      <c r="Q1973" s="162"/>
      <c r="R1973" s="162"/>
      <c r="S1973" s="162"/>
      <c r="T1973" s="163"/>
      <c r="AT1973" s="158" t="s">
        <v>145</v>
      </c>
      <c r="AU1973" s="158" t="s">
        <v>83</v>
      </c>
      <c r="AV1973" s="13" t="s">
        <v>83</v>
      </c>
      <c r="AW1973" s="13" t="s">
        <v>29</v>
      </c>
      <c r="AX1973" s="13" t="s">
        <v>73</v>
      </c>
      <c r="AY1973" s="158" t="s">
        <v>137</v>
      </c>
    </row>
    <row r="1974" spans="1:65" s="13" customFormat="1">
      <c r="B1974" s="156"/>
      <c r="D1974" s="157" t="s">
        <v>145</v>
      </c>
      <c r="E1974" s="158" t="s">
        <v>1</v>
      </c>
      <c r="F1974" s="159" t="s">
        <v>1977</v>
      </c>
      <c r="H1974" s="160">
        <v>27.84</v>
      </c>
      <c r="L1974" s="156"/>
      <c r="M1974" s="161"/>
      <c r="N1974" s="162"/>
      <c r="O1974" s="162"/>
      <c r="P1974" s="162"/>
      <c r="Q1974" s="162"/>
      <c r="R1974" s="162"/>
      <c r="S1974" s="162"/>
      <c r="T1974" s="163"/>
      <c r="AT1974" s="158" t="s">
        <v>145</v>
      </c>
      <c r="AU1974" s="158" t="s">
        <v>83</v>
      </c>
      <c r="AV1974" s="13" t="s">
        <v>83</v>
      </c>
      <c r="AW1974" s="13" t="s">
        <v>29</v>
      </c>
      <c r="AX1974" s="13" t="s">
        <v>73</v>
      </c>
      <c r="AY1974" s="158" t="s">
        <v>137</v>
      </c>
    </row>
    <row r="1975" spans="1:65" s="13" customFormat="1">
      <c r="B1975" s="156"/>
      <c r="D1975" s="157" t="s">
        <v>145</v>
      </c>
      <c r="E1975" s="158" t="s">
        <v>1</v>
      </c>
      <c r="F1975" s="159" t="s">
        <v>1978</v>
      </c>
      <c r="H1975" s="160">
        <v>50.08</v>
      </c>
      <c r="L1975" s="156"/>
      <c r="M1975" s="161"/>
      <c r="N1975" s="162"/>
      <c r="O1975" s="162"/>
      <c r="P1975" s="162"/>
      <c r="Q1975" s="162"/>
      <c r="R1975" s="162"/>
      <c r="S1975" s="162"/>
      <c r="T1975" s="163"/>
      <c r="AT1975" s="158" t="s">
        <v>145</v>
      </c>
      <c r="AU1975" s="158" t="s">
        <v>83</v>
      </c>
      <c r="AV1975" s="13" t="s">
        <v>83</v>
      </c>
      <c r="AW1975" s="13" t="s">
        <v>29</v>
      </c>
      <c r="AX1975" s="13" t="s">
        <v>73</v>
      </c>
      <c r="AY1975" s="158" t="s">
        <v>137</v>
      </c>
    </row>
    <row r="1976" spans="1:65" s="16" customFormat="1">
      <c r="B1976" s="191"/>
      <c r="D1976" s="157" t="s">
        <v>145</v>
      </c>
      <c r="E1976" s="192" t="s">
        <v>1</v>
      </c>
      <c r="F1976" s="193" t="s">
        <v>582</v>
      </c>
      <c r="H1976" s="194">
        <v>806.17</v>
      </c>
      <c r="L1976" s="191"/>
      <c r="M1976" s="195"/>
      <c r="N1976" s="196"/>
      <c r="O1976" s="196"/>
      <c r="P1976" s="196"/>
      <c r="Q1976" s="196"/>
      <c r="R1976" s="196"/>
      <c r="S1976" s="196"/>
      <c r="T1976" s="197"/>
      <c r="AT1976" s="192" t="s">
        <v>145</v>
      </c>
      <c r="AU1976" s="192" t="s">
        <v>83</v>
      </c>
      <c r="AV1976" s="16" t="s">
        <v>152</v>
      </c>
      <c r="AW1976" s="16" t="s">
        <v>29</v>
      </c>
      <c r="AX1976" s="16" t="s">
        <v>73</v>
      </c>
      <c r="AY1976" s="192" t="s">
        <v>137</v>
      </c>
    </row>
    <row r="1977" spans="1:65" s="14" customFormat="1">
      <c r="B1977" s="164"/>
      <c r="D1977" s="157" t="s">
        <v>145</v>
      </c>
      <c r="E1977" s="165" t="s">
        <v>1</v>
      </c>
      <c r="F1977" s="166" t="s">
        <v>176</v>
      </c>
      <c r="H1977" s="167">
        <v>3669.41</v>
      </c>
      <c r="L1977" s="164"/>
      <c r="M1977" s="168"/>
      <c r="N1977" s="169"/>
      <c r="O1977" s="169"/>
      <c r="P1977" s="169"/>
      <c r="Q1977" s="169"/>
      <c r="R1977" s="169"/>
      <c r="S1977" s="169"/>
      <c r="T1977" s="170"/>
      <c r="AT1977" s="165" t="s">
        <v>145</v>
      </c>
      <c r="AU1977" s="165" t="s">
        <v>83</v>
      </c>
      <c r="AV1977" s="14" t="s">
        <v>143</v>
      </c>
      <c r="AW1977" s="14" t="s">
        <v>29</v>
      </c>
      <c r="AX1977" s="14" t="s">
        <v>81</v>
      </c>
      <c r="AY1977" s="165" t="s">
        <v>137</v>
      </c>
    </row>
    <row r="1978" spans="1:65" s="2" customFormat="1" ht="24.15" customHeight="1">
      <c r="A1978" s="30"/>
      <c r="B1978" s="142"/>
      <c r="C1978" s="177" t="s">
        <v>1979</v>
      </c>
      <c r="D1978" s="177" t="s">
        <v>214</v>
      </c>
      <c r="E1978" s="178" t="s">
        <v>1980</v>
      </c>
      <c r="F1978" s="179" t="s">
        <v>1981</v>
      </c>
      <c r="G1978" s="180" t="s">
        <v>142</v>
      </c>
      <c r="H1978" s="181">
        <v>3292.7260000000001</v>
      </c>
      <c r="I1978" s="182"/>
      <c r="J1978" s="182">
        <f>ROUND(I1978*H1978,2)</f>
        <v>0</v>
      </c>
      <c r="K1978" s="183"/>
      <c r="L1978" s="184"/>
      <c r="M1978" s="185" t="s">
        <v>1</v>
      </c>
      <c r="N1978" s="186" t="s">
        <v>38</v>
      </c>
      <c r="O1978" s="152">
        <v>0</v>
      </c>
      <c r="P1978" s="152">
        <f>O1978*H1978</f>
        <v>0</v>
      </c>
      <c r="Q1978" s="152">
        <v>2.9999999999999997E-4</v>
      </c>
      <c r="R1978" s="152">
        <f>Q1978*H1978</f>
        <v>0.98781779999999997</v>
      </c>
      <c r="S1978" s="152">
        <v>0</v>
      </c>
      <c r="T1978" s="153">
        <f>S1978*H1978</f>
        <v>0</v>
      </c>
      <c r="U1978" s="30"/>
      <c r="V1978" s="30"/>
      <c r="W1978" s="30"/>
      <c r="X1978" s="30"/>
      <c r="Y1978" s="30"/>
      <c r="Z1978" s="30"/>
      <c r="AA1978" s="30"/>
      <c r="AB1978" s="30"/>
      <c r="AC1978" s="30"/>
      <c r="AD1978" s="30"/>
      <c r="AE1978" s="30"/>
      <c r="AR1978" s="154" t="s">
        <v>304</v>
      </c>
      <c r="AT1978" s="154" t="s">
        <v>214</v>
      </c>
      <c r="AU1978" s="154" t="s">
        <v>83</v>
      </c>
      <c r="AY1978" s="18" t="s">
        <v>137</v>
      </c>
      <c r="BE1978" s="155">
        <f>IF(N1978="základní",J1978,0)</f>
        <v>0</v>
      </c>
      <c r="BF1978" s="155">
        <f>IF(N1978="snížená",J1978,0)</f>
        <v>0</v>
      </c>
      <c r="BG1978" s="155">
        <f>IF(N1978="zákl. přenesená",J1978,0)</f>
        <v>0</v>
      </c>
      <c r="BH1978" s="155">
        <f>IF(N1978="sníž. přenesená",J1978,0)</f>
        <v>0</v>
      </c>
      <c r="BI1978" s="155">
        <f>IF(N1978="nulová",J1978,0)</f>
        <v>0</v>
      </c>
      <c r="BJ1978" s="18" t="s">
        <v>81</v>
      </c>
      <c r="BK1978" s="155">
        <f>ROUND(I1978*H1978,2)</f>
        <v>0</v>
      </c>
      <c r="BL1978" s="18" t="s">
        <v>223</v>
      </c>
      <c r="BM1978" s="154" t="s">
        <v>1982</v>
      </c>
    </row>
    <row r="1979" spans="1:65" s="13" customFormat="1">
      <c r="B1979" s="156"/>
      <c r="D1979" s="157" t="s">
        <v>145</v>
      </c>
      <c r="F1979" s="159" t="s">
        <v>1983</v>
      </c>
      <c r="H1979" s="160">
        <v>3292.7260000000001</v>
      </c>
      <c r="L1979" s="156"/>
      <c r="M1979" s="161"/>
      <c r="N1979" s="162"/>
      <c r="O1979" s="162"/>
      <c r="P1979" s="162"/>
      <c r="Q1979" s="162"/>
      <c r="R1979" s="162"/>
      <c r="S1979" s="162"/>
      <c r="T1979" s="163"/>
      <c r="AT1979" s="158" t="s">
        <v>145</v>
      </c>
      <c r="AU1979" s="158" t="s">
        <v>83</v>
      </c>
      <c r="AV1979" s="13" t="s">
        <v>83</v>
      </c>
      <c r="AW1979" s="13" t="s">
        <v>3</v>
      </c>
      <c r="AX1979" s="13" t="s">
        <v>81</v>
      </c>
      <c r="AY1979" s="158" t="s">
        <v>137</v>
      </c>
    </row>
    <row r="1980" spans="1:65" s="2" customFormat="1" ht="24.15" customHeight="1">
      <c r="A1980" s="30"/>
      <c r="B1980" s="142"/>
      <c r="C1980" s="177" t="s">
        <v>1984</v>
      </c>
      <c r="D1980" s="177" t="s">
        <v>214</v>
      </c>
      <c r="E1980" s="178" t="s">
        <v>1985</v>
      </c>
      <c r="F1980" s="179" t="s">
        <v>1986</v>
      </c>
      <c r="G1980" s="180" t="s">
        <v>142</v>
      </c>
      <c r="H1980" s="181">
        <v>927.096</v>
      </c>
      <c r="I1980" s="182"/>
      <c r="J1980" s="182">
        <f>ROUND(I1980*H1980,2)</f>
        <v>0</v>
      </c>
      <c r="K1980" s="183"/>
      <c r="L1980" s="184"/>
      <c r="M1980" s="185" t="s">
        <v>1</v>
      </c>
      <c r="N1980" s="186" t="s">
        <v>38</v>
      </c>
      <c r="O1980" s="152">
        <v>0</v>
      </c>
      <c r="P1980" s="152">
        <f>O1980*H1980</f>
        <v>0</v>
      </c>
      <c r="Q1980" s="152">
        <v>5.0000000000000001E-4</v>
      </c>
      <c r="R1980" s="152">
        <f>Q1980*H1980</f>
        <v>0.46354800000000002</v>
      </c>
      <c r="S1980" s="152">
        <v>0</v>
      </c>
      <c r="T1980" s="153">
        <f>S1980*H1980</f>
        <v>0</v>
      </c>
      <c r="U1980" s="30"/>
      <c r="V1980" s="30"/>
      <c r="W1980" s="30"/>
      <c r="X1980" s="30"/>
      <c r="Y1980" s="30"/>
      <c r="Z1980" s="30"/>
      <c r="AA1980" s="30"/>
      <c r="AB1980" s="30"/>
      <c r="AC1980" s="30"/>
      <c r="AD1980" s="30"/>
      <c r="AE1980" s="30"/>
      <c r="AR1980" s="154" t="s">
        <v>304</v>
      </c>
      <c r="AT1980" s="154" t="s">
        <v>214</v>
      </c>
      <c r="AU1980" s="154" t="s">
        <v>83</v>
      </c>
      <c r="AY1980" s="18" t="s">
        <v>137</v>
      </c>
      <c r="BE1980" s="155">
        <f>IF(N1980="základní",J1980,0)</f>
        <v>0</v>
      </c>
      <c r="BF1980" s="155">
        <f>IF(N1980="snížená",J1980,0)</f>
        <v>0</v>
      </c>
      <c r="BG1980" s="155">
        <f>IF(N1980="zákl. přenesená",J1980,0)</f>
        <v>0</v>
      </c>
      <c r="BH1980" s="155">
        <f>IF(N1980="sníž. přenesená",J1980,0)</f>
        <v>0</v>
      </c>
      <c r="BI1980" s="155">
        <f>IF(N1980="nulová",J1980,0)</f>
        <v>0</v>
      </c>
      <c r="BJ1980" s="18" t="s">
        <v>81</v>
      </c>
      <c r="BK1980" s="155">
        <f>ROUND(I1980*H1980,2)</f>
        <v>0</v>
      </c>
      <c r="BL1980" s="18" t="s">
        <v>223</v>
      </c>
      <c r="BM1980" s="154" t="s">
        <v>1987</v>
      </c>
    </row>
    <row r="1981" spans="1:65" s="13" customFormat="1">
      <c r="B1981" s="156"/>
      <c r="D1981" s="157" t="s">
        <v>145</v>
      </c>
      <c r="F1981" s="159" t="s">
        <v>1988</v>
      </c>
      <c r="H1981" s="160">
        <v>927.096</v>
      </c>
      <c r="L1981" s="156"/>
      <c r="M1981" s="161"/>
      <c r="N1981" s="162"/>
      <c r="O1981" s="162"/>
      <c r="P1981" s="162"/>
      <c r="Q1981" s="162"/>
      <c r="R1981" s="162"/>
      <c r="S1981" s="162"/>
      <c r="T1981" s="163"/>
      <c r="AT1981" s="158" t="s">
        <v>145</v>
      </c>
      <c r="AU1981" s="158" t="s">
        <v>83</v>
      </c>
      <c r="AV1981" s="13" t="s">
        <v>83</v>
      </c>
      <c r="AW1981" s="13" t="s">
        <v>3</v>
      </c>
      <c r="AX1981" s="13" t="s">
        <v>81</v>
      </c>
      <c r="AY1981" s="158" t="s">
        <v>137</v>
      </c>
    </row>
    <row r="1982" spans="1:65" s="2" customFormat="1" ht="24.15" customHeight="1">
      <c r="A1982" s="30"/>
      <c r="B1982" s="142"/>
      <c r="C1982" s="143" t="s">
        <v>1989</v>
      </c>
      <c r="D1982" s="143" t="s">
        <v>139</v>
      </c>
      <c r="E1982" s="144" t="s">
        <v>1990</v>
      </c>
      <c r="F1982" s="145" t="s">
        <v>1991</v>
      </c>
      <c r="G1982" s="146" t="s">
        <v>142</v>
      </c>
      <c r="H1982" s="147">
        <v>806.17</v>
      </c>
      <c r="I1982" s="148"/>
      <c r="J1982" s="148">
        <f>ROUND(I1982*H1982,2)</f>
        <v>0</v>
      </c>
      <c r="K1982" s="149"/>
      <c r="L1982" s="31"/>
      <c r="M1982" s="150" t="s">
        <v>1</v>
      </c>
      <c r="N1982" s="151" t="s">
        <v>38</v>
      </c>
      <c r="O1982" s="152">
        <v>0.11799999999999999</v>
      </c>
      <c r="P1982" s="152">
        <f>O1982*H1982</f>
        <v>95.128059999999991</v>
      </c>
      <c r="Q1982" s="152">
        <v>0</v>
      </c>
      <c r="R1982" s="152">
        <f>Q1982*H1982</f>
        <v>0</v>
      </c>
      <c r="S1982" s="152">
        <v>0</v>
      </c>
      <c r="T1982" s="153">
        <f>S1982*H1982</f>
        <v>0</v>
      </c>
      <c r="U1982" s="30"/>
      <c r="V1982" s="30"/>
      <c r="W1982" s="30"/>
      <c r="X1982" s="30"/>
      <c r="Y1982" s="30"/>
      <c r="Z1982" s="30"/>
      <c r="AA1982" s="30"/>
      <c r="AB1982" s="30"/>
      <c r="AC1982" s="30"/>
      <c r="AD1982" s="30"/>
      <c r="AE1982" s="30"/>
      <c r="AR1982" s="154" t="s">
        <v>223</v>
      </c>
      <c r="AT1982" s="154" t="s">
        <v>139</v>
      </c>
      <c r="AU1982" s="154" t="s">
        <v>83</v>
      </c>
      <c r="AY1982" s="18" t="s">
        <v>137</v>
      </c>
      <c r="BE1982" s="155">
        <f>IF(N1982="základní",J1982,0)</f>
        <v>0</v>
      </c>
      <c r="BF1982" s="155">
        <f>IF(N1982="snížená",J1982,0)</f>
        <v>0</v>
      </c>
      <c r="BG1982" s="155">
        <f>IF(N1982="zákl. přenesená",J1982,0)</f>
        <v>0</v>
      </c>
      <c r="BH1982" s="155">
        <f>IF(N1982="sníž. přenesená",J1982,0)</f>
        <v>0</v>
      </c>
      <c r="BI1982" s="155">
        <f>IF(N1982="nulová",J1982,0)</f>
        <v>0</v>
      </c>
      <c r="BJ1982" s="18" t="s">
        <v>81</v>
      </c>
      <c r="BK1982" s="155">
        <f>ROUND(I1982*H1982,2)</f>
        <v>0</v>
      </c>
      <c r="BL1982" s="18" t="s">
        <v>223</v>
      </c>
      <c r="BM1982" s="154" t="s">
        <v>1992</v>
      </c>
    </row>
    <row r="1983" spans="1:65" s="13" customFormat="1">
      <c r="B1983" s="156"/>
      <c r="D1983" s="157" t="s">
        <v>145</v>
      </c>
      <c r="E1983" s="158" t="s">
        <v>1</v>
      </c>
      <c r="F1983" s="159" t="s">
        <v>1993</v>
      </c>
      <c r="H1983" s="160">
        <v>477.12</v>
      </c>
      <c r="L1983" s="156"/>
      <c r="M1983" s="161"/>
      <c r="N1983" s="162"/>
      <c r="O1983" s="162"/>
      <c r="P1983" s="162"/>
      <c r="Q1983" s="162"/>
      <c r="R1983" s="162"/>
      <c r="S1983" s="162"/>
      <c r="T1983" s="163"/>
      <c r="AT1983" s="158" t="s">
        <v>145</v>
      </c>
      <c r="AU1983" s="158" t="s">
        <v>83</v>
      </c>
      <c r="AV1983" s="13" t="s">
        <v>83</v>
      </c>
      <c r="AW1983" s="13" t="s">
        <v>29</v>
      </c>
      <c r="AX1983" s="13" t="s">
        <v>73</v>
      </c>
      <c r="AY1983" s="158" t="s">
        <v>137</v>
      </c>
    </row>
    <row r="1984" spans="1:65" s="13" customFormat="1">
      <c r="B1984" s="156"/>
      <c r="D1984" s="157" t="s">
        <v>145</v>
      </c>
      <c r="E1984" s="158" t="s">
        <v>1</v>
      </c>
      <c r="F1984" s="159" t="s">
        <v>1878</v>
      </c>
      <c r="H1984" s="160">
        <v>-21.12</v>
      </c>
      <c r="L1984" s="156"/>
      <c r="M1984" s="161"/>
      <c r="N1984" s="162"/>
      <c r="O1984" s="162"/>
      <c r="P1984" s="162"/>
      <c r="Q1984" s="162"/>
      <c r="R1984" s="162"/>
      <c r="S1984" s="162"/>
      <c r="T1984" s="163"/>
      <c r="AT1984" s="158" t="s">
        <v>145</v>
      </c>
      <c r="AU1984" s="158" t="s">
        <v>83</v>
      </c>
      <c r="AV1984" s="13" t="s">
        <v>83</v>
      </c>
      <c r="AW1984" s="13" t="s">
        <v>29</v>
      </c>
      <c r="AX1984" s="13" t="s">
        <v>73</v>
      </c>
      <c r="AY1984" s="158" t="s">
        <v>137</v>
      </c>
    </row>
    <row r="1985" spans="1:65" s="13" customFormat="1">
      <c r="B1985" s="156"/>
      <c r="D1985" s="157" t="s">
        <v>145</v>
      </c>
      <c r="E1985" s="158" t="s">
        <v>1</v>
      </c>
      <c r="F1985" s="159" t="s">
        <v>1392</v>
      </c>
      <c r="H1985" s="160">
        <v>11.77</v>
      </c>
      <c r="L1985" s="156"/>
      <c r="M1985" s="161"/>
      <c r="N1985" s="162"/>
      <c r="O1985" s="162"/>
      <c r="P1985" s="162"/>
      <c r="Q1985" s="162"/>
      <c r="R1985" s="162"/>
      <c r="S1985" s="162"/>
      <c r="T1985" s="163"/>
      <c r="AT1985" s="158" t="s">
        <v>145</v>
      </c>
      <c r="AU1985" s="158" t="s">
        <v>83</v>
      </c>
      <c r="AV1985" s="13" t="s">
        <v>83</v>
      </c>
      <c r="AW1985" s="13" t="s">
        <v>29</v>
      </c>
      <c r="AX1985" s="13" t="s">
        <v>73</v>
      </c>
      <c r="AY1985" s="158" t="s">
        <v>137</v>
      </c>
    </row>
    <row r="1986" spans="1:65" s="13" customFormat="1">
      <c r="B1986" s="156"/>
      <c r="D1986" s="157" t="s">
        <v>145</v>
      </c>
      <c r="E1986" s="158" t="s">
        <v>1</v>
      </c>
      <c r="F1986" s="159" t="s">
        <v>1393</v>
      </c>
      <c r="H1986" s="160">
        <v>50.4</v>
      </c>
      <c r="L1986" s="156"/>
      <c r="M1986" s="161"/>
      <c r="N1986" s="162"/>
      <c r="O1986" s="162"/>
      <c r="P1986" s="162"/>
      <c r="Q1986" s="162"/>
      <c r="R1986" s="162"/>
      <c r="S1986" s="162"/>
      <c r="T1986" s="163"/>
      <c r="AT1986" s="158" t="s">
        <v>145</v>
      </c>
      <c r="AU1986" s="158" t="s">
        <v>83</v>
      </c>
      <c r="AV1986" s="13" t="s">
        <v>83</v>
      </c>
      <c r="AW1986" s="13" t="s">
        <v>29</v>
      </c>
      <c r="AX1986" s="13" t="s">
        <v>73</v>
      </c>
      <c r="AY1986" s="158" t="s">
        <v>137</v>
      </c>
    </row>
    <row r="1987" spans="1:65" s="13" customFormat="1">
      <c r="B1987" s="156"/>
      <c r="D1987" s="157" t="s">
        <v>145</v>
      </c>
      <c r="E1987" s="158" t="s">
        <v>1</v>
      </c>
      <c r="F1987" s="159" t="s">
        <v>1394</v>
      </c>
      <c r="H1987" s="160">
        <v>143.85</v>
      </c>
      <c r="L1987" s="156"/>
      <c r="M1987" s="161"/>
      <c r="N1987" s="162"/>
      <c r="O1987" s="162"/>
      <c r="P1987" s="162"/>
      <c r="Q1987" s="162"/>
      <c r="R1987" s="162"/>
      <c r="S1987" s="162"/>
      <c r="T1987" s="163"/>
      <c r="AT1987" s="158" t="s">
        <v>145</v>
      </c>
      <c r="AU1987" s="158" t="s">
        <v>83</v>
      </c>
      <c r="AV1987" s="13" t="s">
        <v>83</v>
      </c>
      <c r="AW1987" s="13" t="s">
        <v>29</v>
      </c>
      <c r="AX1987" s="13" t="s">
        <v>73</v>
      </c>
      <c r="AY1987" s="158" t="s">
        <v>137</v>
      </c>
    </row>
    <row r="1988" spans="1:65" s="13" customFormat="1">
      <c r="B1988" s="156"/>
      <c r="D1988" s="157" t="s">
        <v>145</v>
      </c>
      <c r="E1988" s="158" t="s">
        <v>1</v>
      </c>
      <c r="F1988" s="159" t="s">
        <v>1395</v>
      </c>
      <c r="H1988" s="160">
        <v>5.75</v>
      </c>
      <c r="L1988" s="156"/>
      <c r="M1988" s="161"/>
      <c r="N1988" s="162"/>
      <c r="O1988" s="162"/>
      <c r="P1988" s="162"/>
      <c r="Q1988" s="162"/>
      <c r="R1988" s="162"/>
      <c r="S1988" s="162"/>
      <c r="T1988" s="163"/>
      <c r="AT1988" s="158" t="s">
        <v>145</v>
      </c>
      <c r="AU1988" s="158" t="s">
        <v>83</v>
      </c>
      <c r="AV1988" s="13" t="s">
        <v>83</v>
      </c>
      <c r="AW1988" s="13" t="s">
        <v>29</v>
      </c>
      <c r="AX1988" s="13" t="s">
        <v>73</v>
      </c>
      <c r="AY1988" s="158" t="s">
        <v>137</v>
      </c>
    </row>
    <row r="1989" spans="1:65" s="13" customFormat="1">
      <c r="B1989" s="156"/>
      <c r="D1989" s="157" t="s">
        <v>145</v>
      </c>
      <c r="E1989" s="158" t="s">
        <v>1</v>
      </c>
      <c r="F1989" s="159" t="s">
        <v>1994</v>
      </c>
      <c r="H1989" s="160">
        <v>60.48</v>
      </c>
      <c r="L1989" s="156"/>
      <c r="M1989" s="161"/>
      <c r="N1989" s="162"/>
      <c r="O1989" s="162"/>
      <c r="P1989" s="162"/>
      <c r="Q1989" s="162"/>
      <c r="R1989" s="162"/>
      <c r="S1989" s="162"/>
      <c r="T1989" s="163"/>
      <c r="AT1989" s="158" t="s">
        <v>145</v>
      </c>
      <c r="AU1989" s="158" t="s">
        <v>83</v>
      </c>
      <c r="AV1989" s="13" t="s">
        <v>83</v>
      </c>
      <c r="AW1989" s="13" t="s">
        <v>29</v>
      </c>
      <c r="AX1989" s="13" t="s">
        <v>73</v>
      </c>
      <c r="AY1989" s="158" t="s">
        <v>137</v>
      </c>
    </row>
    <row r="1990" spans="1:65" s="13" customFormat="1">
      <c r="B1990" s="156"/>
      <c r="D1990" s="157" t="s">
        <v>145</v>
      </c>
      <c r="E1990" s="158" t="s">
        <v>1</v>
      </c>
      <c r="F1990" s="159" t="s">
        <v>1397</v>
      </c>
      <c r="H1990" s="160">
        <v>27.84</v>
      </c>
      <c r="L1990" s="156"/>
      <c r="M1990" s="161"/>
      <c r="N1990" s="162"/>
      <c r="O1990" s="162"/>
      <c r="P1990" s="162"/>
      <c r="Q1990" s="162"/>
      <c r="R1990" s="162"/>
      <c r="S1990" s="162"/>
      <c r="T1990" s="163"/>
      <c r="AT1990" s="158" t="s">
        <v>145</v>
      </c>
      <c r="AU1990" s="158" t="s">
        <v>83</v>
      </c>
      <c r="AV1990" s="13" t="s">
        <v>83</v>
      </c>
      <c r="AW1990" s="13" t="s">
        <v>29</v>
      </c>
      <c r="AX1990" s="13" t="s">
        <v>73</v>
      </c>
      <c r="AY1990" s="158" t="s">
        <v>137</v>
      </c>
    </row>
    <row r="1991" spans="1:65" s="13" customFormat="1">
      <c r="B1991" s="156"/>
      <c r="D1991" s="157" t="s">
        <v>145</v>
      </c>
      <c r="E1991" s="158" t="s">
        <v>1</v>
      </c>
      <c r="F1991" s="159" t="s">
        <v>1399</v>
      </c>
      <c r="H1991" s="160">
        <v>50.08</v>
      </c>
      <c r="L1991" s="156"/>
      <c r="M1991" s="161"/>
      <c r="N1991" s="162"/>
      <c r="O1991" s="162"/>
      <c r="P1991" s="162"/>
      <c r="Q1991" s="162"/>
      <c r="R1991" s="162"/>
      <c r="S1991" s="162"/>
      <c r="T1991" s="163"/>
      <c r="AT1991" s="158" t="s">
        <v>145</v>
      </c>
      <c r="AU1991" s="158" t="s">
        <v>83</v>
      </c>
      <c r="AV1991" s="13" t="s">
        <v>83</v>
      </c>
      <c r="AW1991" s="13" t="s">
        <v>29</v>
      </c>
      <c r="AX1991" s="13" t="s">
        <v>73</v>
      </c>
      <c r="AY1991" s="158" t="s">
        <v>137</v>
      </c>
    </row>
    <row r="1992" spans="1:65" s="14" customFormat="1">
      <c r="B1992" s="164"/>
      <c r="D1992" s="157" t="s">
        <v>145</v>
      </c>
      <c r="E1992" s="165" t="s">
        <v>1</v>
      </c>
      <c r="F1992" s="166" t="s">
        <v>176</v>
      </c>
      <c r="H1992" s="167">
        <v>806.17</v>
      </c>
      <c r="L1992" s="164"/>
      <c r="M1992" s="168"/>
      <c r="N1992" s="169"/>
      <c r="O1992" s="169"/>
      <c r="P1992" s="169"/>
      <c r="Q1992" s="169"/>
      <c r="R1992" s="169"/>
      <c r="S1992" s="169"/>
      <c r="T1992" s="170"/>
      <c r="AT1992" s="165" t="s">
        <v>145</v>
      </c>
      <c r="AU1992" s="165" t="s">
        <v>83</v>
      </c>
      <c r="AV1992" s="14" t="s">
        <v>143</v>
      </c>
      <c r="AW1992" s="14" t="s">
        <v>29</v>
      </c>
      <c r="AX1992" s="14" t="s">
        <v>81</v>
      </c>
      <c r="AY1992" s="165" t="s">
        <v>137</v>
      </c>
    </row>
    <row r="1993" spans="1:65" s="2" customFormat="1" ht="16.5" customHeight="1">
      <c r="A1993" s="30"/>
      <c r="B1993" s="142"/>
      <c r="C1993" s="177" t="s">
        <v>1995</v>
      </c>
      <c r="D1993" s="177" t="s">
        <v>214</v>
      </c>
      <c r="E1993" s="178" t="s">
        <v>1996</v>
      </c>
      <c r="F1993" s="179" t="s">
        <v>1997</v>
      </c>
      <c r="G1993" s="180" t="s">
        <v>217</v>
      </c>
      <c r="H1993" s="181">
        <v>74.046999999999997</v>
      </c>
      <c r="I1993" s="182"/>
      <c r="J1993" s="182">
        <f>ROUND(I1993*H1993,2)</f>
        <v>0</v>
      </c>
      <c r="K1993" s="183"/>
      <c r="L1993" s="184"/>
      <c r="M1993" s="185" t="s">
        <v>1</v>
      </c>
      <c r="N1993" s="186" t="s">
        <v>38</v>
      </c>
      <c r="O1993" s="152">
        <v>0</v>
      </c>
      <c r="P1993" s="152">
        <f>O1993*H1993</f>
        <v>0</v>
      </c>
      <c r="Q1993" s="152">
        <v>1</v>
      </c>
      <c r="R1993" s="152">
        <f>Q1993*H1993</f>
        <v>74.046999999999997</v>
      </c>
      <c r="S1993" s="152">
        <v>0</v>
      </c>
      <c r="T1993" s="153">
        <f>S1993*H1993</f>
        <v>0</v>
      </c>
      <c r="U1993" s="30"/>
      <c r="V1993" s="30"/>
      <c r="W1993" s="30"/>
      <c r="X1993" s="30"/>
      <c r="Y1993" s="30"/>
      <c r="Z1993" s="30"/>
      <c r="AA1993" s="30"/>
      <c r="AB1993" s="30"/>
      <c r="AC1993" s="30"/>
      <c r="AD1993" s="30"/>
      <c r="AE1993" s="30"/>
      <c r="AR1993" s="154" t="s">
        <v>304</v>
      </c>
      <c r="AT1993" s="154" t="s">
        <v>214</v>
      </c>
      <c r="AU1993" s="154" t="s">
        <v>83</v>
      </c>
      <c r="AY1993" s="18" t="s">
        <v>137</v>
      </c>
      <c r="BE1993" s="155">
        <f>IF(N1993="základní",J1993,0)</f>
        <v>0</v>
      </c>
      <c r="BF1993" s="155">
        <f>IF(N1993="snížená",J1993,0)</f>
        <v>0</v>
      </c>
      <c r="BG1993" s="155">
        <f>IF(N1993="zákl. přenesená",J1993,0)</f>
        <v>0</v>
      </c>
      <c r="BH1993" s="155">
        <f>IF(N1993="sníž. přenesená",J1993,0)</f>
        <v>0</v>
      </c>
      <c r="BI1993" s="155">
        <f>IF(N1993="nulová",J1993,0)</f>
        <v>0</v>
      </c>
      <c r="BJ1993" s="18" t="s">
        <v>81</v>
      </c>
      <c r="BK1993" s="155">
        <f>ROUND(I1993*H1993,2)</f>
        <v>0</v>
      </c>
      <c r="BL1993" s="18" t="s">
        <v>223</v>
      </c>
      <c r="BM1993" s="154" t="s">
        <v>1998</v>
      </c>
    </row>
    <row r="1994" spans="1:65" s="13" customFormat="1">
      <c r="B1994" s="156"/>
      <c r="D1994" s="157" t="s">
        <v>145</v>
      </c>
      <c r="E1994" s="158" t="s">
        <v>1</v>
      </c>
      <c r="F1994" s="159" t="s">
        <v>1999</v>
      </c>
      <c r="H1994" s="160">
        <v>74.046999999999997</v>
      </c>
      <c r="L1994" s="156"/>
      <c r="M1994" s="161"/>
      <c r="N1994" s="162"/>
      <c r="O1994" s="162"/>
      <c r="P1994" s="162"/>
      <c r="Q1994" s="162"/>
      <c r="R1994" s="162"/>
      <c r="S1994" s="162"/>
      <c r="T1994" s="163"/>
      <c r="AT1994" s="158" t="s">
        <v>145</v>
      </c>
      <c r="AU1994" s="158" t="s">
        <v>83</v>
      </c>
      <c r="AV1994" s="13" t="s">
        <v>83</v>
      </c>
      <c r="AW1994" s="13" t="s">
        <v>29</v>
      </c>
      <c r="AX1994" s="13" t="s">
        <v>81</v>
      </c>
      <c r="AY1994" s="158" t="s">
        <v>137</v>
      </c>
    </row>
    <row r="1995" spans="1:65" s="2" customFormat="1" ht="24.15" customHeight="1">
      <c r="A1995" s="30"/>
      <c r="B1995" s="142"/>
      <c r="C1995" s="143" t="s">
        <v>2000</v>
      </c>
      <c r="D1995" s="143" t="s">
        <v>139</v>
      </c>
      <c r="E1995" s="144" t="s">
        <v>2001</v>
      </c>
      <c r="F1995" s="145" t="s">
        <v>2002</v>
      </c>
      <c r="G1995" s="146" t="s">
        <v>190</v>
      </c>
      <c r="H1995" s="147">
        <v>267.60000000000002</v>
      </c>
      <c r="I1995" s="148"/>
      <c r="J1995" s="148">
        <f>ROUND(I1995*H1995,2)</f>
        <v>0</v>
      </c>
      <c r="K1995" s="149"/>
      <c r="L1995" s="31"/>
      <c r="M1995" s="150" t="s">
        <v>1</v>
      </c>
      <c r="N1995" s="151" t="s">
        <v>38</v>
      </c>
      <c r="O1995" s="152">
        <v>8.8999999999999996E-2</v>
      </c>
      <c r="P1995" s="152">
        <f>O1995*H1995</f>
        <v>23.816400000000002</v>
      </c>
      <c r="Q1995" s="152">
        <v>2.0000000000000002E-5</v>
      </c>
      <c r="R1995" s="152">
        <f>Q1995*H1995</f>
        <v>5.3520000000000009E-3</v>
      </c>
      <c r="S1995" s="152">
        <v>0</v>
      </c>
      <c r="T1995" s="153">
        <f>S1995*H1995</f>
        <v>0</v>
      </c>
      <c r="U1995" s="30"/>
      <c r="V1995" s="30"/>
      <c r="W1995" s="30"/>
      <c r="X1995" s="30"/>
      <c r="Y1995" s="30"/>
      <c r="Z1995" s="30"/>
      <c r="AA1995" s="30"/>
      <c r="AB1995" s="30"/>
      <c r="AC1995" s="30"/>
      <c r="AD1995" s="30"/>
      <c r="AE1995" s="30"/>
      <c r="AR1995" s="154" t="s">
        <v>223</v>
      </c>
      <c r="AT1995" s="154" t="s">
        <v>139</v>
      </c>
      <c r="AU1995" s="154" t="s">
        <v>83</v>
      </c>
      <c r="AY1995" s="18" t="s">
        <v>137</v>
      </c>
      <c r="BE1995" s="155">
        <f>IF(N1995="základní",J1995,0)</f>
        <v>0</v>
      </c>
      <c r="BF1995" s="155">
        <f>IF(N1995="snížená",J1995,0)</f>
        <v>0</v>
      </c>
      <c r="BG1995" s="155">
        <f>IF(N1995="zákl. přenesená",J1995,0)</f>
        <v>0</v>
      </c>
      <c r="BH1995" s="155">
        <f>IF(N1995="sníž. přenesená",J1995,0)</f>
        <v>0</v>
      </c>
      <c r="BI1995" s="155">
        <f>IF(N1995="nulová",J1995,0)</f>
        <v>0</v>
      </c>
      <c r="BJ1995" s="18" t="s">
        <v>81</v>
      </c>
      <c r="BK1995" s="155">
        <f>ROUND(I1995*H1995,2)</f>
        <v>0</v>
      </c>
      <c r="BL1995" s="18" t="s">
        <v>223</v>
      </c>
      <c r="BM1995" s="154" t="s">
        <v>2003</v>
      </c>
    </row>
    <row r="1996" spans="1:65" s="13" customFormat="1">
      <c r="B1996" s="156"/>
      <c r="D1996" s="157" t="s">
        <v>145</v>
      </c>
      <c r="E1996" s="158" t="s">
        <v>1</v>
      </c>
      <c r="F1996" s="159" t="s">
        <v>2004</v>
      </c>
      <c r="H1996" s="160">
        <v>9.6</v>
      </c>
      <c r="L1996" s="156"/>
      <c r="M1996" s="161"/>
      <c r="N1996" s="162"/>
      <c r="O1996" s="162"/>
      <c r="P1996" s="162"/>
      <c r="Q1996" s="162"/>
      <c r="R1996" s="162"/>
      <c r="S1996" s="162"/>
      <c r="T1996" s="163"/>
      <c r="AT1996" s="158" t="s">
        <v>145</v>
      </c>
      <c r="AU1996" s="158" t="s">
        <v>83</v>
      </c>
      <c r="AV1996" s="13" t="s">
        <v>83</v>
      </c>
      <c r="AW1996" s="13" t="s">
        <v>29</v>
      </c>
      <c r="AX1996" s="13" t="s">
        <v>73</v>
      </c>
      <c r="AY1996" s="158" t="s">
        <v>137</v>
      </c>
    </row>
    <row r="1997" spans="1:65" s="13" customFormat="1">
      <c r="B1997" s="156"/>
      <c r="D1997" s="157" t="s">
        <v>145</v>
      </c>
      <c r="E1997" s="158" t="s">
        <v>1</v>
      </c>
      <c r="F1997" s="159" t="s">
        <v>2005</v>
      </c>
      <c r="H1997" s="160">
        <v>10</v>
      </c>
      <c r="L1997" s="156"/>
      <c r="M1997" s="161"/>
      <c r="N1997" s="162"/>
      <c r="O1997" s="162"/>
      <c r="P1997" s="162"/>
      <c r="Q1997" s="162"/>
      <c r="R1997" s="162"/>
      <c r="S1997" s="162"/>
      <c r="T1997" s="163"/>
      <c r="AT1997" s="158" t="s">
        <v>145</v>
      </c>
      <c r="AU1997" s="158" t="s">
        <v>83</v>
      </c>
      <c r="AV1997" s="13" t="s">
        <v>83</v>
      </c>
      <c r="AW1997" s="13" t="s">
        <v>29</v>
      </c>
      <c r="AX1997" s="13" t="s">
        <v>73</v>
      </c>
      <c r="AY1997" s="158" t="s">
        <v>137</v>
      </c>
    </row>
    <row r="1998" spans="1:65" s="13" customFormat="1">
      <c r="B1998" s="156"/>
      <c r="D1998" s="157" t="s">
        <v>145</v>
      </c>
      <c r="E1998" s="158" t="s">
        <v>1</v>
      </c>
      <c r="F1998" s="159" t="s">
        <v>2006</v>
      </c>
      <c r="H1998" s="160">
        <v>248</v>
      </c>
      <c r="L1998" s="156"/>
      <c r="M1998" s="161"/>
      <c r="N1998" s="162"/>
      <c r="O1998" s="162"/>
      <c r="P1998" s="162"/>
      <c r="Q1998" s="162"/>
      <c r="R1998" s="162"/>
      <c r="S1998" s="162"/>
      <c r="T1998" s="163"/>
      <c r="AT1998" s="158" t="s">
        <v>145</v>
      </c>
      <c r="AU1998" s="158" t="s">
        <v>83</v>
      </c>
      <c r="AV1998" s="13" t="s">
        <v>83</v>
      </c>
      <c r="AW1998" s="13" t="s">
        <v>29</v>
      </c>
      <c r="AX1998" s="13" t="s">
        <v>73</v>
      </c>
      <c r="AY1998" s="158" t="s">
        <v>137</v>
      </c>
    </row>
    <row r="1999" spans="1:65" s="14" customFormat="1">
      <c r="B1999" s="164"/>
      <c r="D1999" s="157" t="s">
        <v>145</v>
      </c>
      <c r="E1999" s="165" t="s">
        <v>1</v>
      </c>
      <c r="F1999" s="166" t="s">
        <v>176</v>
      </c>
      <c r="H1999" s="167">
        <v>267.60000000000002</v>
      </c>
      <c r="L1999" s="164"/>
      <c r="M1999" s="168"/>
      <c r="N1999" s="169"/>
      <c r="O1999" s="169"/>
      <c r="P1999" s="169"/>
      <c r="Q1999" s="169"/>
      <c r="R1999" s="169"/>
      <c r="S1999" s="169"/>
      <c r="T1999" s="170"/>
      <c r="AT1999" s="165" t="s">
        <v>145</v>
      </c>
      <c r="AU1999" s="165" t="s">
        <v>83</v>
      </c>
      <c r="AV1999" s="14" t="s">
        <v>143</v>
      </c>
      <c r="AW1999" s="14" t="s">
        <v>29</v>
      </c>
      <c r="AX1999" s="14" t="s">
        <v>81</v>
      </c>
      <c r="AY1999" s="165" t="s">
        <v>137</v>
      </c>
    </row>
    <row r="2000" spans="1:65" s="2" customFormat="1" ht="16.5" customHeight="1">
      <c r="A2000" s="30"/>
      <c r="B2000" s="142"/>
      <c r="C2000" s="177" t="s">
        <v>2007</v>
      </c>
      <c r="D2000" s="177" t="s">
        <v>214</v>
      </c>
      <c r="E2000" s="178" t="s">
        <v>2008</v>
      </c>
      <c r="F2000" s="179" t="s">
        <v>2009</v>
      </c>
      <c r="G2000" s="180" t="s">
        <v>190</v>
      </c>
      <c r="H2000" s="181">
        <v>272.952</v>
      </c>
      <c r="I2000" s="182"/>
      <c r="J2000" s="182">
        <f>ROUND(I2000*H2000,2)</f>
        <v>0</v>
      </c>
      <c r="K2000" s="183"/>
      <c r="L2000" s="184"/>
      <c r="M2000" s="185" t="s">
        <v>1</v>
      </c>
      <c r="N2000" s="186" t="s">
        <v>38</v>
      </c>
      <c r="O2000" s="152">
        <v>0</v>
      </c>
      <c r="P2000" s="152">
        <f>O2000*H2000</f>
        <v>0</v>
      </c>
      <c r="Q2000" s="152">
        <v>2.0000000000000002E-5</v>
      </c>
      <c r="R2000" s="152">
        <f>Q2000*H2000</f>
        <v>5.4590400000000001E-3</v>
      </c>
      <c r="S2000" s="152">
        <v>0</v>
      </c>
      <c r="T2000" s="153">
        <f>S2000*H2000</f>
        <v>0</v>
      </c>
      <c r="U2000" s="30"/>
      <c r="V2000" s="30"/>
      <c r="W2000" s="30"/>
      <c r="X2000" s="30"/>
      <c r="Y2000" s="30"/>
      <c r="Z2000" s="30"/>
      <c r="AA2000" s="30"/>
      <c r="AB2000" s="30"/>
      <c r="AC2000" s="30"/>
      <c r="AD2000" s="30"/>
      <c r="AE2000" s="30"/>
      <c r="AR2000" s="154" t="s">
        <v>304</v>
      </c>
      <c r="AT2000" s="154" t="s">
        <v>214</v>
      </c>
      <c r="AU2000" s="154" t="s">
        <v>83</v>
      </c>
      <c r="AY2000" s="18" t="s">
        <v>137</v>
      </c>
      <c r="BE2000" s="155">
        <f>IF(N2000="základní",J2000,0)</f>
        <v>0</v>
      </c>
      <c r="BF2000" s="155">
        <f>IF(N2000="snížená",J2000,0)</f>
        <v>0</v>
      </c>
      <c r="BG2000" s="155">
        <f>IF(N2000="zákl. přenesená",J2000,0)</f>
        <v>0</v>
      </c>
      <c r="BH2000" s="155">
        <f>IF(N2000="sníž. přenesená",J2000,0)</f>
        <v>0</v>
      </c>
      <c r="BI2000" s="155">
        <f>IF(N2000="nulová",J2000,0)</f>
        <v>0</v>
      </c>
      <c r="BJ2000" s="18" t="s">
        <v>81</v>
      </c>
      <c r="BK2000" s="155">
        <f>ROUND(I2000*H2000,2)</f>
        <v>0</v>
      </c>
      <c r="BL2000" s="18" t="s">
        <v>223</v>
      </c>
      <c r="BM2000" s="154" t="s">
        <v>2010</v>
      </c>
    </row>
    <row r="2001" spans="1:65" s="13" customFormat="1">
      <c r="B2001" s="156"/>
      <c r="D2001" s="157" t="s">
        <v>145</v>
      </c>
      <c r="F2001" s="159" t="s">
        <v>2011</v>
      </c>
      <c r="H2001" s="160">
        <v>272.952</v>
      </c>
      <c r="L2001" s="156"/>
      <c r="M2001" s="161"/>
      <c r="N2001" s="162"/>
      <c r="O2001" s="162"/>
      <c r="P2001" s="162"/>
      <c r="Q2001" s="162"/>
      <c r="R2001" s="162"/>
      <c r="S2001" s="162"/>
      <c r="T2001" s="163"/>
      <c r="AT2001" s="158" t="s">
        <v>145</v>
      </c>
      <c r="AU2001" s="158" t="s">
        <v>83</v>
      </c>
      <c r="AV2001" s="13" t="s">
        <v>83</v>
      </c>
      <c r="AW2001" s="13" t="s">
        <v>3</v>
      </c>
      <c r="AX2001" s="13" t="s">
        <v>81</v>
      </c>
      <c r="AY2001" s="158" t="s">
        <v>137</v>
      </c>
    </row>
    <row r="2002" spans="1:65" s="2" customFormat="1" ht="21.75" customHeight="1">
      <c r="A2002" s="30"/>
      <c r="B2002" s="142"/>
      <c r="C2002" s="143" t="s">
        <v>2012</v>
      </c>
      <c r="D2002" s="143" t="s">
        <v>139</v>
      </c>
      <c r="E2002" s="144" t="s">
        <v>2013</v>
      </c>
      <c r="F2002" s="145" t="s">
        <v>2014</v>
      </c>
      <c r="G2002" s="146" t="s">
        <v>190</v>
      </c>
      <c r="H2002" s="147">
        <v>764.91600000000005</v>
      </c>
      <c r="I2002" s="148"/>
      <c r="J2002" s="148">
        <f>ROUND(I2002*H2002,2)</f>
        <v>0</v>
      </c>
      <c r="K2002" s="149"/>
      <c r="L2002" s="31"/>
      <c r="M2002" s="150" t="s">
        <v>1</v>
      </c>
      <c r="N2002" s="151" t="s">
        <v>38</v>
      </c>
      <c r="O2002" s="152">
        <v>0.08</v>
      </c>
      <c r="P2002" s="152">
        <f>O2002*H2002</f>
        <v>61.193280000000009</v>
      </c>
      <c r="Q2002" s="152">
        <v>3.1E-4</v>
      </c>
      <c r="R2002" s="152">
        <f>Q2002*H2002</f>
        <v>0.23712396000000002</v>
      </c>
      <c r="S2002" s="152">
        <v>0</v>
      </c>
      <c r="T2002" s="153">
        <f>S2002*H2002</f>
        <v>0</v>
      </c>
      <c r="U2002" s="30"/>
      <c r="V2002" s="30"/>
      <c r="W2002" s="30"/>
      <c r="X2002" s="30"/>
      <c r="Y2002" s="30"/>
      <c r="Z2002" s="30"/>
      <c r="AA2002" s="30"/>
      <c r="AB2002" s="30"/>
      <c r="AC2002" s="30"/>
      <c r="AD2002" s="30"/>
      <c r="AE2002" s="30"/>
      <c r="AR2002" s="154" t="s">
        <v>223</v>
      </c>
      <c r="AT2002" s="154" t="s">
        <v>139</v>
      </c>
      <c r="AU2002" s="154" t="s">
        <v>83</v>
      </c>
      <c r="AY2002" s="18" t="s">
        <v>137</v>
      </c>
      <c r="BE2002" s="155">
        <f>IF(N2002="základní",J2002,0)</f>
        <v>0</v>
      </c>
      <c r="BF2002" s="155">
        <f>IF(N2002="snížená",J2002,0)</f>
        <v>0</v>
      </c>
      <c r="BG2002" s="155">
        <f>IF(N2002="zákl. přenesená",J2002,0)</f>
        <v>0</v>
      </c>
      <c r="BH2002" s="155">
        <f>IF(N2002="sníž. přenesená",J2002,0)</f>
        <v>0</v>
      </c>
      <c r="BI2002" s="155">
        <f>IF(N2002="nulová",J2002,0)</f>
        <v>0</v>
      </c>
      <c r="BJ2002" s="18" t="s">
        <v>81</v>
      </c>
      <c r="BK2002" s="155">
        <f>ROUND(I2002*H2002,2)</f>
        <v>0</v>
      </c>
      <c r="BL2002" s="18" t="s">
        <v>223</v>
      </c>
      <c r="BM2002" s="154" t="s">
        <v>2015</v>
      </c>
    </row>
    <row r="2003" spans="1:65" s="15" customFormat="1">
      <c r="B2003" s="171"/>
      <c r="D2003" s="157" t="s">
        <v>145</v>
      </c>
      <c r="E2003" s="172" t="s">
        <v>1</v>
      </c>
      <c r="F2003" s="173" t="s">
        <v>1390</v>
      </c>
      <c r="H2003" s="172" t="s">
        <v>1</v>
      </c>
      <c r="L2003" s="171"/>
      <c r="M2003" s="174"/>
      <c r="N2003" s="175"/>
      <c r="O2003" s="175"/>
      <c r="P2003" s="175"/>
      <c r="Q2003" s="175"/>
      <c r="R2003" s="175"/>
      <c r="S2003" s="175"/>
      <c r="T2003" s="176"/>
      <c r="AT2003" s="172" t="s">
        <v>145</v>
      </c>
      <c r="AU2003" s="172" t="s">
        <v>83</v>
      </c>
      <c r="AV2003" s="15" t="s">
        <v>81</v>
      </c>
      <c r="AW2003" s="15" t="s">
        <v>29</v>
      </c>
      <c r="AX2003" s="15" t="s">
        <v>73</v>
      </c>
      <c r="AY2003" s="172" t="s">
        <v>137</v>
      </c>
    </row>
    <row r="2004" spans="1:65" s="13" customFormat="1">
      <c r="B2004" s="156"/>
      <c r="D2004" s="157" t="s">
        <v>145</v>
      </c>
      <c r="E2004" s="158" t="s">
        <v>1</v>
      </c>
      <c r="F2004" s="159" t="s">
        <v>2016</v>
      </c>
      <c r="H2004" s="160">
        <v>91.572000000000003</v>
      </c>
      <c r="L2004" s="156"/>
      <c r="M2004" s="161"/>
      <c r="N2004" s="162"/>
      <c r="O2004" s="162"/>
      <c r="P2004" s="162"/>
      <c r="Q2004" s="162"/>
      <c r="R2004" s="162"/>
      <c r="S2004" s="162"/>
      <c r="T2004" s="163"/>
      <c r="AT2004" s="158" t="s">
        <v>145</v>
      </c>
      <c r="AU2004" s="158" t="s">
        <v>83</v>
      </c>
      <c r="AV2004" s="13" t="s">
        <v>83</v>
      </c>
      <c r="AW2004" s="13" t="s">
        <v>29</v>
      </c>
      <c r="AX2004" s="13" t="s">
        <v>73</v>
      </c>
      <c r="AY2004" s="158" t="s">
        <v>137</v>
      </c>
    </row>
    <row r="2005" spans="1:65" s="13" customFormat="1">
      <c r="B2005" s="156"/>
      <c r="D2005" s="157" t="s">
        <v>145</v>
      </c>
      <c r="E2005" s="158" t="s">
        <v>1</v>
      </c>
      <c r="F2005" s="159" t="s">
        <v>2017</v>
      </c>
      <c r="H2005" s="160">
        <v>111.544</v>
      </c>
      <c r="L2005" s="156"/>
      <c r="M2005" s="161"/>
      <c r="N2005" s="162"/>
      <c r="O2005" s="162"/>
      <c r="P2005" s="162"/>
      <c r="Q2005" s="162"/>
      <c r="R2005" s="162"/>
      <c r="S2005" s="162"/>
      <c r="T2005" s="163"/>
      <c r="AT2005" s="158" t="s">
        <v>145</v>
      </c>
      <c r="AU2005" s="158" t="s">
        <v>83</v>
      </c>
      <c r="AV2005" s="13" t="s">
        <v>83</v>
      </c>
      <c r="AW2005" s="13" t="s">
        <v>29</v>
      </c>
      <c r="AX2005" s="13" t="s">
        <v>73</v>
      </c>
      <c r="AY2005" s="158" t="s">
        <v>137</v>
      </c>
    </row>
    <row r="2006" spans="1:65" s="13" customFormat="1">
      <c r="B2006" s="156"/>
      <c r="D2006" s="157" t="s">
        <v>145</v>
      </c>
      <c r="E2006" s="158" t="s">
        <v>1</v>
      </c>
      <c r="F2006" s="159" t="s">
        <v>2018</v>
      </c>
      <c r="H2006" s="160">
        <v>30.2</v>
      </c>
      <c r="L2006" s="156"/>
      <c r="M2006" s="161"/>
      <c r="N2006" s="162"/>
      <c r="O2006" s="162"/>
      <c r="P2006" s="162"/>
      <c r="Q2006" s="162"/>
      <c r="R2006" s="162"/>
      <c r="S2006" s="162"/>
      <c r="T2006" s="163"/>
      <c r="AT2006" s="158" t="s">
        <v>145</v>
      </c>
      <c r="AU2006" s="158" t="s">
        <v>83</v>
      </c>
      <c r="AV2006" s="13" t="s">
        <v>83</v>
      </c>
      <c r="AW2006" s="13" t="s">
        <v>29</v>
      </c>
      <c r="AX2006" s="13" t="s">
        <v>73</v>
      </c>
      <c r="AY2006" s="158" t="s">
        <v>137</v>
      </c>
    </row>
    <row r="2007" spans="1:65" s="13" customFormat="1">
      <c r="B2007" s="156"/>
      <c r="D2007" s="157" t="s">
        <v>145</v>
      </c>
      <c r="E2007" s="158" t="s">
        <v>1</v>
      </c>
      <c r="F2007" s="159" t="s">
        <v>2019</v>
      </c>
      <c r="H2007" s="160">
        <v>56</v>
      </c>
      <c r="L2007" s="156"/>
      <c r="M2007" s="161"/>
      <c r="N2007" s="162"/>
      <c r="O2007" s="162"/>
      <c r="P2007" s="162"/>
      <c r="Q2007" s="162"/>
      <c r="R2007" s="162"/>
      <c r="S2007" s="162"/>
      <c r="T2007" s="163"/>
      <c r="AT2007" s="158" t="s">
        <v>145</v>
      </c>
      <c r="AU2007" s="158" t="s">
        <v>83</v>
      </c>
      <c r="AV2007" s="13" t="s">
        <v>83</v>
      </c>
      <c r="AW2007" s="13" t="s">
        <v>29</v>
      </c>
      <c r="AX2007" s="13" t="s">
        <v>73</v>
      </c>
      <c r="AY2007" s="158" t="s">
        <v>137</v>
      </c>
    </row>
    <row r="2008" spans="1:65" s="13" customFormat="1">
      <c r="B2008" s="156"/>
      <c r="D2008" s="157" t="s">
        <v>145</v>
      </c>
      <c r="E2008" s="158" t="s">
        <v>1</v>
      </c>
      <c r="F2008" s="159" t="s">
        <v>2020</v>
      </c>
      <c r="H2008" s="160">
        <v>130.19999999999999</v>
      </c>
      <c r="L2008" s="156"/>
      <c r="M2008" s="161"/>
      <c r="N2008" s="162"/>
      <c r="O2008" s="162"/>
      <c r="P2008" s="162"/>
      <c r="Q2008" s="162"/>
      <c r="R2008" s="162"/>
      <c r="S2008" s="162"/>
      <c r="T2008" s="163"/>
      <c r="AT2008" s="158" t="s">
        <v>145</v>
      </c>
      <c r="AU2008" s="158" t="s">
        <v>83</v>
      </c>
      <c r="AV2008" s="13" t="s">
        <v>83</v>
      </c>
      <c r="AW2008" s="13" t="s">
        <v>29</v>
      </c>
      <c r="AX2008" s="13" t="s">
        <v>73</v>
      </c>
      <c r="AY2008" s="158" t="s">
        <v>137</v>
      </c>
    </row>
    <row r="2009" spans="1:65" s="13" customFormat="1">
      <c r="B2009" s="156"/>
      <c r="D2009" s="157" t="s">
        <v>145</v>
      </c>
      <c r="E2009" s="158" t="s">
        <v>1</v>
      </c>
      <c r="F2009" s="159" t="s">
        <v>2021</v>
      </c>
      <c r="H2009" s="160">
        <v>19.2</v>
      </c>
      <c r="L2009" s="156"/>
      <c r="M2009" s="161"/>
      <c r="N2009" s="162"/>
      <c r="O2009" s="162"/>
      <c r="P2009" s="162"/>
      <c r="Q2009" s="162"/>
      <c r="R2009" s="162"/>
      <c r="S2009" s="162"/>
      <c r="T2009" s="163"/>
      <c r="AT2009" s="158" t="s">
        <v>145</v>
      </c>
      <c r="AU2009" s="158" t="s">
        <v>83</v>
      </c>
      <c r="AV2009" s="13" t="s">
        <v>83</v>
      </c>
      <c r="AW2009" s="13" t="s">
        <v>29</v>
      </c>
      <c r="AX2009" s="13" t="s">
        <v>73</v>
      </c>
      <c r="AY2009" s="158" t="s">
        <v>137</v>
      </c>
    </row>
    <row r="2010" spans="1:65" s="13" customFormat="1">
      <c r="B2010" s="156"/>
      <c r="D2010" s="157" t="s">
        <v>145</v>
      </c>
      <c r="E2010" s="158" t="s">
        <v>1</v>
      </c>
      <c r="F2010" s="159" t="s">
        <v>2022</v>
      </c>
      <c r="H2010" s="160">
        <v>91.6</v>
      </c>
      <c r="L2010" s="156"/>
      <c r="M2010" s="161"/>
      <c r="N2010" s="162"/>
      <c r="O2010" s="162"/>
      <c r="P2010" s="162"/>
      <c r="Q2010" s="162"/>
      <c r="R2010" s="162"/>
      <c r="S2010" s="162"/>
      <c r="T2010" s="163"/>
      <c r="AT2010" s="158" t="s">
        <v>145</v>
      </c>
      <c r="AU2010" s="158" t="s">
        <v>83</v>
      </c>
      <c r="AV2010" s="13" t="s">
        <v>83</v>
      </c>
      <c r="AW2010" s="13" t="s">
        <v>29</v>
      </c>
      <c r="AX2010" s="13" t="s">
        <v>73</v>
      </c>
      <c r="AY2010" s="158" t="s">
        <v>137</v>
      </c>
    </row>
    <row r="2011" spans="1:65" s="13" customFormat="1">
      <c r="B2011" s="156"/>
      <c r="D2011" s="157" t="s">
        <v>145</v>
      </c>
      <c r="E2011" s="158" t="s">
        <v>1</v>
      </c>
      <c r="F2011" s="159" t="s">
        <v>2023</v>
      </c>
      <c r="H2011" s="160">
        <v>41.8</v>
      </c>
      <c r="L2011" s="156"/>
      <c r="M2011" s="161"/>
      <c r="N2011" s="162"/>
      <c r="O2011" s="162"/>
      <c r="P2011" s="162"/>
      <c r="Q2011" s="162"/>
      <c r="R2011" s="162"/>
      <c r="S2011" s="162"/>
      <c r="T2011" s="163"/>
      <c r="AT2011" s="158" t="s">
        <v>145</v>
      </c>
      <c r="AU2011" s="158" t="s">
        <v>83</v>
      </c>
      <c r="AV2011" s="13" t="s">
        <v>83</v>
      </c>
      <c r="AW2011" s="13" t="s">
        <v>29</v>
      </c>
      <c r="AX2011" s="13" t="s">
        <v>73</v>
      </c>
      <c r="AY2011" s="158" t="s">
        <v>137</v>
      </c>
    </row>
    <row r="2012" spans="1:65" s="13" customFormat="1">
      <c r="B2012" s="156"/>
      <c r="D2012" s="157" t="s">
        <v>145</v>
      </c>
      <c r="E2012" s="158" t="s">
        <v>1</v>
      </c>
      <c r="F2012" s="159" t="s">
        <v>2024</v>
      </c>
      <c r="H2012" s="160">
        <v>119.6</v>
      </c>
      <c r="L2012" s="156"/>
      <c r="M2012" s="161"/>
      <c r="N2012" s="162"/>
      <c r="O2012" s="162"/>
      <c r="P2012" s="162"/>
      <c r="Q2012" s="162"/>
      <c r="R2012" s="162"/>
      <c r="S2012" s="162"/>
      <c r="T2012" s="163"/>
      <c r="AT2012" s="158" t="s">
        <v>145</v>
      </c>
      <c r="AU2012" s="158" t="s">
        <v>83</v>
      </c>
      <c r="AV2012" s="13" t="s">
        <v>83</v>
      </c>
      <c r="AW2012" s="13" t="s">
        <v>29</v>
      </c>
      <c r="AX2012" s="13" t="s">
        <v>73</v>
      </c>
      <c r="AY2012" s="158" t="s">
        <v>137</v>
      </c>
    </row>
    <row r="2013" spans="1:65" s="13" customFormat="1">
      <c r="B2013" s="156"/>
      <c r="D2013" s="157" t="s">
        <v>145</v>
      </c>
      <c r="E2013" s="158" t="s">
        <v>1</v>
      </c>
      <c r="F2013" s="159" t="s">
        <v>2025</v>
      </c>
      <c r="H2013" s="160">
        <v>73.2</v>
      </c>
      <c r="L2013" s="156"/>
      <c r="M2013" s="161"/>
      <c r="N2013" s="162"/>
      <c r="O2013" s="162"/>
      <c r="P2013" s="162"/>
      <c r="Q2013" s="162"/>
      <c r="R2013" s="162"/>
      <c r="S2013" s="162"/>
      <c r="T2013" s="163"/>
      <c r="AT2013" s="158" t="s">
        <v>145</v>
      </c>
      <c r="AU2013" s="158" t="s">
        <v>83</v>
      </c>
      <c r="AV2013" s="13" t="s">
        <v>83</v>
      </c>
      <c r="AW2013" s="13" t="s">
        <v>29</v>
      </c>
      <c r="AX2013" s="13" t="s">
        <v>73</v>
      </c>
      <c r="AY2013" s="158" t="s">
        <v>137</v>
      </c>
    </row>
    <row r="2014" spans="1:65" s="14" customFormat="1">
      <c r="B2014" s="164"/>
      <c r="D2014" s="157" t="s">
        <v>145</v>
      </c>
      <c r="E2014" s="165" t="s">
        <v>1</v>
      </c>
      <c r="F2014" s="166" t="s">
        <v>176</v>
      </c>
      <c r="H2014" s="167">
        <v>764.91600000000005</v>
      </c>
      <c r="L2014" s="164"/>
      <c r="M2014" s="168"/>
      <c r="N2014" s="169"/>
      <c r="O2014" s="169"/>
      <c r="P2014" s="169"/>
      <c r="Q2014" s="169"/>
      <c r="R2014" s="169"/>
      <c r="S2014" s="169"/>
      <c r="T2014" s="170"/>
      <c r="AT2014" s="165" t="s">
        <v>145</v>
      </c>
      <c r="AU2014" s="165" t="s">
        <v>83</v>
      </c>
      <c r="AV2014" s="14" t="s">
        <v>143</v>
      </c>
      <c r="AW2014" s="14" t="s">
        <v>29</v>
      </c>
      <c r="AX2014" s="14" t="s">
        <v>81</v>
      </c>
      <c r="AY2014" s="165" t="s">
        <v>137</v>
      </c>
    </row>
    <row r="2015" spans="1:65" s="2" customFormat="1" ht="24.15" customHeight="1">
      <c r="A2015" s="30"/>
      <c r="B2015" s="142"/>
      <c r="C2015" s="177" t="s">
        <v>2026</v>
      </c>
      <c r="D2015" s="177" t="s">
        <v>214</v>
      </c>
      <c r="E2015" s="178" t="s">
        <v>2027</v>
      </c>
      <c r="F2015" s="179" t="s">
        <v>2028</v>
      </c>
      <c r="G2015" s="180" t="s">
        <v>190</v>
      </c>
      <c r="H2015" s="181">
        <v>803.16200000000003</v>
      </c>
      <c r="I2015" s="182"/>
      <c r="J2015" s="182">
        <f>ROUND(I2015*H2015,2)</f>
        <v>0</v>
      </c>
      <c r="K2015" s="183"/>
      <c r="L2015" s="184"/>
      <c r="M2015" s="185" t="s">
        <v>1</v>
      </c>
      <c r="N2015" s="186" t="s">
        <v>38</v>
      </c>
      <c r="O2015" s="152">
        <v>0</v>
      </c>
      <c r="P2015" s="152">
        <f>O2015*H2015</f>
        <v>0</v>
      </c>
      <c r="Q2015" s="152">
        <v>3.8000000000000002E-4</v>
      </c>
      <c r="R2015" s="152">
        <f>Q2015*H2015</f>
        <v>0.30520156000000004</v>
      </c>
      <c r="S2015" s="152">
        <v>0</v>
      </c>
      <c r="T2015" s="153">
        <f>S2015*H2015</f>
        <v>0</v>
      </c>
      <c r="U2015" s="30"/>
      <c r="V2015" s="30"/>
      <c r="W2015" s="30"/>
      <c r="X2015" s="30"/>
      <c r="Y2015" s="30"/>
      <c r="Z2015" s="30"/>
      <c r="AA2015" s="30"/>
      <c r="AB2015" s="30"/>
      <c r="AC2015" s="30"/>
      <c r="AD2015" s="30"/>
      <c r="AE2015" s="30"/>
      <c r="AR2015" s="154" t="s">
        <v>304</v>
      </c>
      <c r="AT2015" s="154" t="s">
        <v>214</v>
      </c>
      <c r="AU2015" s="154" t="s">
        <v>83</v>
      </c>
      <c r="AY2015" s="18" t="s">
        <v>137</v>
      </c>
      <c r="BE2015" s="155">
        <f>IF(N2015="základní",J2015,0)</f>
        <v>0</v>
      </c>
      <c r="BF2015" s="155">
        <f>IF(N2015="snížená",J2015,0)</f>
        <v>0</v>
      </c>
      <c r="BG2015" s="155">
        <f>IF(N2015="zákl. přenesená",J2015,0)</f>
        <v>0</v>
      </c>
      <c r="BH2015" s="155">
        <f>IF(N2015="sníž. přenesená",J2015,0)</f>
        <v>0</v>
      </c>
      <c r="BI2015" s="155">
        <f>IF(N2015="nulová",J2015,0)</f>
        <v>0</v>
      </c>
      <c r="BJ2015" s="18" t="s">
        <v>81</v>
      </c>
      <c r="BK2015" s="155">
        <f>ROUND(I2015*H2015,2)</f>
        <v>0</v>
      </c>
      <c r="BL2015" s="18" t="s">
        <v>223</v>
      </c>
      <c r="BM2015" s="154" t="s">
        <v>2029</v>
      </c>
    </row>
    <row r="2016" spans="1:65" s="13" customFormat="1">
      <c r="B2016" s="156"/>
      <c r="D2016" s="157" t="s">
        <v>145</v>
      </c>
      <c r="F2016" s="159" t="s">
        <v>2030</v>
      </c>
      <c r="H2016" s="160">
        <v>803.16200000000003</v>
      </c>
      <c r="L2016" s="156"/>
      <c r="M2016" s="161"/>
      <c r="N2016" s="162"/>
      <c r="O2016" s="162"/>
      <c r="P2016" s="162"/>
      <c r="Q2016" s="162"/>
      <c r="R2016" s="162"/>
      <c r="S2016" s="162"/>
      <c r="T2016" s="163"/>
      <c r="AT2016" s="158" t="s">
        <v>145</v>
      </c>
      <c r="AU2016" s="158" t="s">
        <v>83</v>
      </c>
      <c r="AV2016" s="13" t="s">
        <v>83</v>
      </c>
      <c r="AW2016" s="13" t="s">
        <v>3</v>
      </c>
      <c r="AX2016" s="13" t="s">
        <v>81</v>
      </c>
      <c r="AY2016" s="158" t="s">
        <v>137</v>
      </c>
    </row>
    <row r="2017" spans="1:65" s="2" customFormat="1" ht="24.15" customHeight="1">
      <c r="A2017" s="30"/>
      <c r="B2017" s="142"/>
      <c r="C2017" s="143" t="s">
        <v>2031</v>
      </c>
      <c r="D2017" s="143" t="s">
        <v>139</v>
      </c>
      <c r="E2017" s="144" t="s">
        <v>2032</v>
      </c>
      <c r="F2017" s="145" t="s">
        <v>2033</v>
      </c>
      <c r="G2017" s="146" t="s">
        <v>384</v>
      </c>
      <c r="H2017" s="147"/>
      <c r="I2017" s="148"/>
      <c r="J2017" s="148">
        <f>ROUND(I2017*H2017,2)</f>
        <v>0</v>
      </c>
      <c r="K2017" s="149"/>
      <c r="L2017" s="31"/>
      <c r="M2017" s="150" t="s">
        <v>1</v>
      </c>
      <c r="N2017" s="151" t="s">
        <v>38</v>
      </c>
      <c r="O2017" s="152">
        <v>0</v>
      </c>
      <c r="P2017" s="152">
        <f>O2017*H2017</f>
        <v>0</v>
      </c>
      <c r="Q2017" s="152">
        <v>0</v>
      </c>
      <c r="R2017" s="152">
        <f>Q2017*H2017</f>
        <v>0</v>
      </c>
      <c r="S2017" s="152">
        <v>0</v>
      </c>
      <c r="T2017" s="153">
        <f>S2017*H2017</f>
        <v>0</v>
      </c>
      <c r="U2017" s="30"/>
      <c r="V2017" s="30"/>
      <c r="W2017" s="30"/>
      <c r="X2017" s="30"/>
      <c r="Y2017" s="30"/>
      <c r="Z2017" s="30"/>
      <c r="AA2017" s="30"/>
      <c r="AB2017" s="30"/>
      <c r="AC2017" s="30"/>
      <c r="AD2017" s="30"/>
      <c r="AE2017" s="30"/>
      <c r="AR2017" s="154" t="s">
        <v>223</v>
      </c>
      <c r="AT2017" s="154" t="s">
        <v>139</v>
      </c>
      <c r="AU2017" s="154" t="s">
        <v>83</v>
      </c>
      <c r="AY2017" s="18" t="s">
        <v>137</v>
      </c>
      <c r="BE2017" s="155">
        <f>IF(N2017="základní",J2017,0)</f>
        <v>0</v>
      </c>
      <c r="BF2017" s="155">
        <f>IF(N2017="snížená",J2017,0)</f>
        <v>0</v>
      </c>
      <c r="BG2017" s="155">
        <f>IF(N2017="zákl. přenesená",J2017,0)</f>
        <v>0</v>
      </c>
      <c r="BH2017" s="155">
        <f>IF(N2017="sníž. přenesená",J2017,0)</f>
        <v>0</v>
      </c>
      <c r="BI2017" s="155">
        <f>IF(N2017="nulová",J2017,0)</f>
        <v>0</v>
      </c>
      <c r="BJ2017" s="18" t="s">
        <v>81</v>
      </c>
      <c r="BK2017" s="155">
        <f>ROUND(I2017*H2017,2)</f>
        <v>0</v>
      </c>
      <c r="BL2017" s="18" t="s">
        <v>223</v>
      </c>
      <c r="BM2017" s="154" t="s">
        <v>2034</v>
      </c>
    </row>
    <row r="2018" spans="1:65" s="12" customFormat="1" ht="22.8" customHeight="1">
      <c r="B2018" s="130"/>
      <c r="D2018" s="131" t="s">
        <v>72</v>
      </c>
      <c r="E2018" s="140" t="s">
        <v>2035</v>
      </c>
      <c r="F2018" s="140" t="s">
        <v>2036</v>
      </c>
      <c r="J2018" s="141">
        <f>BK2018</f>
        <v>0</v>
      </c>
      <c r="L2018" s="130"/>
      <c r="M2018" s="134"/>
      <c r="N2018" s="135"/>
      <c r="O2018" s="135"/>
      <c r="P2018" s="136">
        <f>SUM(P2019:P2145)</f>
        <v>980.26288499999998</v>
      </c>
      <c r="Q2018" s="135"/>
      <c r="R2018" s="136">
        <f>SUM(R2019:R2145)</f>
        <v>44.467814599999997</v>
      </c>
      <c r="S2018" s="135"/>
      <c r="T2018" s="137">
        <f>SUM(T2019:T2145)</f>
        <v>0</v>
      </c>
      <c r="AR2018" s="131" t="s">
        <v>83</v>
      </c>
      <c r="AT2018" s="138" t="s">
        <v>72</v>
      </c>
      <c r="AU2018" s="138" t="s">
        <v>81</v>
      </c>
      <c r="AY2018" s="131" t="s">
        <v>137</v>
      </c>
      <c r="BK2018" s="139">
        <f>SUM(BK2019:BK2145)</f>
        <v>0</v>
      </c>
    </row>
    <row r="2019" spans="1:65" s="2" customFormat="1" ht="24.15" customHeight="1">
      <c r="A2019" s="30"/>
      <c r="B2019" s="142"/>
      <c r="C2019" s="143" t="s">
        <v>2037</v>
      </c>
      <c r="D2019" s="143" t="s">
        <v>139</v>
      </c>
      <c r="E2019" s="144" t="s">
        <v>2038</v>
      </c>
      <c r="F2019" s="145" t="s">
        <v>2039</v>
      </c>
      <c r="G2019" s="146" t="s">
        <v>142</v>
      </c>
      <c r="H2019" s="147">
        <v>625.17999999999995</v>
      </c>
      <c r="I2019" s="148"/>
      <c r="J2019" s="148">
        <f>ROUND(I2019*H2019,2)</f>
        <v>0</v>
      </c>
      <c r="K2019" s="149"/>
      <c r="L2019" s="31"/>
      <c r="M2019" s="150" t="s">
        <v>1</v>
      </c>
      <c r="N2019" s="151" t="s">
        <v>38</v>
      </c>
      <c r="O2019" s="152">
        <v>0.06</v>
      </c>
      <c r="P2019" s="152">
        <f>O2019*H2019</f>
        <v>37.510799999999996</v>
      </c>
      <c r="Q2019" s="152">
        <v>0</v>
      </c>
      <c r="R2019" s="152">
        <f>Q2019*H2019</f>
        <v>0</v>
      </c>
      <c r="S2019" s="152">
        <v>0</v>
      </c>
      <c r="T2019" s="153">
        <f>S2019*H2019</f>
        <v>0</v>
      </c>
      <c r="U2019" s="30"/>
      <c r="V2019" s="30"/>
      <c r="W2019" s="30"/>
      <c r="X2019" s="30"/>
      <c r="Y2019" s="30"/>
      <c r="Z2019" s="30"/>
      <c r="AA2019" s="30"/>
      <c r="AB2019" s="30"/>
      <c r="AC2019" s="30"/>
      <c r="AD2019" s="30"/>
      <c r="AE2019" s="30"/>
      <c r="AR2019" s="154" t="s">
        <v>223</v>
      </c>
      <c r="AT2019" s="154" t="s">
        <v>139</v>
      </c>
      <c r="AU2019" s="154" t="s">
        <v>83</v>
      </c>
      <c r="AY2019" s="18" t="s">
        <v>137</v>
      </c>
      <c r="BE2019" s="155">
        <f>IF(N2019="základní",J2019,0)</f>
        <v>0</v>
      </c>
      <c r="BF2019" s="155">
        <f>IF(N2019="snížená",J2019,0)</f>
        <v>0</v>
      </c>
      <c r="BG2019" s="155">
        <f>IF(N2019="zákl. přenesená",J2019,0)</f>
        <v>0</v>
      </c>
      <c r="BH2019" s="155">
        <f>IF(N2019="sníž. přenesená",J2019,0)</f>
        <v>0</v>
      </c>
      <c r="BI2019" s="155">
        <f>IF(N2019="nulová",J2019,0)</f>
        <v>0</v>
      </c>
      <c r="BJ2019" s="18" t="s">
        <v>81</v>
      </c>
      <c r="BK2019" s="155">
        <f>ROUND(I2019*H2019,2)</f>
        <v>0</v>
      </c>
      <c r="BL2019" s="18" t="s">
        <v>223</v>
      </c>
      <c r="BM2019" s="154" t="s">
        <v>2040</v>
      </c>
    </row>
    <row r="2020" spans="1:65" s="15" customFormat="1">
      <c r="B2020" s="171"/>
      <c r="D2020" s="157" t="s">
        <v>145</v>
      </c>
      <c r="E2020" s="172" t="s">
        <v>1</v>
      </c>
      <c r="F2020" s="173" t="s">
        <v>2041</v>
      </c>
      <c r="H2020" s="172" t="s">
        <v>1</v>
      </c>
      <c r="L2020" s="171"/>
      <c r="M2020" s="174"/>
      <c r="N2020" s="175"/>
      <c r="O2020" s="175"/>
      <c r="P2020" s="175"/>
      <c r="Q2020" s="175"/>
      <c r="R2020" s="175"/>
      <c r="S2020" s="175"/>
      <c r="T2020" s="176"/>
      <c r="AT2020" s="172" t="s">
        <v>145</v>
      </c>
      <c r="AU2020" s="172" t="s">
        <v>83</v>
      </c>
      <c r="AV2020" s="15" t="s">
        <v>81</v>
      </c>
      <c r="AW2020" s="15" t="s">
        <v>29</v>
      </c>
      <c r="AX2020" s="15" t="s">
        <v>73</v>
      </c>
      <c r="AY2020" s="172" t="s">
        <v>137</v>
      </c>
    </row>
    <row r="2021" spans="1:65" s="13" customFormat="1">
      <c r="B2021" s="156"/>
      <c r="D2021" s="157" t="s">
        <v>145</v>
      </c>
      <c r="E2021" s="158" t="s">
        <v>1</v>
      </c>
      <c r="F2021" s="159" t="s">
        <v>1721</v>
      </c>
      <c r="H2021" s="160">
        <v>25.59</v>
      </c>
      <c r="L2021" s="156"/>
      <c r="M2021" s="161"/>
      <c r="N2021" s="162"/>
      <c r="O2021" s="162"/>
      <c r="P2021" s="162"/>
      <c r="Q2021" s="162"/>
      <c r="R2021" s="162"/>
      <c r="S2021" s="162"/>
      <c r="T2021" s="163"/>
      <c r="AT2021" s="158" t="s">
        <v>145</v>
      </c>
      <c r="AU2021" s="158" t="s">
        <v>83</v>
      </c>
      <c r="AV2021" s="13" t="s">
        <v>83</v>
      </c>
      <c r="AW2021" s="13" t="s">
        <v>29</v>
      </c>
      <c r="AX2021" s="13" t="s">
        <v>73</v>
      </c>
      <c r="AY2021" s="158" t="s">
        <v>137</v>
      </c>
    </row>
    <row r="2022" spans="1:65" s="13" customFormat="1">
      <c r="B2022" s="156"/>
      <c r="D2022" s="157" t="s">
        <v>145</v>
      </c>
      <c r="E2022" s="158" t="s">
        <v>1</v>
      </c>
      <c r="F2022" s="159" t="s">
        <v>1722</v>
      </c>
      <c r="H2022" s="160">
        <v>13.61</v>
      </c>
      <c r="L2022" s="156"/>
      <c r="M2022" s="161"/>
      <c r="N2022" s="162"/>
      <c r="O2022" s="162"/>
      <c r="P2022" s="162"/>
      <c r="Q2022" s="162"/>
      <c r="R2022" s="162"/>
      <c r="S2022" s="162"/>
      <c r="T2022" s="163"/>
      <c r="AT2022" s="158" t="s">
        <v>145</v>
      </c>
      <c r="AU2022" s="158" t="s">
        <v>83</v>
      </c>
      <c r="AV2022" s="13" t="s">
        <v>83</v>
      </c>
      <c r="AW2022" s="13" t="s">
        <v>29</v>
      </c>
      <c r="AX2022" s="13" t="s">
        <v>73</v>
      </c>
      <c r="AY2022" s="158" t="s">
        <v>137</v>
      </c>
    </row>
    <row r="2023" spans="1:65" s="16" customFormat="1">
      <c r="B2023" s="191"/>
      <c r="D2023" s="157" t="s">
        <v>145</v>
      </c>
      <c r="E2023" s="192" t="s">
        <v>1</v>
      </c>
      <c r="F2023" s="193" t="s">
        <v>582</v>
      </c>
      <c r="H2023" s="194">
        <v>39.200000000000003</v>
      </c>
      <c r="L2023" s="191"/>
      <c r="M2023" s="195"/>
      <c r="N2023" s="196"/>
      <c r="O2023" s="196"/>
      <c r="P2023" s="196"/>
      <c r="Q2023" s="196"/>
      <c r="R2023" s="196"/>
      <c r="S2023" s="196"/>
      <c r="T2023" s="197"/>
      <c r="AT2023" s="192" t="s">
        <v>145</v>
      </c>
      <c r="AU2023" s="192" t="s">
        <v>83</v>
      </c>
      <c r="AV2023" s="16" t="s">
        <v>152</v>
      </c>
      <c r="AW2023" s="16" t="s">
        <v>29</v>
      </c>
      <c r="AX2023" s="16" t="s">
        <v>73</v>
      </c>
      <c r="AY2023" s="192" t="s">
        <v>137</v>
      </c>
    </row>
    <row r="2024" spans="1:65" s="15" customFormat="1">
      <c r="B2024" s="171"/>
      <c r="D2024" s="157" t="s">
        <v>145</v>
      </c>
      <c r="E2024" s="172" t="s">
        <v>1</v>
      </c>
      <c r="F2024" s="173" t="s">
        <v>2042</v>
      </c>
      <c r="H2024" s="172" t="s">
        <v>1</v>
      </c>
      <c r="L2024" s="171"/>
      <c r="M2024" s="174"/>
      <c r="N2024" s="175"/>
      <c r="O2024" s="175"/>
      <c r="P2024" s="175"/>
      <c r="Q2024" s="175"/>
      <c r="R2024" s="175"/>
      <c r="S2024" s="175"/>
      <c r="T2024" s="176"/>
      <c r="AT2024" s="172" t="s">
        <v>145</v>
      </c>
      <c r="AU2024" s="172" t="s">
        <v>83</v>
      </c>
      <c r="AV2024" s="15" t="s">
        <v>81</v>
      </c>
      <c r="AW2024" s="15" t="s">
        <v>29</v>
      </c>
      <c r="AX2024" s="15" t="s">
        <v>73</v>
      </c>
      <c r="AY2024" s="172" t="s">
        <v>137</v>
      </c>
    </row>
    <row r="2025" spans="1:65" s="13" customFormat="1">
      <c r="B2025" s="156"/>
      <c r="D2025" s="157" t="s">
        <v>145</v>
      </c>
      <c r="E2025" s="158" t="s">
        <v>1</v>
      </c>
      <c r="F2025" s="159" t="s">
        <v>1413</v>
      </c>
      <c r="H2025" s="160">
        <v>207.48</v>
      </c>
      <c r="L2025" s="156"/>
      <c r="M2025" s="161"/>
      <c r="N2025" s="162"/>
      <c r="O2025" s="162"/>
      <c r="P2025" s="162"/>
      <c r="Q2025" s="162"/>
      <c r="R2025" s="162"/>
      <c r="S2025" s="162"/>
      <c r="T2025" s="163"/>
      <c r="AT2025" s="158" t="s">
        <v>145</v>
      </c>
      <c r="AU2025" s="158" t="s">
        <v>83</v>
      </c>
      <c r="AV2025" s="13" t="s">
        <v>83</v>
      </c>
      <c r="AW2025" s="13" t="s">
        <v>29</v>
      </c>
      <c r="AX2025" s="13" t="s">
        <v>73</v>
      </c>
      <c r="AY2025" s="158" t="s">
        <v>137</v>
      </c>
    </row>
    <row r="2026" spans="1:65" s="13" customFormat="1">
      <c r="B2026" s="156"/>
      <c r="D2026" s="157" t="s">
        <v>145</v>
      </c>
      <c r="E2026" s="158" t="s">
        <v>1</v>
      </c>
      <c r="F2026" s="159" t="s">
        <v>1815</v>
      </c>
      <c r="H2026" s="160">
        <v>11.09</v>
      </c>
      <c r="L2026" s="156"/>
      <c r="M2026" s="161"/>
      <c r="N2026" s="162"/>
      <c r="O2026" s="162"/>
      <c r="P2026" s="162"/>
      <c r="Q2026" s="162"/>
      <c r="R2026" s="162"/>
      <c r="S2026" s="162"/>
      <c r="T2026" s="163"/>
      <c r="AT2026" s="158" t="s">
        <v>145</v>
      </c>
      <c r="AU2026" s="158" t="s">
        <v>83</v>
      </c>
      <c r="AV2026" s="13" t="s">
        <v>83</v>
      </c>
      <c r="AW2026" s="13" t="s">
        <v>29</v>
      </c>
      <c r="AX2026" s="13" t="s">
        <v>73</v>
      </c>
      <c r="AY2026" s="158" t="s">
        <v>137</v>
      </c>
    </row>
    <row r="2027" spans="1:65" s="13" customFormat="1">
      <c r="B2027" s="156"/>
      <c r="D2027" s="157" t="s">
        <v>145</v>
      </c>
      <c r="E2027" s="158" t="s">
        <v>1</v>
      </c>
      <c r="F2027" s="159" t="s">
        <v>1415</v>
      </c>
      <c r="H2027" s="160">
        <v>50.66</v>
      </c>
      <c r="L2027" s="156"/>
      <c r="M2027" s="161"/>
      <c r="N2027" s="162"/>
      <c r="O2027" s="162"/>
      <c r="P2027" s="162"/>
      <c r="Q2027" s="162"/>
      <c r="R2027" s="162"/>
      <c r="S2027" s="162"/>
      <c r="T2027" s="163"/>
      <c r="AT2027" s="158" t="s">
        <v>145</v>
      </c>
      <c r="AU2027" s="158" t="s">
        <v>83</v>
      </c>
      <c r="AV2027" s="13" t="s">
        <v>83</v>
      </c>
      <c r="AW2027" s="13" t="s">
        <v>29</v>
      </c>
      <c r="AX2027" s="13" t="s">
        <v>73</v>
      </c>
      <c r="AY2027" s="158" t="s">
        <v>137</v>
      </c>
    </row>
    <row r="2028" spans="1:65" s="13" customFormat="1">
      <c r="B2028" s="156"/>
      <c r="D2028" s="157" t="s">
        <v>145</v>
      </c>
      <c r="E2028" s="158" t="s">
        <v>1</v>
      </c>
      <c r="F2028" s="159" t="s">
        <v>1416</v>
      </c>
      <c r="H2028" s="160">
        <v>4.16</v>
      </c>
      <c r="L2028" s="156"/>
      <c r="M2028" s="161"/>
      <c r="N2028" s="162"/>
      <c r="O2028" s="162"/>
      <c r="P2028" s="162"/>
      <c r="Q2028" s="162"/>
      <c r="R2028" s="162"/>
      <c r="S2028" s="162"/>
      <c r="T2028" s="163"/>
      <c r="AT2028" s="158" t="s">
        <v>145</v>
      </c>
      <c r="AU2028" s="158" t="s">
        <v>83</v>
      </c>
      <c r="AV2028" s="13" t="s">
        <v>83</v>
      </c>
      <c r="AW2028" s="13" t="s">
        <v>29</v>
      </c>
      <c r="AX2028" s="13" t="s">
        <v>73</v>
      </c>
      <c r="AY2028" s="158" t="s">
        <v>137</v>
      </c>
    </row>
    <row r="2029" spans="1:65" s="16" customFormat="1">
      <c r="B2029" s="191"/>
      <c r="D2029" s="157" t="s">
        <v>145</v>
      </c>
      <c r="E2029" s="192" t="s">
        <v>1</v>
      </c>
      <c r="F2029" s="193" t="s">
        <v>582</v>
      </c>
      <c r="H2029" s="194">
        <v>273.39</v>
      </c>
      <c r="L2029" s="191"/>
      <c r="M2029" s="195"/>
      <c r="N2029" s="196"/>
      <c r="O2029" s="196"/>
      <c r="P2029" s="196"/>
      <c r="Q2029" s="196"/>
      <c r="R2029" s="196"/>
      <c r="S2029" s="196"/>
      <c r="T2029" s="197"/>
      <c r="AT2029" s="192" t="s">
        <v>145</v>
      </c>
      <c r="AU2029" s="192" t="s">
        <v>83</v>
      </c>
      <c r="AV2029" s="16" t="s">
        <v>152</v>
      </c>
      <c r="AW2029" s="16" t="s">
        <v>29</v>
      </c>
      <c r="AX2029" s="16" t="s">
        <v>73</v>
      </c>
      <c r="AY2029" s="192" t="s">
        <v>137</v>
      </c>
    </row>
    <row r="2030" spans="1:65" s="15" customFormat="1">
      <c r="B2030" s="171"/>
      <c r="D2030" s="157" t="s">
        <v>145</v>
      </c>
      <c r="E2030" s="172" t="s">
        <v>1</v>
      </c>
      <c r="F2030" s="173" t="s">
        <v>2043</v>
      </c>
      <c r="H2030" s="172" t="s">
        <v>1</v>
      </c>
      <c r="L2030" s="171"/>
      <c r="M2030" s="174"/>
      <c r="N2030" s="175"/>
      <c r="O2030" s="175"/>
      <c r="P2030" s="175"/>
      <c r="Q2030" s="175"/>
      <c r="R2030" s="175"/>
      <c r="S2030" s="175"/>
      <c r="T2030" s="176"/>
      <c r="AT2030" s="172" t="s">
        <v>145</v>
      </c>
      <c r="AU2030" s="172" t="s">
        <v>83</v>
      </c>
      <c r="AV2030" s="15" t="s">
        <v>81</v>
      </c>
      <c r="AW2030" s="15" t="s">
        <v>29</v>
      </c>
      <c r="AX2030" s="15" t="s">
        <v>73</v>
      </c>
      <c r="AY2030" s="172" t="s">
        <v>137</v>
      </c>
    </row>
    <row r="2031" spans="1:65" s="13" customFormat="1">
      <c r="B2031" s="156"/>
      <c r="D2031" s="157" t="s">
        <v>145</v>
      </c>
      <c r="E2031" s="158" t="s">
        <v>1</v>
      </c>
      <c r="F2031" s="159" t="s">
        <v>1413</v>
      </c>
      <c r="H2031" s="160">
        <v>207.48</v>
      </c>
      <c r="L2031" s="156"/>
      <c r="M2031" s="161"/>
      <c r="N2031" s="162"/>
      <c r="O2031" s="162"/>
      <c r="P2031" s="162"/>
      <c r="Q2031" s="162"/>
      <c r="R2031" s="162"/>
      <c r="S2031" s="162"/>
      <c r="T2031" s="163"/>
      <c r="AT2031" s="158" t="s">
        <v>145</v>
      </c>
      <c r="AU2031" s="158" t="s">
        <v>83</v>
      </c>
      <c r="AV2031" s="13" t="s">
        <v>83</v>
      </c>
      <c r="AW2031" s="13" t="s">
        <v>29</v>
      </c>
      <c r="AX2031" s="13" t="s">
        <v>73</v>
      </c>
      <c r="AY2031" s="158" t="s">
        <v>137</v>
      </c>
    </row>
    <row r="2032" spans="1:65" s="13" customFormat="1">
      <c r="B2032" s="156"/>
      <c r="D2032" s="157" t="s">
        <v>145</v>
      </c>
      <c r="E2032" s="158" t="s">
        <v>1</v>
      </c>
      <c r="F2032" s="159" t="s">
        <v>1414</v>
      </c>
      <c r="H2032" s="160">
        <v>50.29</v>
      </c>
      <c r="L2032" s="156"/>
      <c r="M2032" s="161"/>
      <c r="N2032" s="162"/>
      <c r="O2032" s="162"/>
      <c r="P2032" s="162"/>
      <c r="Q2032" s="162"/>
      <c r="R2032" s="162"/>
      <c r="S2032" s="162"/>
      <c r="T2032" s="163"/>
      <c r="AT2032" s="158" t="s">
        <v>145</v>
      </c>
      <c r="AU2032" s="158" t="s">
        <v>83</v>
      </c>
      <c r="AV2032" s="13" t="s">
        <v>83</v>
      </c>
      <c r="AW2032" s="13" t="s">
        <v>29</v>
      </c>
      <c r="AX2032" s="13" t="s">
        <v>73</v>
      </c>
      <c r="AY2032" s="158" t="s">
        <v>137</v>
      </c>
    </row>
    <row r="2033" spans="1:65" s="13" customFormat="1">
      <c r="B2033" s="156"/>
      <c r="D2033" s="157" t="s">
        <v>145</v>
      </c>
      <c r="E2033" s="158" t="s">
        <v>1</v>
      </c>
      <c r="F2033" s="159" t="s">
        <v>1415</v>
      </c>
      <c r="H2033" s="160">
        <v>50.66</v>
      </c>
      <c r="L2033" s="156"/>
      <c r="M2033" s="161"/>
      <c r="N2033" s="162"/>
      <c r="O2033" s="162"/>
      <c r="P2033" s="162"/>
      <c r="Q2033" s="162"/>
      <c r="R2033" s="162"/>
      <c r="S2033" s="162"/>
      <c r="T2033" s="163"/>
      <c r="AT2033" s="158" t="s">
        <v>145</v>
      </c>
      <c r="AU2033" s="158" t="s">
        <v>83</v>
      </c>
      <c r="AV2033" s="13" t="s">
        <v>83</v>
      </c>
      <c r="AW2033" s="13" t="s">
        <v>29</v>
      </c>
      <c r="AX2033" s="13" t="s">
        <v>73</v>
      </c>
      <c r="AY2033" s="158" t="s">
        <v>137</v>
      </c>
    </row>
    <row r="2034" spans="1:65" s="13" customFormat="1">
      <c r="B2034" s="156"/>
      <c r="D2034" s="157" t="s">
        <v>145</v>
      </c>
      <c r="E2034" s="158" t="s">
        <v>1</v>
      </c>
      <c r="F2034" s="159" t="s">
        <v>1416</v>
      </c>
      <c r="H2034" s="160">
        <v>4.16</v>
      </c>
      <c r="L2034" s="156"/>
      <c r="M2034" s="161"/>
      <c r="N2034" s="162"/>
      <c r="O2034" s="162"/>
      <c r="P2034" s="162"/>
      <c r="Q2034" s="162"/>
      <c r="R2034" s="162"/>
      <c r="S2034" s="162"/>
      <c r="T2034" s="163"/>
      <c r="AT2034" s="158" t="s">
        <v>145</v>
      </c>
      <c r="AU2034" s="158" t="s">
        <v>83</v>
      </c>
      <c r="AV2034" s="13" t="s">
        <v>83</v>
      </c>
      <c r="AW2034" s="13" t="s">
        <v>29</v>
      </c>
      <c r="AX2034" s="13" t="s">
        <v>73</v>
      </c>
      <c r="AY2034" s="158" t="s">
        <v>137</v>
      </c>
    </row>
    <row r="2035" spans="1:65" s="16" customFormat="1">
      <c r="B2035" s="191"/>
      <c r="D2035" s="157" t="s">
        <v>145</v>
      </c>
      <c r="E2035" s="192" t="s">
        <v>1</v>
      </c>
      <c r="F2035" s="193" t="s">
        <v>582</v>
      </c>
      <c r="H2035" s="194">
        <v>312.58999999999997</v>
      </c>
      <c r="L2035" s="191"/>
      <c r="M2035" s="195"/>
      <c r="N2035" s="196"/>
      <c r="O2035" s="196"/>
      <c r="P2035" s="196"/>
      <c r="Q2035" s="196"/>
      <c r="R2035" s="196"/>
      <c r="S2035" s="196"/>
      <c r="T2035" s="197"/>
      <c r="AT2035" s="192" t="s">
        <v>145</v>
      </c>
      <c r="AU2035" s="192" t="s">
        <v>83</v>
      </c>
      <c r="AV2035" s="16" t="s">
        <v>152</v>
      </c>
      <c r="AW2035" s="16" t="s">
        <v>29</v>
      </c>
      <c r="AX2035" s="16" t="s">
        <v>73</v>
      </c>
      <c r="AY2035" s="192" t="s">
        <v>137</v>
      </c>
    </row>
    <row r="2036" spans="1:65" s="14" customFormat="1">
      <c r="B2036" s="164"/>
      <c r="D2036" s="157" t="s">
        <v>145</v>
      </c>
      <c r="E2036" s="165" t="s">
        <v>1</v>
      </c>
      <c r="F2036" s="166" t="s">
        <v>176</v>
      </c>
      <c r="H2036" s="167">
        <v>625.17999999999995</v>
      </c>
      <c r="L2036" s="164"/>
      <c r="M2036" s="168"/>
      <c r="N2036" s="169"/>
      <c r="O2036" s="169"/>
      <c r="P2036" s="169"/>
      <c r="Q2036" s="169"/>
      <c r="R2036" s="169"/>
      <c r="S2036" s="169"/>
      <c r="T2036" s="170"/>
      <c r="AT2036" s="165" t="s">
        <v>145</v>
      </c>
      <c r="AU2036" s="165" t="s">
        <v>83</v>
      </c>
      <c r="AV2036" s="14" t="s">
        <v>143</v>
      </c>
      <c r="AW2036" s="14" t="s">
        <v>29</v>
      </c>
      <c r="AX2036" s="14" t="s">
        <v>81</v>
      </c>
      <c r="AY2036" s="165" t="s">
        <v>137</v>
      </c>
    </row>
    <row r="2037" spans="1:65" s="2" customFormat="1" ht="24.15" customHeight="1">
      <c r="A2037" s="30"/>
      <c r="B2037" s="142"/>
      <c r="C2037" s="177" t="s">
        <v>2044</v>
      </c>
      <c r="D2037" s="177" t="s">
        <v>214</v>
      </c>
      <c r="E2037" s="178" t="s">
        <v>2045</v>
      </c>
      <c r="F2037" s="179" t="s">
        <v>2046</v>
      </c>
      <c r="G2037" s="180" t="s">
        <v>149</v>
      </c>
      <c r="H2037" s="181">
        <v>33.209000000000003</v>
      </c>
      <c r="I2037" s="182"/>
      <c r="J2037" s="182">
        <f>ROUND(I2037*H2037,2)</f>
        <v>0</v>
      </c>
      <c r="K2037" s="183"/>
      <c r="L2037" s="184"/>
      <c r="M2037" s="185" t="s">
        <v>1</v>
      </c>
      <c r="N2037" s="186" t="s">
        <v>38</v>
      </c>
      <c r="O2037" s="152">
        <v>0</v>
      </c>
      <c r="P2037" s="152">
        <f>O2037*H2037</f>
        <v>0</v>
      </c>
      <c r="Q2037" s="152">
        <v>3.14E-3</v>
      </c>
      <c r="R2037" s="152">
        <f>Q2037*H2037</f>
        <v>0.10427626000000001</v>
      </c>
      <c r="S2037" s="152">
        <v>0</v>
      </c>
      <c r="T2037" s="153">
        <f>S2037*H2037</f>
        <v>0</v>
      </c>
      <c r="U2037" s="30"/>
      <c r="V2037" s="30"/>
      <c r="W2037" s="30"/>
      <c r="X2037" s="30"/>
      <c r="Y2037" s="30"/>
      <c r="Z2037" s="30"/>
      <c r="AA2037" s="30"/>
      <c r="AB2037" s="30"/>
      <c r="AC2037" s="30"/>
      <c r="AD2037" s="30"/>
      <c r="AE2037" s="30"/>
      <c r="AR2037" s="154" t="s">
        <v>304</v>
      </c>
      <c r="AT2037" s="154" t="s">
        <v>214</v>
      </c>
      <c r="AU2037" s="154" t="s">
        <v>83</v>
      </c>
      <c r="AY2037" s="18" t="s">
        <v>137</v>
      </c>
      <c r="BE2037" s="155">
        <f>IF(N2037="základní",J2037,0)</f>
        <v>0</v>
      </c>
      <c r="BF2037" s="155">
        <f>IF(N2037="snížená",J2037,0)</f>
        <v>0</v>
      </c>
      <c r="BG2037" s="155">
        <f>IF(N2037="zákl. přenesená",J2037,0)</f>
        <v>0</v>
      </c>
      <c r="BH2037" s="155">
        <f>IF(N2037="sníž. přenesená",J2037,0)</f>
        <v>0</v>
      </c>
      <c r="BI2037" s="155">
        <f>IF(N2037="nulová",J2037,0)</f>
        <v>0</v>
      </c>
      <c r="BJ2037" s="18" t="s">
        <v>81</v>
      </c>
      <c r="BK2037" s="155">
        <f>ROUND(I2037*H2037,2)</f>
        <v>0</v>
      </c>
      <c r="BL2037" s="18" t="s">
        <v>223</v>
      </c>
      <c r="BM2037" s="154" t="s">
        <v>2047</v>
      </c>
    </row>
    <row r="2038" spans="1:65" s="13" customFormat="1">
      <c r="B2038" s="156"/>
      <c r="D2038" s="157" t="s">
        <v>145</v>
      </c>
      <c r="E2038" s="158" t="s">
        <v>1</v>
      </c>
      <c r="F2038" s="159" t="s">
        <v>2048</v>
      </c>
      <c r="H2038" s="160">
        <v>3.1360000000000001</v>
      </c>
      <c r="L2038" s="156"/>
      <c r="M2038" s="161"/>
      <c r="N2038" s="162"/>
      <c r="O2038" s="162"/>
      <c r="P2038" s="162"/>
      <c r="Q2038" s="162"/>
      <c r="R2038" s="162"/>
      <c r="S2038" s="162"/>
      <c r="T2038" s="163"/>
      <c r="AT2038" s="158" t="s">
        <v>145</v>
      </c>
      <c r="AU2038" s="158" t="s">
        <v>83</v>
      </c>
      <c r="AV2038" s="13" t="s">
        <v>83</v>
      </c>
      <c r="AW2038" s="13" t="s">
        <v>29</v>
      </c>
      <c r="AX2038" s="13" t="s">
        <v>73</v>
      </c>
      <c r="AY2038" s="158" t="s">
        <v>137</v>
      </c>
    </row>
    <row r="2039" spans="1:65" s="13" customFormat="1">
      <c r="B2039" s="156"/>
      <c r="D2039" s="157" t="s">
        <v>145</v>
      </c>
      <c r="E2039" s="158" t="s">
        <v>1</v>
      </c>
      <c r="F2039" s="159" t="s">
        <v>2049</v>
      </c>
      <c r="H2039" s="160">
        <v>30.073</v>
      </c>
      <c r="L2039" s="156"/>
      <c r="M2039" s="161"/>
      <c r="N2039" s="162"/>
      <c r="O2039" s="162"/>
      <c r="P2039" s="162"/>
      <c r="Q2039" s="162"/>
      <c r="R2039" s="162"/>
      <c r="S2039" s="162"/>
      <c r="T2039" s="163"/>
      <c r="AT2039" s="158" t="s">
        <v>145</v>
      </c>
      <c r="AU2039" s="158" t="s">
        <v>83</v>
      </c>
      <c r="AV2039" s="13" t="s">
        <v>83</v>
      </c>
      <c r="AW2039" s="13" t="s">
        <v>29</v>
      </c>
      <c r="AX2039" s="13" t="s">
        <v>73</v>
      </c>
      <c r="AY2039" s="158" t="s">
        <v>137</v>
      </c>
    </row>
    <row r="2040" spans="1:65" s="14" customFormat="1">
      <c r="B2040" s="164"/>
      <c r="D2040" s="157" t="s">
        <v>145</v>
      </c>
      <c r="E2040" s="165" t="s">
        <v>1</v>
      </c>
      <c r="F2040" s="166" t="s">
        <v>176</v>
      </c>
      <c r="H2040" s="167">
        <v>33.209000000000003</v>
      </c>
      <c r="L2040" s="164"/>
      <c r="M2040" s="168"/>
      <c r="N2040" s="169"/>
      <c r="O2040" s="169"/>
      <c r="P2040" s="169"/>
      <c r="Q2040" s="169"/>
      <c r="R2040" s="169"/>
      <c r="S2040" s="169"/>
      <c r="T2040" s="170"/>
      <c r="AT2040" s="165" t="s">
        <v>145</v>
      </c>
      <c r="AU2040" s="165" t="s">
        <v>83</v>
      </c>
      <c r="AV2040" s="14" t="s">
        <v>143</v>
      </c>
      <c r="AW2040" s="14" t="s">
        <v>29</v>
      </c>
      <c r="AX2040" s="14" t="s">
        <v>81</v>
      </c>
      <c r="AY2040" s="165" t="s">
        <v>137</v>
      </c>
    </row>
    <row r="2041" spans="1:65" s="2" customFormat="1" ht="24.15" customHeight="1">
      <c r="A2041" s="30"/>
      <c r="B2041" s="142"/>
      <c r="C2041" s="177" t="s">
        <v>2050</v>
      </c>
      <c r="D2041" s="177" t="s">
        <v>214</v>
      </c>
      <c r="E2041" s="178" t="s">
        <v>2051</v>
      </c>
      <c r="F2041" s="179" t="s">
        <v>2052</v>
      </c>
      <c r="G2041" s="180" t="s">
        <v>142</v>
      </c>
      <c r="H2041" s="181">
        <v>318.84199999999998</v>
      </c>
      <c r="I2041" s="182"/>
      <c r="J2041" s="182">
        <f>ROUND(I2041*H2041,2)</f>
        <v>0</v>
      </c>
      <c r="K2041" s="183"/>
      <c r="L2041" s="184"/>
      <c r="M2041" s="185" t="s">
        <v>1</v>
      </c>
      <c r="N2041" s="186" t="s">
        <v>38</v>
      </c>
      <c r="O2041" s="152">
        <v>0</v>
      </c>
      <c r="P2041" s="152">
        <f>O2041*H2041</f>
        <v>0</v>
      </c>
      <c r="Q2041" s="152">
        <v>1.4E-2</v>
      </c>
      <c r="R2041" s="152">
        <f>Q2041*H2041</f>
        <v>4.4637880000000001</v>
      </c>
      <c r="S2041" s="152">
        <v>0</v>
      </c>
      <c r="T2041" s="153">
        <f>S2041*H2041</f>
        <v>0</v>
      </c>
      <c r="U2041" s="30"/>
      <c r="V2041" s="30"/>
      <c r="W2041" s="30"/>
      <c r="X2041" s="30"/>
      <c r="Y2041" s="30"/>
      <c r="Z2041" s="30"/>
      <c r="AA2041" s="30"/>
      <c r="AB2041" s="30"/>
      <c r="AC2041" s="30"/>
      <c r="AD2041" s="30"/>
      <c r="AE2041" s="30"/>
      <c r="AR2041" s="154" t="s">
        <v>304</v>
      </c>
      <c r="AT2041" s="154" t="s">
        <v>214</v>
      </c>
      <c r="AU2041" s="154" t="s">
        <v>83</v>
      </c>
      <c r="AY2041" s="18" t="s">
        <v>137</v>
      </c>
      <c r="BE2041" s="155">
        <f>IF(N2041="základní",J2041,0)</f>
        <v>0</v>
      </c>
      <c r="BF2041" s="155">
        <f>IF(N2041="snížená",J2041,0)</f>
        <v>0</v>
      </c>
      <c r="BG2041" s="155">
        <f>IF(N2041="zákl. přenesená",J2041,0)</f>
        <v>0</v>
      </c>
      <c r="BH2041" s="155">
        <f>IF(N2041="sníž. přenesená",J2041,0)</f>
        <v>0</v>
      </c>
      <c r="BI2041" s="155">
        <f>IF(N2041="nulová",J2041,0)</f>
        <v>0</v>
      </c>
      <c r="BJ2041" s="18" t="s">
        <v>81</v>
      </c>
      <c r="BK2041" s="155">
        <f>ROUND(I2041*H2041,2)</f>
        <v>0</v>
      </c>
      <c r="BL2041" s="18" t="s">
        <v>223</v>
      </c>
      <c r="BM2041" s="154" t="s">
        <v>2053</v>
      </c>
    </row>
    <row r="2042" spans="1:65" s="13" customFormat="1">
      <c r="B2042" s="156"/>
      <c r="D2042" s="157" t="s">
        <v>145</v>
      </c>
      <c r="F2042" s="159" t="s">
        <v>2054</v>
      </c>
      <c r="H2042" s="160">
        <v>318.84199999999998</v>
      </c>
      <c r="L2042" s="156"/>
      <c r="M2042" s="161"/>
      <c r="N2042" s="162"/>
      <c r="O2042" s="162"/>
      <c r="P2042" s="162"/>
      <c r="Q2042" s="162"/>
      <c r="R2042" s="162"/>
      <c r="S2042" s="162"/>
      <c r="T2042" s="163"/>
      <c r="AT2042" s="158" t="s">
        <v>145</v>
      </c>
      <c r="AU2042" s="158" t="s">
        <v>83</v>
      </c>
      <c r="AV2042" s="13" t="s">
        <v>83</v>
      </c>
      <c r="AW2042" s="13" t="s">
        <v>3</v>
      </c>
      <c r="AX2042" s="13" t="s">
        <v>81</v>
      </c>
      <c r="AY2042" s="158" t="s">
        <v>137</v>
      </c>
    </row>
    <row r="2043" spans="1:65" s="2" customFormat="1" ht="24.15" customHeight="1">
      <c r="A2043" s="30"/>
      <c r="B2043" s="142"/>
      <c r="C2043" s="143" t="s">
        <v>2055</v>
      </c>
      <c r="D2043" s="143" t="s">
        <v>139</v>
      </c>
      <c r="E2043" s="144" t="s">
        <v>2056</v>
      </c>
      <c r="F2043" s="145" t="s">
        <v>2057</v>
      </c>
      <c r="G2043" s="146" t="s">
        <v>142</v>
      </c>
      <c r="H2043" s="147">
        <v>1685.97</v>
      </c>
      <c r="I2043" s="148"/>
      <c r="J2043" s="148">
        <f>ROUND(I2043*H2043,2)</f>
        <v>0</v>
      </c>
      <c r="K2043" s="149"/>
      <c r="L2043" s="31"/>
      <c r="M2043" s="150" t="s">
        <v>1</v>
      </c>
      <c r="N2043" s="151" t="s">
        <v>38</v>
      </c>
      <c r="O2043" s="152">
        <v>0.14000000000000001</v>
      </c>
      <c r="P2043" s="152">
        <f>O2043*H2043</f>
        <v>236.03580000000002</v>
      </c>
      <c r="Q2043" s="152">
        <v>0</v>
      </c>
      <c r="R2043" s="152">
        <f>Q2043*H2043</f>
        <v>0</v>
      </c>
      <c r="S2043" s="152">
        <v>0</v>
      </c>
      <c r="T2043" s="153">
        <f>S2043*H2043</f>
        <v>0</v>
      </c>
      <c r="U2043" s="30"/>
      <c r="V2043" s="30"/>
      <c r="W2043" s="30"/>
      <c r="X2043" s="30"/>
      <c r="Y2043" s="30"/>
      <c r="Z2043" s="30"/>
      <c r="AA2043" s="30"/>
      <c r="AB2043" s="30"/>
      <c r="AC2043" s="30"/>
      <c r="AD2043" s="30"/>
      <c r="AE2043" s="30"/>
      <c r="AR2043" s="154" t="s">
        <v>223</v>
      </c>
      <c r="AT2043" s="154" t="s">
        <v>139</v>
      </c>
      <c r="AU2043" s="154" t="s">
        <v>83</v>
      </c>
      <c r="AY2043" s="18" t="s">
        <v>137</v>
      </c>
      <c r="BE2043" s="155">
        <f>IF(N2043="základní",J2043,0)</f>
        <v>0</v>
      </c>
      <c r="BF2043" s="155">
        <f>IF(N2043="snížená",J2043,0)</f>
        <v>0</v>
      </c>
      <c r="BG2043" s="155">
        <f>IF(N2043="zákl. přenesená",J2043,0)</f>
        <v>0</v>
      </c>
      <c r="BH2043" s="155">
        <f>IF(N2043="sníž. přenesená",J2043,0)</f>
        <v>0</v>
      </c>
      <c r="BI2043" s="155">
        <f>IF(N2043="nulová",J2043,0)</f>
        <v>0</v>
      </c>
      <c r="BJ2043" s="18" t="s">
        <v>81</v>
      </c>
      <c r="BK2043" s="155">
        <f>ROUND(I2043*H2043,2)</f>
        <v>0</v>
      </c>
      <c r="BL2043" s="18" t="s">
        <v>223</v>
      </c>
      <c r="BM2043" s="154" t="s">
        <v>2058</v>
      </c>
    </row>
    <row r="2044" spans="1:65" s="13" customFormat="1">
      <c r="B2044" s="156"/>
      <c r="D2044" s="157" t="s">
        <v>145</v>
      </c>
      <c r="E2044" s="158" t="s">
        <v>1</v>
      </c>
      <c r="F2044" s="159" t="s">
        <v>1409</v>
      </c>
      <c r="H2044" s="160">
        <v>274.14999999999998</v>
      </c>
      <c r="L2044" s="156"/>
      <c r="M2044" s="161"/>
      <c r="N2044" s="162"/>
      <c r="O2044" s="162"/>
      <c r="P2044" s="162"/>
      <c r="Q2044" s="162"/>
      <c r="R2044" s="162"/>
      <c r="S2044" s="162"/>
      <c r="T2044" s="163"/>
      <c r="AT2044" s="158" t="s">
        <v>145</v>
      </c>
      <c r="AU2044" s="158" t="s">
        <v>83</v>
      </c>
      <c r="AV2044" s="13" t="s">
        <v>83</v>
      </c>
      <c r="AW2044" s="13" t="s">
        <v>29</v>
      </c>
      <c r="AX2044" s="13" t="s">
        <v>73</v>
      </c>
      <c r="AY2044" s="158" t="s">
        <v>137</v>
      </c>
    </row>
    <row r="2045" spans="1:65" s="13" customFormat="1">
      <c r="B2045" s="156"/>
      <c r="D2045" s="157" t="s">
        <v>145</v>
      </c>
      <c r="E2045" s="158" t="s">
        <v>1</v>
      </c>
      <c r="F2045" s="159" t="s">
        <v>1410</v>
      </c>
      <c r="H2045" s="160">
        <v>1339.73</v>
      </c>
      <c r="L2045" s="156"/>
      <c r="M2045" s="161"/>
      <c r="N2045" s="162"/>
      <c r="O2045" s="162"/>
      <c r="P2045" s="162"/>
      <c r="Q2045" s="162"/>
      <c r="R2045" s="162"/>
      <c r="S2045" s="162"/>
      <c r="T2045" s="163"/>
      <c r="AT2045" s="158" t="s">
        <v>145</v>
      </c>
      <c r="AU2045" s="158" t="s">
        <v>83</v>
      </c>
      <c r="AV2045" s="13" t="s">
        <v>83</v>
      </c>
      <c r="AW2045" s="13" t="s">
        <v>29</v>
      </c>
      <c r="AX2045" s="13" t="s">
        <v>73</v>
      </c>
      <c r="AY2045" s="158" t="s">
        <v>137</v>
      </c>
    </row>
    <row r="2046" spans="1:65" s="13" customFormat="1">
      <c r="B2046" s="156"/>
      <c r="D2046" s="157" t="s">
        <v>145</v>
      </c>
      <c r="E2046" s="158" t="s">
        <v>1</v>
      </c>
      <c r="F2046" s="159" t="s">
        <v>1411</v>
      </c>
      <c r="H2046" s="160">
        <v>32.67</v>
      </c>
      <c r="L2046" s="156"/>
      <c r="M2046" s="161"/>
      <c r="N2046" s="162"/>
      <c r="O2046" s="162"/>
      <c r="P2046" s="162"/>
      <c r="Q2046" s="162"/>
      <c r="R2046" s="162"/>
      <c r="S2046" s="162"/>
      <c r="T2046" s="163"/>
      <c r="AT2046" s="158" t="s">
        <v>145</v>
      </c>
      <c r="AU2046" s="158" t="s">
        <v>83</v>
      </c>
      <c r="AV2046" s="13" t="s">
        <v>83</v>
      </c>
      <c r="AW2046" s="13" t="s">
        <v>29</v>
      </c>
      <c r="AX2046" s="13" t="s">
        <v>73</v>
      </c>
      <c r="AY2046" s="158" t="s">
        <v>137</v>
      </c>
    </row>
    <row r="2047" spans="1:65" s="13" customFormat="1">
      <c r="B2047" s="156"/>
      <c r="D2047" s="157" t="s">
        <v>145</v>
      </c>
      <c r="E2047" s="158" t="s">
        <v>1</v>
      </c>
      <c r="F2047" s="159" t="s">
        <v>1412</v>
      </c>
      <c r="H2047" s="160">
        <v>28.81</v>
      </c>
      <c r="L2047" s="156"/>
      <c r="M2047" s="161"/>
      <c r="N2047" s="162"/>
      <c r="O2047" s="162"/>
      <c r="P2047" s="162"/>
      <c r="Q2047" s="162"/>
      <c r="R2047" s="162"/>
      <c r="S2047" s="162"/>
      <c r="T2047" s="163"/>
      <c r="AT2047" s="158" t="s">
        <v>145</v>
      </c>
      <c r="AU2047" s="158" t="s">
        <v>83</v>
      </c>
      <c r="AV2047" s="13" t="s">
        <v>83</v>
      </c>
      <c r="AW2047" s="13" t="s">
        <v>29</v>
      </c>
      <c r="AX2047" s="13" t="s">
        <v>73</v>
      </c>
      <c r="AY2047" s="158" t="s">
        <v>137</v>
      </c>
    </row>
    <row r="2048" spans="1:65" s="13" customFormat="1">
      <c r="B2048" s="156"/>
      <c r="D2048" s="157" t="s">
        <v>145</v>
      </c>
      <c r="E2048" s="158" t="s">
        <v>1</v>
      </c>
      <c r="F2048" s="159" t="s">
        <v>1417</v>
      </c>
      <c r="H2048" s="160">
        <v>10.61</v>
      </c>
      <c r="L2048" s="156"/>
      <c r="M2048" s="161"/>
      <c r="N2048" s="162"/>
      <c r="O2048" s="162"/>
      <c r="P2048" s="162"/>
      <c r="Q2048" s="162"/>
      <c r="R2048" s="162"/>
      <c r="S2048" s="162"/>
      <c r="T2048" s="163"/>
      <c r="AT2048" s="158" t="s">
        <v>145</v>
      </c>
      <c r="AU2048" s="158" t="s">
        <v>83</v>
      </c>
      <c r="AV2048" s="13" t="s">
        <v>83</v>
      </c>
      <c r="AW2048" s="13" t="s">
        <v>29</v>
      </c>
      <c r="AX2048" s="13" t="s">
        <v>73</v>
      </c>
      <c r="AY2048" s="158" t="s">
        <v>137</v>
      </c>
    </row>
    <row r="2049" spans="1:65" s="14" customFormat="1">
      <c r="B2049" s="164"/>
      <c r="D2049" s="157" t="s">
        <v>145</v>
      </c>
      <c r="E2049" s="165" t="s">
        <v>1</v>
      </c>
      <c r="F2049" s="166" t="s">
        <v>176</v>
      </c>
      <c r="H2049" s="167">
        <v>1685.97</v>
      </c>
      <c r="L2049" s="164"/>
      <c r="M2049" s="168"/>
      <c r="N2049" s="169"/>
      <c r="O2049" s="169"/>
      <c r="P2049" s="169"/>
      <c r="Q2049" s="169"/>
      <c r="R2049" s="169"/>
      <c r="S2049" s="169"/>
      <c r="T2049" s="170"/>
      <c r="AT2049" s="165" t="s">
        <v>145</v>
      </c>
      <c r="AU2049" s="165" t="s">
        <v>83</v>
      </c>
      <c r="AV2049" s="14" t="s">
        <v>143</v>
      </c>
      <c r="AW2049" s="14" t="s">
        <v>29</v>
      </c>
      <c r="AX2049" s="14" t="s">
        <v>81</v>
      </c>
      <c r="AY2049" s="165" t="s">
        <v>137</v>
      </c>
    </row>
    <row r="2050" spans="1:65" s="2" customFormat="1" ht="24.15" customHeight="1">
      <c r="A2050" s="30"/>
      <c r="B2050" s="142"/>
      <c r="C2050" s="177" t="s">
        <v>2059</v>
      </c>
      <c r="D2050" s="177" t="s">
        <v>214</v>
      </c>
      <c r="E2050" s="178" t="s">
        <v>2060</v>
      </c>
      <c r="F2050" s="179" t="s">
        <v>2061</v>
      </c>
      <c r="G2050" s="180" t="s">
        <v>142</v>
      </c>
      <c r="H2050" s="181">
        <v>342.34300000000002</v>
      </c>
      <c r="I2050" s="182"/>
      <c r="J2050" s="182">
        <f>ROUND(I2050*H2050,2)</f>
        <v>0</v>
      </c>
      <c r="K2050" s="183"/>
      <c r="L2050" s="184"/>
      <c r="M2050" s="185" t="s">
        <v>1</v>
      </c>
      <c r="N2050" s="186" t="s">
        <v>38</v>
      </c>
      <c r="O2050" s="152">
        <v>0</v>
      </c>
      <c r="P2050" s="152">
        <f>O2050*H2050</f>
        <v>0</v>
      </c>
      <c r="Q2050" s="152">
        <v>2.4499999999999999E-3</v>
      </c>
      <c r="R2050" s="152">
        <f>Q2050*H2050</f>
        <v>0.83874035000000002</v>
      </c>
      <c r="S2050" s="152">
        <v>0</v>
      </c>
      <c r="T2050" s="153">
        <f>S2050*H2050</f>
        <v>0</v>
      </c>
      <c r="U2050" s="30"/>
      <c r="V2050" s="30"/>
      <c r="W2050" s="30"/>
      <c r="X2050" s="30"/>
      <c r="Y2050" s="30"/>
      <c r="Z2050" s="30"/>
      <c r="AA2050" s="30"/>
      <c r="AB2050" s="30"/>
      <c r="AC2050" s="30"/>
      <c r="AD2050" s="30"/>
      <c r="AE2050" s="30"/>
      <c r="AR2050" s="154" t="s">
        <v>304</v>
      </c>
      <c r="AT2050" s="154" t="s">
        <v>214</v>
      </c>
      <c r="AU2050" s="154" t="s">
        <v>83</v>
      </c>
      <c r="AY2050" s="18" t="s">
        <v>137</v>
      </c>
      <c r="BE2050" s="155">
        <f>IF(N2050="základní",J2050,0)</f>
        <v>0</v>
      </c>
      <c r="BF2050" s="155">
        <f>IF(N2050="snížená",J2050,0)</f>
        <v>0</v>
      </c>
      <c r="BG2050" s="155">
        <f>IF(N2050="zákl. přenesená",J2050,0)</f>
        <v>0</v>
      </c>
      <c r="BH2050" s="155">
        <f>IF(N2050="sníž. přenesená",J2050,0)</f>
        <v>0</v>
      </c>
      <c r="BI2050" s="155">
        <f>IF(N2050="nulová",J2050,0)</f>
        <v>0</v>
      </c>
      <c r="BJ2050" s="18" t="s">
        <v>81</v>
      </c>
      <c r="BK2050" s="155">
        <f>ROUND(I2050*H2050,2)</f>
        <v>0</v>
      </c>
      <c r="BL2050" s="18" t="s">
        <v>223</v>
      </c>
      <c r="BM2050" s="154" t="s">
        <v>2062</v>
      </c>
    </row>
    <row r="2051" spans="1:65" s="13" customFormat="1">
      <c r="B2051" s="156"/>
      <c r="D2051" s="157" t="s">
        <v>145</v>
      </c>
      <c r="E2051" s="158" t="s">
        <v>1</v>
      </c>
      <c r="F2051" s="159" t="s">
        <v>1409</v>
      </c>
      <c r="H2051" s="160">
        <v>274.14999999999998</v>
      </c>
      <c r="L2051" s="156"/>
      <c r="M2051" s="161"/>
      <c r="N2051" s="162"/>
      <c r="O2051" s="162"/>
      <c r="P2051" s="162"/>
      <c r="Q2051" s="162"/>
      <c r="R2051" s="162"/>
      <c r="S2051" s="162"/>
      <c r="T2051" s="163"/>
      <c r="AT2051" s="158" t="s">
        <v>145</v>
      </c>
      <c r="AU2051" s="158" t="s">
        <v>83</v>
      </c>
      <c r="AV2051" s="13" t="s">
        <v>83</v>
      </c>
      <c r="AW2051" s="13" t="s">
        <v>29</v>
      </c>
      <c r="AX2051" s="13" t="s">
        <v>73</v>
      </c>
      <c r="AY2051" s="158" t="s">
        <v>137</v>
      </c>
    </row>
    <row r="2052" spans="1:65" s="13" customFormat="1">
      <c r="B2052" s="156"/>
      <c r="D2052" s="157" t="s">
        <v>145</v>
      </c>
      <c r="E2052" s="158" t="s">
        <v>1</v>
      </c>
      <c r="F2052" s="159" t="s">
        <v>1411</v>
      </c>
      <c r="H2052" s="160">
        <v>32.67</v>
      </c>
      <c r="L2052" s="156"/>
      <c r="M2052" s="161"/>
      <c r="N2052" s="162"/>
      <c r="O2052" s="162"/>
      <c r="P2052" s="162"/>
      <c r="Q2052" s="162"/>
      <c r="R2052" s="162"/>
      <c r="S2052" s="162"/>
      <c r="T2052" s="163"/>
      <c r="AT2052" s="158" t="s">
        <v>145</v>
      </c>
      <c r="AU2052" s="158" t="s">
        <v>83</v>
      </c>
      <c r="AV2052" s="13" t="s">
        <v>83</v>
      </c>
      <c r="AW2052" s="13" t="s">
        <v>29</v>
      </c>
      <c r="AX2052" s="13" t="s">
        <v>73</v>
      </c>
      <c r="AY2052" s="158" t="s">
        <v>137</v>
      </c>
    </row>
    <row r="2053" spans="1:65" s="13" customFormat="1">
      <c r="B2053" s="156"/>
      <c r="D2053" s="157" t="s">
        <v>145</v>
      </c>
      <c r="E2053" s="158" t="s">
        <v>1</v>
      </c>
      <c r="F2053" s="159" t="s">
        <v>1412</v>
      </c>
      <c r="H2053" s="160">
        <v>28.81</v>
      </c>
      <c r="L2053" s="156"/>
      <c r="M2053" s="161"/>
      <c r="N2053" s="162"/>
      <c r="O2053" s="162"/>
      <c r="P2053" s="162"/>
      <c r="Q2053" s="162"/>
      <c r="R2053" s="162"/>
      <c r="S2053" s="162"/>
      <c r="T2053" s="163"/>
      <c r="AT2053" s="158" t="s">
        <v>145</v>
      </c>
      <c r="AU2053" s="158" t="s">
        <v>83</v>
      </c>
      <c r="AV2053" s="13" t="s">
        <v>83</v>
      </c>
      <c r="AW2053" s="13" t="s">
        <v>29</v>
      </c>
      <c r="AX2053" s="13" t="s">
        <v>73</v>
      </c>
      <c r="AY2053" s="158" t="s">
        <v>137</v>
      </c>
    </row>
    <row r="2054" spans="1:65" s="14" customFormat="1">
      <c r="B2054" s="164"/>
      <c r="D2054" s="157" t="s">
        <v>145</v>
      </c>
      <c r="E2054" s="165" t="s">
        <v>1</v>
      </c>
      <c r="F2054" s="166" t="s">
        <v>176</v>
      </c>
      <c r="H2054" s="167">
        <v>335.63</v>
      </c>
      <c r="L2054" s="164"/>
      <c r="M2054" s="168"/>
      <c r="N2054" s="169"/>
      <c r="O2054" s="169"/>
      <c r="P2054" s="169"/>
      <c r="Q2054" s="169"/>
      <c r="R2054" s="169"/>
      <c r="S2054" s="169"/>
      <c r="T2054" s="170"/>
      <c r="AT2054" s="165" t="s">
        <v>145</v>
      </c>
      <c r="AU2054" s="165" t="s">
        <v>83</v>
      </c>
      <c r="AV2054" s="14" t="s">
        <v>143</v>
      </c>
      <c r="AW2054" s="14" t="s">
        <v>29</v>
      </c>
      <c r="AX2054" s="14" t="s">
        <v>81</v>
      </c>
      <c r="AY2054" s="165" t="s">
        <v>137</v>
      </c>
    </row>
    <row r="2055" spans="1:65" s="13" customFormat="1">
      <c r="B2055" s="156"/>
      <c r="D2055" s="157" t="s">
        <v>145</v>
      </c>
      <c r="F2055" s="159" t="s">
        <v>2063</v>
      </c>
      <c r="H2055" s="160">
        <v>342.34300000000002</v>
      </c>
      <c r="L2055" s="156"/>
      <c r="M2055" s="161"/>
      <c r="N2055" s="162"/>
      <c r="O2055" s="162"/>
      <c r="P2055" s="162"/>
      <c r="Q2055" s="162"/>
      <c r="R2055" s="162"/>
      <c r="S2055" s="162"/>
      <c r="T2055" s="163"/>
      <c r="AT2055" s="158" t="s">
        <v>145</v>
      </c>
      <c r="AU2055" s="158" t="s">
        <v>83</v>
      </c>
      <c r="AV2055" s="13" t="s">
        <v>83</v>
      </c>
      <c r="AW2055" s="13" t="s">
        <v>3</v>
      </c>
      <c r="AX2055" s="13" t="s">
        <v>81</v>
      </c>
      <c r="AY2055" s="158" t="s">
        <v>137</v>
      </c>
    </row>
    <row r="2056" spans="1:65" s="2" customFormat="1" ht="24.15" customHeight="1">
      <c r="A2056" s="30"/>
      <c r="B2056" s="142"/>
      <c r="C2056" s="177" t="s">
        <v>2064</v>
      </c>
      <c r="D2056" s="177" t="s">
        <v>214</v>
      </c>
      <c r="E2056" s="178" t="s">
        <v>2065</v>
      </c>
      <c r="F2056" s="179" t="s">
        <v>2066</v>
      </c>
      <c r="G2056" s="180" t="s">
        <v>142</v>
      </c>
      <c r="H2056" s="181">
        <v>342.34300000000002</v>
      </c>
      <c r="I2056" s="182"/>
      <c r="J2056" s="182">
        <f>ROUND(I2056*H2056,2)</f>
        <v>0</v>
      </c>
      <c r="K2056" s="183"/>
      <c r="L2056" s="184"/>
      <c r="M2056" s="185" t="s">
        <v>1</v>
      </c>
      <c r="N2056" s="186" t="s">
        <v>38</v>
      </c>
      <c r="O2056" s="152">
        <v>0</v>
      </c>
      <c r="P2056" s="152">
        <f>O2056*H2056</f>
        <v>0</v>
      </c>
      <c r="Q2056" s="152">
        <v>2.8E-3</v>
      </c>
      <c r="R2056" s="152">
        <f>Q2056*H2056</f>
        <v>0.95856040000000009</v>
      </c>
      <c r="S2056" s="152">
        <v>0</v>
      </c>
      <c r="T2056" s="153">
        <f>S2056*H2056</f>
        <v>0</v>
      </c>
      <c r="U2056" s="30"/>
      <c r="V2056" s="30"/>
      <c r="W2056" s="30"/>
      <c r="X2056" s="30"/>
      <c r="Y2056" s="30"/>
      <c r="Z2056" s="30"/>
      <c r="AA2056" s="30"/>
      <c r="AB2056" s="30"/>
      <c r="AC2056" s="30"/>
      <c r="AD2056" s="30"/>
      <c r="AE2056" s="30"/>
      <c r="AR2056" s="154" t="s">
        <v>304</v>
      </c>
      <c r="AT2056" s="154" t="s">
        <v>214</v>
      </c>
      <c r="AU2056" s="154" t="s">
        <v>83</v>
      </c>
      <c r="AY2056" s="18" t="s">
        <v>137</v>
      </c>
      <c r="BE2056" s="155">
        <f>IF(N2056="základní",J2056,0)</f>
        <v>0</v>
      </c>
      <c r="BF2056" s="155">
        <f>IF(N2056="snížená",J2056,0)</f>
        <v>0</v>
      </c>
      <c r="BG2056" s="155">
        <f>IF(N2056="zákl. přenesená",J2056,0)</f>
        <v>0</v>
      </c>
      <c r="BH2056" s="155">
        <f>IF(N2056="sníž. přenesená",J2056,0)</f>
        <v>0</v>
      </c>
      <c r="BI2056" s="155">
        <f>IF(N2056="nulová",J2056,0)</f>
        <v>0</v>
      </c>
      <c r="BJ2056" s="18" t="s">
        <v>81</v>
      </c>
      <c r="BK2056" s="155">
        <f>ROUND(I2056*H2056,2)</f>
        <v>0</v>
      </c>
      <c r="BL2056" s="18" t="s">
        <v>223</v>
      </c>
      <c r="BM2056" s="154" t="s">
        <v>2067</v>
      </c>
    </row>
    <row r="2057" spans="1:65" s="13" customFormat="1">
      <c r="B2057" s="156"/>
      <c r="D2057" s="157" t="s">
        <v>145</v>
      </c>
      <c r="E2057" s="158" t="s">
        <v>1</v>
      </c>
      <c r="F2057" s="159" t="s">
        <v>1409</v>
      </c>
      <c r="H2057" s="160">
        <v>274.14999999999998</v>
      </c>
      <c r="L2057" s="156"/>
      <c r="M2057" s="161"/>
      <c r="N2057" s="162"/>
      <c r="O2057" s="162"/>
      <c r="P2057" s="162"/>
      <c r="Q2057" s="162"/>
      <c r="R2057" s="162"/>
      <c r="S2057" s="162"/>
      <c r="T2057" s="163"/>
      <c r="AT2057" s="158" t="s">
        <v>145</v>
      </c>
      <c r="AU2057" s="158" t="s">
        <v>83</v>
      </c>
      <c r="AV2057" s="13" t="s">
        <v>83</v>
      </c>
      <c r="AW2057" s="13" t="s">
        <v>29</v>
      </c>
      <c r="AX2057" s="13" t="s">
        <v>73</v>
      </c>
      <c r="AY2057" s="158" t="s">
        <v>137</v>
      </c>
    </row>
    <row r="2058" spans="1:65" s="13" customFormat="1">
      <c r="B2058" s="156"/>
      <c r="D2058" s="157" t="s">
        <v>145</v>
      </c>
      <c r="E2058" s="158" t="s">
        <v>1</v>
      </c>
      <c r="F2058" s="159" t="s">
        <v>1411</v>
      </c>
      <c r="H2058" s="160">
        <v>32.67</v>
      </c>
      <c r="L2058" s="156"/>
      <c r="M2058" s="161"/>
      <c r="N2058" s="162"/>
      <c r="O2058" s="162"/>
      <c r="P2058" s="162"/>
      <c r="Q2058" s="162"/>
      <c r="R2058" s="162"/>
      <c r="S2058" s="162"/>
      <c r="T2058" s="163"/>
      <c r="AT2058" s="158" t="s">
        <v>145</v>
      </c>
      <c r="AU2058" s="158" t="s">
        <v>83</v>
      </c>
      <c r="AV2058" s="13" t="s">
        <v>83</v>
      </c>
      <c r="AW2058" s="13" t="s">
        <v>29</v>
      </c>
      <c r="AX2058" s="13" t="s">
        <v>73</v>
      </c>
      <c r="AY2058" s="158" t="s">
        <v>137</v>
      </c>
    </row>
    <row r="2059" spans="1:65" s="13" customFormat="1">
      <c r="B2059" s="156"/>
      <c r="D2059" s="157" t="s">
        <v>145</v>
      </c>
      <c r="E2059" s="158" t="s">
        <v>1</v>
      </c>
      <c r="F2059" s="159" t="s">
        <v>1412</v>
      </c>
      <c r="H2059" s="160">
        <v>28.81</v>
      </c>
      <c r="L2059" s="156"/>
      <c r="M2059" s="161"/>
      <c r="N2059" s="162"/>
      <c r="O2059" s="162"/>
      <c r="P2059" s="162"/>
      <c r="Q2059" s="162"/>
      <c r="R2059" s="162"/>
      <c r="S2059" s="162"/>
      <c r="T2059" s="163"/>
      <c r="AT2059" s="158" t="s">
        <v>145</v>
      </c>
      <c r="AU2059" s="158" t="s">
        <v>83</v>
      </c>
      <c r="AV2059" s="13" t="s">
        <v>83</v>
      </c>
      <c r="AW2059" s="13" t="s">
        <v>29</v>
      </c>
      <c r="AX2059" s="13" t="s">
        <v>73</v>
      </c>
      <c r="AY2059" s="158" t="s">
        <v>137</v>
      </c>
    </row>
    <row r="2060" spans="1:65" s="14" customFormat="1">
      <c r="B2060" s="164"/>
      <c r="D2060" s="157" t="s">
        <v>145</v>
      </c>
      <c r="E2060" s="165" t="s">
        <v>1</v>
      </c>
      <c r="F2060" s="166" t="s">
        <v>176</v>
      </c>
      <c r="H2060" s="167">
        <v>335.63</v>
      </c>
      <c r="L2060" s="164"/>
      <c r="M2060" s="168"/>
      <c r="N2060" s="169"/>
      <c r="O2060" s="169"/>
      <c r="P2060" s="169"/>
      <c r="Q2060" s="169"/>
      <c r="R2060" s="169"/>
      <c r="S2060" s="169"/>
      <c r="T2060" s="170"/>
      <c r="AT2060" s="165" t="s">
        <v>145</v>
      </c>
      <c r="AU2060" s="165" t="s">
        <v>83</v>
      </c>
      <c r="AV2060" s="14" t="s">
        <v>143</v>
      </c>
      <c r="AW2060" s="14" t="s">
        <v>29</v>
      </c>
      <c r="AX2060" s="14" t="s">
        <v>81</v>
      </c>
      <c r="AY2060" s="165" t="s">
        <v>137</v>
      </c>
    </row>
    <row r="2061" spans="1:65" s="13" customFormat="1">
      <c r="B2061" s="156"/>
      <c r="D2061" s="157" t="s">
        <v>145</v>
      </c>
      <c r="F2061" s="159" t="s">
        <v>2063</v>
      </c>
      <c r="H2061" s="160">
        <v>342.34300000000002</v>
      </c>
      <c r="L2061" s="156"/>
      <c r="M2061" s="161"/>
      <c r="N2061" s="162"/>
      <c r="O2061" s="162"/>
      <c r="P2061" s="162"/>
      <c r="Q2061" s="162"/>
      <c r="R2061" s="162"/>
      <c r="S2061" s="162"/>
      <c r="T2061" s="163"/>
      <c r="AT2061" s="158" t="s">
        <v>145</v>
      </c>
      <c r="AU2061" s="158" t="s">
        <v>83</v>
      </c>
      <c r="AV2061" s="13" t="s">
        <v>83</v>
      </c>
      <c r="AW2061" s="13" t="s">
        <v>3</v>
      </c>
      <c r="AX2061" s="13" t="s">
        <v>81</v>
      </c>
      <c r="AY2061" s="158" t="s">
        <v>137</v>
      </c>
    </row>
    <row r="2062" spans="1:65" s="2" customFormat="1" ht="24.15" customHeight="1">
      <c r="A2062" s="30"/>
      <c r="B2062" s="142"/>
      <c r="C2062" s="177" t="s">
        <v>2068</v>
      </c>
      <c r="D2062" s="177" t="s">
        <v>214</v>
      </c>
      <c r="E2062" s="178" t="s">
        <v>2069</v>
      </c>
      <c r="F2062" s="179" t="s">
        <v>2070</v>
      </c>
      <c r="G2062" s="180" t="s">
        <v>142</v>
      </c>
      <c r="H2062" s="181">
        <v>2754.694</v>
      </c>
      <c r="I2062" s="182"/>
      <c r="J2062" s="182">
        <f>ROUND(I2062*H2062,2)</f>
        <v>0</v>
      </c>
      <c r="K2062" s="183"/>
      <c r="L2062" s="184"/>
      <c r="M2062" s="185" t="s">
        <v>1</v>
      </c>
      <c r="N2062" s="186" t="s">
        <v>38</v>
      </c>
      <c r="O2062" s="152">
        <v>0</v>
      </c>
      <c r="P2062" s="152">
        <f>O2062*H2062</f>
        <v>0</v>
      </c>
      <c r="Q2062" s="152">
        <v>2.0999999999999999E-3</v>
      </c>
      <c r="R2062" s="152">
        <f>Q2062*H2062</f>
        <v>5.7848573999999999</v>
      </c>
      <c r="S2062" s="152">
        <v>0</v>
      </c>
      <c r="T2062" s="153">
        <f>S2062*H2062</f>
        <v>0</v>
      </c>
      <c r="U2062" s="30"/>
      <c r="V2062" s="30"/>
      <c r="W2062" s="30"/>
      <c r="X2062" s="30"/>
      <c r="Y2062" s="30"/>
      <c r="Z2062" s="30"/>
      <c r="AA2062" s="30"/>
      <c r="AB2062" s="30"/>
      <c r="AC2062" s="30"/>
      <c r="AD2062" s="30"/>
      <c r="AE2062" s="30"/>
      <c r="AR2062" s="154" t="s">
        <v>304</v>
      </c>
      <c r="AT2062" s="154" t="s">
        <v>214</v>
      </c>
      <c r="AU2062" s="154" t="s">
        <v>83</v>
      </c>
      <c r="AY2062" s="18" t="s">
        <v>137</v>
      </c>
      <c r="BE2062" s="155">
        <f>IF(N2062="základní",J2062,0)</f>
        <v>0</v>
      </c>
      <c r="BF2062" s="155">
        <f>IF(N2062="snížená",J2062,0)</f>
        <v>0</v>
      </c>
      <c r="BG2062" s="155">
        <f>IF(N2062="zákl. přenesená",J2062,0)</f>
        <v>0</v>
      </c>
      <c r="BH2062" s="155">
        <f>IF(N2062="sníž. přenesená",J2062,0)</f>
        <v>0</v>
      </c>
      <c r="BI2062" s="155">
        <f>IF(N2062="nulová",J2062,0)</f>
        <v>0</v>
      </c>
      <c r="BJ2062" s="18" t="s">
        <v>81</v>
      </c>
      <c r="BK2062" s="155">
        <f>ROUND(I2062*H2062,2)</f>
        <v>0</v>
      </c>
      <c r="BL2062" s="18" t="s">
        <v>223</v>
      </c>
      <c r="BM2062" s="154" t="s">
        <v>2071</v>
      </c>
    </row>
    <row r="2063" spans="1:65" s="13" customFormat="1">
      <c r="B2063" s="156"/>
      <c r="D2063" s="157" t="s">
        <v>145</v>
      </c>
      <c r="E2063" s="158" t="s">
        <v>1</v>
      </c>
      <c r="F2063" s="159" t="s">
        <v>2072</v>
      </c>
      <c r="H2063" s="160">
        <v>2679.46</v>
      </c>
      <c r="L2063" s="156"/>
      <c r="M2063" s="161"/>
      <c r="N2063" s="162"/>
      <c r="O2063" s="162"/>
      <c r="P2063" s="162"/>
      <c r="Q2063" s="162"/>
      <c r="R2063" s="162"/>
      <c r="S2063" s="162"/>
      <c r="T2063" s="163"/>
      <c r="AT2063" s="158" t="s">
        <v>145</v>
      </c>
      <c r="AU2063" s="158" t="s">
        <v>83</v>
      </c>
      <c r="AV2063" s="13" t="s">
        <v>83</v>
      </c>
      <c r="AW2063" s="13" t="s">
        <v>29</v>
      </c>
      <c r="AX2063" s="13" t="s">
        <v>73</v>
      </c>
      <c r="AY2063" s="158" t="s">
        <v>137</v>
      </c>
    </row>
    <row r="2064" spans="1:65" s="13" customFormat="1">
      <c r="B2064" s="156"/>
      <c r="D2064" s="157" t="s">
        <v>145</v>
      </c>
      <c r="E2064" s="158" t="s">
        <v>1</v>
      </c>
      <c r="F2064" s="159" t="s">
        <v>1766</v>
      </c>
      <c r="H2064" s="160">
        <v>21.22</v>
      </c>
      <c r="L2064" s="156"/>
      <c r="M2064" s="161"/>
      <c r="N2064" s="162"/>
      <c r="O2064" s="162"/>
      <c r="P2064" s="162"/>
      <c r="Q2064" s="162"/>
      <c r="R2064" s="162"/>
      <c r="S2064" s="162"/>
      <c r="T2064" s="163"/>
      <c r="AT2064" s="158" t="s">
        <v>145</v>
      </c>
      <c r="AU2064" s="158" t="s">
        <v>83</v>
      </c>
      <c r="AV2064" s="13" t="s">
        <v>83</v>
      </c>
      <c r="AW2064" s="13" t="s">
        <v>29</v>
      </c>
      <c r="AX2064" s="13" t="s">
        <v>73</v>
      </c>
      <c r="AY2064" s="158" t="s">
        <v>137</v>
      </c>
    </row>
    <row r="2065" spans="1:65" s="14" customFormat="1">
      <c r="B2065" s="164"/>
      <c r="D2065" s="157" t="s">
        <v>145</v>
      </c>
      <c r="E2065" s="165" t="s">
        <v>1</v>
      </c>
      <c r="F2065" s="166" t="s">
        <v>176</v>
      </c>
      <c r="H2065" s="167">
        <v>2700.68</v>
      </c>
      <c r="L2065" s="164"/>
      <c r="M2065" s="168"/>
      <c r="N2065" s="169"/>
      <c r="O2065" s="169"/>
      <c r="P2065" s="169"/>
      <c r="Q2065" s="169"/>
      <c r="R2065" s="169"/>
      <c r="S2065" s="169"/>
      <c r="T2065" s="170"/>
      <c r="AT2065" s="165" t="s">
        <v>145</v>
      </c>
      <c r="AU2065" s="165" t="s">
        <v>83</v>
      </c>
      <c r="AV2065" s="14" t="s">
        <v>143</v>
      </c>
      <c r="AW2065" s="14" t="s">
        <v>29</v>
      </c>
      <c r="AX2065" s="14" t="s">
        <v>81</v>
      </c>
      <c r="AY2065" s="165" t="s">
        <v>137</v>
      </c>
    </row>
    <row r="2066" spans="1:65" s="13" customFormat="1">
      <c r="B2066" s="156"/>
      <c r="D2066" s="157" t="s">
        <v>145</v>
      </c>
      <c r="F2066" s="159" t="s">
        <v>2073</v>
      </c>
      <c r="H2066" s="160">
        <v>2754.694</v>
      </c>
      <c r="L2066" s="156"/>
      <c r="M2066" s="161"/>
      <c r="N2066" s="162"/>
      <c r="O2066" s="162"/>
      <c r="P2066" s="162"/>
      <c r="Q2066" s="162"/>
      <c r="R2066" s="162"/>
      <c r="S2066" s="162"/>
      <c r="T2066" s="163"/>
      <c r="AT2066" s="158" t="s">
        <v>145</v>
      </c>
      <c r="AU2066" s="158" t="s">
        <v>83</v>
      </c>
      <c r="AV2066" s="13" t="s">
        <v>83</v>
      </c>
      <c r="AW2066" s="13" t="s">
        <v>3</v>
      </c>
      <c r="AX2066" s="13" t="s">
        <v>81</v>
      </c>
      <c r="AY2066" s="158" t="s">
        <v>137</v>
      </c>
    </row>
    <row r="2067" spans="1:65" s="2" customFormat="1" ht="24.15" customHeight="1">
      <c r="A2067" s="30"/>
      <c r="B2067" s="142"/>
      <c r="C2067" s="143" t="s">
        <v>2074</v>
      </c>
      <c r="D2067" s="143" t="s">
        <v>139</v>
      </c>
      <c r="E2067" s="144" t="s">
        <v>2075</v>
      </c>
      <c r="F2067" s="145" t="s">
        <v>2076</v>
      </c>
      <c r="G2067" s="146" t="s">
        <v>142</v>
      </c>
      <c r="H2067" s="147">
        <v>1796.32</v>
      </c>
      <c r="I2067" s="148"/>
      <c r="J2067" s="148">
        <f>ROUND(I2067*H2067,2)</f>
        <v>0</v>
      </c>
      <c r="K2067" s="149"/>
      <c r="L2067" s="31"/>
      <c r="M2067" s="150" t="s">
        <v>1</v>
      </c>
      <c r="N2067" s="151" t="s">
        <v>38</v>
      </c>
      <c r="O2067" s="152">
        <v>0.09</v>
      </c>
      <c r="P2067" s="152">
        <f>O2067*H2067</f>
        <v>161.66879999999998</v>
      </c>
      <c r="Q2067" s="152">
        <v>0</v>
      </c>
      <c r="R2067" s="152">
        <f>Q2067*H2067</f>
        <v>0</v>
      </c>
      <c r="S2067" s="152">
        <v>0</v>
      </c>
      <c r="T2067" s="153">
        <f>S2067*H2067</f>
        <v>0</v>
      </c>
      <c r="U2067" s="30"/>
      <c r="V2067" s="30"/>
      <c r="W2067" s="30"/>
      <c r="X2067" s="30"/>
      <c r="Y2067" s="30"/>
      <c r="Z2067" s="30"/>
      <c r="AA2067" s="30"/>
      <c r="AB2067" s="30"/>
      <c r="AC2067" s="30"/>
      <c r="AD2067" s="30"/>
      <c r="AE2067" s="30"/>
      <c r="AR2067" s="154" t="s">
        <v>223</v>
      </c>
      <c r="AT2067" s="154" t="s">
        <v>139</v>
      </c>
      <c r="AU2067" s="154" t="s">
        <v>83</v>
      </c>
      <c r="AY2067" s="18" t="s">
        <v>137</v>
      </c>
      <c r="BE2067" s="155">
        <f>IF(N2067="základní",J2067,0)</f>
        <v>0</v>
      </c>
      <c r="BF2067" s="155">
        <f>IF(N2067="snížená",J2067,0)</f>
        <v>0</v>
      </c>
      <c r="BG2067" s="155">
        <f>IF(N2067="zákl. přenesená",J2067,0)</f>
        <v>0</v>
      </c>
      <c r="BH2067" s="155">
        <f>IF(N2067="sníž. přenesená",J2067,0)</f>
        <v>0</v>
      </c>
      <c r="BI2067" s="155">
        <f>IF(N2067="nulová",J2067,0)</f>
        <v>0</v>
      </c>
      <c r="BJ2067" s="18" t="s">
        <v>81</v>
      </c>
      <c r="BK2067" s="155">
        <f>ROUND(I2067*H2067,2)</f>
        <v>0</v>
      </c>
      <c r="BL2067" s="18" t="s">
        <v>223</v>
      </c>
      <c r="BM2067" s="154" t="s">
        <v>2077</v>
      </c>
    </row>
    <row r="2068" spans="1:65" s="15" customFormat="1">
      <c r="B2068" s="171"/>
      <c r="D2068" s="157" t="s">
        <v>145</v>
      </c>
      <c r="E2068" s="172" t="s">
        <v>1</v>
      </c>
      <c r="F2068" s="173" t="s">
        <v>2078</v>
      </c>
      <c r="H2068" s="172" t="s">
        <v>1</v>
      </c>
      <c r="L2068" s="171"/>
      <c r="M2068" s="174"/>
      <c r="N2068" s="175"/>
      <c r="O2068" s="175"/>
      <c r="P2068" s="175"/>
      <c r="Q2068" s="175"/>
      <c r="R2068" s="175"/>
      <c r="S2068" s="175"/>
      <c r="T2068" s="176"/>
      <c r="AT2068" s="172" t="s">
        <v>145</v>
      </c>
      <c r="AU2068" s="172" t="s">
        <v>83</v>
      </c>
      <c r="AV2068" s="15" t="s">
        <v>81</v>
      </c>
      <c r="AW2068" s="15" t="s">
        <v>29</v>
      </c>
      <c r="AX2068" s="15" t="s">
        <v>73</v>
      </c>
      <c r="AY2068" s="172" t="s">
        <v>137</v>
      </c>
    </row>
    <row r="2069" spans="1:65" s="13" customFormat="1">
      <c r="B2069" s="156"/>
      <c r="D2069" s="157" t="s">
        <v>145</v>
      </c>
      <c r="E2069" s="158" t="s">
        <v>1</v>
      </c>
      <c r="F2069" s="159" t="s">
        <v>2079</v>
      </c>
      <c r="H2069" s="160">
        <v>6.75</v>
      </c>
      <c r="L2069" s="156"/>
      <c r="M2069" s="161"/>
      <c r="N2069" s="162"/>
      <c r="O2069" s="162"/>
      <c r="P2069" s="162"/>
      <c r="Q2069" s="162"/>
      <c r="R2069" s="162"/>
      <c r="S2069" s="162"/>
      <c r="T2069" s="163"/>
      <c r="AT2069" s="158" t="s">
        <v>145</v>
      </c>
      <c r="AU2069" s="158" t="s">
        <v>83</v>
      </c>
      <c r="AV2069" s="13" t="s">
        <v>83</v>
      </c>
      <c r="AW2069" s="13" t="s">
        <v>29</v>
      </c>
      <c r="AX2069" s="13" t="s">
        <v>73</v>
      </c>
      <c r="AY2069" s="158" t="s">
        <v>137</v>
      </c>
    </row>
    <row r="2070" spans="1:65" s="16" customFormat="1">
      <c r="B2070" s="191"/>
      <c r="D2070" s="157" t="s">
        <v>145</v>
      </c>
      <c r="E2070" s="192" t="s">
        <v>1</v>
      </c>
      <c r="F2070" s="193" t="s">
        <v>582</v>
      </c>
      <c r="H2070" s="194">
        <v>6.75</v>
      </c>
      <c r="L2070" s="191"/>
      <c r="M2070" s="195"/>
      <c r="N2070" s="196"/>
      <c r="O2070" s="196"/>
      <c r="P2070" s="196"/>
      <c r="Q2070" s="196"/>
      <c r="R2070" s="196"/>
      <c r="S2070" s="196"/>
      <c r="T2070" s="197"/>
      <c r="AT2070" s="192" t="s">
        <v>145</v>
      </c>
      <c r="AU2070" s="192" t="s">
        <v>83</v>
      </c>
      <c r="AV2070" s="16" t="s">
        <v>152</v>
      </c>
      <c r="AW2070" s="16" t="s">
        <v>29</v>
      </c>
      <c r="AX2070" s="16" t="s">
        <v>73</v>
      </c>
      <c r="AY2070" s="192" t="s">
        <v>137</v>
      </c>
    </row>
    <row r="2071" spans="1:65" s="15" customFormat="1">
      <c r="B2071" s="171"/>
      <c r="D2071" s="157" t="s">
        <v>145</v>
      </c>
      <c r="E2071" s="172" t="s">
        <v>1</v>
      </c>
      <c r="F2071" s="173" t="s">
        <v>2080</v>
      </c>
      <c r="H2071" s="172" t="s">
        <v>1</v>
      </c>
      <c r="L2071" s="171"/>
      <c r="M2071" s="174"/>
      <c r="N2071" s="175"/>
      <c r="O2071" s="175"/>
      <c r="P2071" s="175"/>
      <c r="Q2071" s="175"/>
      <c r="R2071" s="175"/>
      <c r="S2071" s="175"/>
      <c r="T2071" s="176"/>
      <c r="AT2071" s="172" t="s">
        <v>145</v>
      </c>
      <c r="AU2071" s="172" t="s">
        <v>83</v>
      </c>
      <c r="AV2071" s="15" t="s">
        <v>81</v>
      </c>
      <c r="AW2071" s="15" t="s">
        <v>29</v>
      </c>
      <c r="AX2071" s="15" t="s">
        <v>73</v>
      </c>
      <c r="AY2071" s="172" t="s">
        <v>137</v>
      </c>
    </row>
    <row r="2072" spans="1:65" s="13" customFormat="1">
      <c r="B2072" s="156"/>
      <c r="D2072" s="157" t="s">
        <v>145</v>
      </c>
      <c r="E2072" s="158" t="s">
        <v>1</v>
      </c>
      <c r="F2072" s="159" t="s">
        <v>2081</v>
      </c>
      <c r="H2072" s="160">
        <v>1257.26</v>
      </c>
      <c r="L2072" s="156"/>
      <c r="M2072" s="161"/>
      <c r="N2072" s="162"/>
      <c r="O2072" s="162"/>
      <c r="P2072" s="162"/>
      <c r="Q2072" s="162"/>
      <c r="R2072" s="162"/>
      <c r="S2072" s="162"/>
      <c r="T2072" s="163"/>
      <c r="AT2072" s="158" t="s">
        <v>145</v>
      </c>
      <c r="AU2072" s="158" t="s">
        <v>83</v>
      </c>
      <c r="AV2072" s="13" t="s">
        <v>83</v>
      </c>
      <c r="AW2072" s="13" t="s">
        <v>29</v>
      </c>
      <c r="AX2072" s="13" t="s">
        <v>73</v>
      </c>
      <c r="AY2072" s="158" t="s">
        <v>137</v>
      </c>
    </row>
    <row r="2073" spans="1:65" s="13" customFormat="1">
      <c r="B2073" s="156"/>
      <c r="D2073" s="157" t="s">
        <v>145</v>
      </c>
      <c r="E2073" s="158" t="s">
        <v>1</v>
      </c>
      <c r="F2073" s="159" t="s">
        <v>1878</v>
      </c>
      <c r="H2073" s="160">
        <v>-21.12</v>
      </c>
      <c r="L2073" s="156"/>
      <c r="M2073" s="161"/>
      <c r="N2073" s="162"/>
      <c r="O2073" s="162"/>
      <c r="P2073" s="162"/>
      <c r="Q2073" s="162"/>
      <c r="R2073" s="162"/>
      <c r="S2073" s="162"/>
      <c r="T2073" s="163"/>
      <c r="AT2073" s="158" t="s">
        <v>145</v>
      </c>
      <c r="AU2073" s="158" t="s">
        <v>83</v>
      </c>
      <c r="AV2073" s="13" t="s">
        <v>83</v>
      </c>
      <c r="AW2073" s="13" t="s">
        <v>29</v>
      </c>
      <c r="AX2073" s="13" t="s">
        <v>73</v>
      </c>
      <c r="AY2073" s="158" t="s">
        <v>137</v>
      </c>
    </row>
    <row r="2074" spans="1:65" s="16" customFormat="1">
      <c r="B2074" s="191"/>
      <c r="D2074" s="157" t="s">
        <v>145</v>
      </c>
      <c r="E2074" s="192" t="s">
        <v>1</v>
      </c>
      <c r="F2074" s="193" t="s">
        <v>582</v>
      </c>
      <c r="H2074" s="194">
        <v>1236.1400000000001</v>
      </c>
      <c r="L2074" s="191"/>
      <c r="M2074" s="195"/>
      <c r="N2074" s="196"/>
      <c r="O2074" s="196"/>
      <c r="P2074" s="196"/>
      <c r="Q2074" s="196"/>
      <c r="R2074" s="196"/>
      <c r="S2074" s="196"/>
      <c r="T2074" s="197"/>
      <c r="AT2074" s="192" t="s">
        <v>145</v>
      </c>
      <c r="AU2074" s="192" t="s">
        <v>83</v>
      </c>
      <c r="AV2074" s="16" t="s">
        <v>152</v>
      </c>
      <c r="AW2074" s="16" t="s">
        <v>29</v>
      </c>
      <c r="AX2074" s="16" t="s">
        <v>73</v>
      </c>
      <c r="AY2074" s="192" t="s">
        <v>137</v>
      </c>
    </row>
    <row r="2075" spans="1:65" s="15" customFormat="1">
      <c r="B2075" s="171"/>
      <c r="D2075" s="157" t="s">
        <v>145</v>
      </c>
      <c r="E2075" s="172" t="s">
        <v>1</v>
      </c>
      <c r="F2075" s="173" t="s">
        <v>2082</v>
      </c>
      <c r="H2075" s="172" t="s">
        <v>1</v>
      </c>
      <c r="L2075" s="171"/>
      <c r="M2075" s="174"/>
      <c r="N2075" s="175"/>
      <c r="O2075" s="175"/>
      <c r="P2075" s="175"/>
      <c r="Q2075" s="175"/>
      <c r="R2075" s="175"/>
      <c r="S2075" s="175"/>
      <c r="T2075" s="176"/>
      <c r="AT2075" s="172" t="s">
        <v>145</v>
      </c>
      <c r="AU2075" s="172" t="s">
        <v>83</v>
      </c>
      <c r="AV2075" s="15" t="s">
        <v>81</v>
      </c>
      <c r="AW2075" s="15" t="s">
        <v>29</v>
      </c>
      <c r="AX2075" s="15" t="s">
        <v>73</v>
      </c>
      <c r="AY2075" s="172" t="s">
        <v>137</v>
      </c>
    </row>
    <row r="2076" spans="1:65" s="13" customFormat="1">
      <c r="B2076" s="156"/>
      <c r="D2076" s="157" t="s">
        <v>145</v>
      </c>
      <c r="E2076" s="158" t="s">
        <v>1</v>
      </c>
      <c r="F2076" s="159" t="s">
        <v>1392</v>
      </c>
      <c r="H2076" s="160">
        <v>11.77</v>
      </c>
      <c r="L2076" s="156"/>
      <c r="M2076" s="161"/>
      <c r="N2076" s="162"/>
      <c r="O2076" s="162"/>
      <c r="P2076" s="162"/>
      <c r="Q2076" s="162"/>
      <c r="R2076" s="162"/>
      <c r="S2076" s="162"/>
      <c r="T2076" s="163"/>
      <c r="AT2076" s="158" t="s">
        <v>145</v>
      </c>
      <c r="AU2076" s="158" t="s">
        <v>83</v>
      </c>
      <c r="AV2076" s="13" t="s">
        <v>83</v>
      </c>
      <c r="AW2076" s="13" t="s">
        <v>29</v>
      </c>
      <c r="AX2076" s="13" t="s">
        <v>73</v>
      </c>
      <c r="AY2076" s="158" t="s">
        <v>137</v>
      </c>
    </row>
    <row r="2077" spans="1:65" s="13" customFormat="1">
      <c r="B2077" s="156"/>
      <c r="D2077" s="157" t="s">
        <v>145</v>
      </c>
      <c r="E2077" s="158" t="s">
        <v>1</v>
      </c>
      <c r="F2077" s="159" t="s">
        <v>1393</v>
      </c>
      <c r="H2077" s="160">
        <v>50.4</v>
      </c>
      <c r="L2077" s="156"/>
      <c r="M2077" s="161"/>
      <c r="N2077" s="162"/>
      <c r="O2077" s="162"/>
      <c r="P2077" s="162"/>
      <c r="Q2077" s="162"/>
      <c r="R2077" s="162"/>
      <c r="S2077" s="162"/>
      <c r="T2077" s="163"/>
      <c r="AT2077" s="158" t="s">
        <v>145</v>
      </c>
      <c r="AU2077" s="158" t="s">
        <v>83</v>
      </c>
      <c r="AV2077" s="13" t="s">
        <v>83</v>
      </c>
      <c r="AW2077" s="13" t="s">
        <v>29</v>
      </c>
      <c r="AX2077" s="13" t="s">
        <v>73</v>
      </c>
      <c r="AY2077" s="158" t="s">
        <v>137</v>
      </c>
    </row>
    <row r="2078" spans="1:65" s="13" customFormat="1">
      <c r="B2078" s="156"/>
      <c r="D2078" s="157" t="s">
        <v>145</v>
      </c>
      <c r="E2078" s="158" t="s">
        <v>1</v>
      </c>
      <c r="F2078" s="159" t="s">
        <v>1394</v>
      </c>
      <c r="H2078" s="160">
        <v>143.85</v>
      </c>
      <c r="L2078" s="156"/>
      <c r="M2078" s="161"/>
      <c r="N2078" s="162"/>
      <c r="O2078" s="162"/>
      <c r="P2078" s="162"/>
      <c r="Q2078" s="162"/>
      <c r="R2078" s="162"/>
      <c r="S2078" s="162"/>
      <c r="T2078" s="163"/>
      <c r="AT2078" s="158" t="s">
        <v>145</v>
      </c>
      <c r="AU2078" s="158" t="s">
        <v>83</v>
      </c>
      <c r="AV2078" s="13" t="s">
        <v>83</v>
      </c>
      <c r="AW2078" s="13" t="s">
        <v>29</v>
      </c>
      <c r="AX2078" s="13" t="s">
        <v>73</v>
      </c>
      <c r="AY2078" s="158" t="s">
        <v>137</v>
      </c>
    </row>
    <row r="2079" spans="1:65" s="13" customFormat="1">
      <c r="B2079" s="156"/>
      <c r="D2079" s="157" t="s">
        <v>145</v>
      </c>
      <c r="E2079" s="158" t="s">
        <v>1</v>
      </c>
      <c r="F2079" s="159" t="s">
        <v>1395</v>
      </c>
      <c r="H2079" s="160">
        <v>5.75</v>
      </c>
      <c r="L2079" s="156"/>
      <c r="M2079" s="161"/>
      <c r="N2079" s="162"/>
      <c r="O2079" s="162"/>
      <c r="P2079" s="162"/>
      <c r="Q2079" s="162"/>
      <c r="R2079" s="162"/>
      <c r="S2079" s="162"/>
      <c r="T2079" s="163"/>
      <c r="AT2079" s="158" t="s">
        <v>145</v>
      </c>
      <c r="AU2079" s="158" t="s">
        <v>83</v>
      </c>
      <c r="AV2079" s="13" t="s">
        <v>83</v>
      </c>
      <c r="AW2079" s="13" t="s">
        <v>29</v>
      </c>
      <c r="AX2079" s="13" t="s">
        <v>73</v>
      </c>
      <c r="AY2079" s="158" t="s">
        <v>137</v>
      </c>
    </row>
    <row r="2080" spans="1:65" s="13" customFormat="1">
      <c r="B2080" s="156"/>
      <c r="D2080" s="157" t="s">
        <v>145</v>
      </c>
      <c r="E2080" s="158" t="s">
        <v>1</v>
      </c>
      <c r="F2080" s="159" t="s">
        <v>1396</v>
      </c>
      <c r="H2080" s="160">
        <v>128.87</v>
      </c>
      <c r="L2080" s="156"/>
      <c r="M2080" s="161"/>
      <c r="N2080" s="162"/>
      <c r="O2080" s="162"/>
      <c r="P2080" s="162"/>
      <c r="Q2080" s="162"/>
      <c r="R2080" s="162"/>
      <c r="S2080" s="162"/>
      <c r="T2080" s="163"/>
      <c r="AT2080" s="158" t="s">
        <v>145</v>
      </c>
      <c r="AU2080" s="158" t="s">
        <v>83</v>
      </c>
      <c r="AV2080" s="13" t="s">
        <v>83</v>
      </c>
      <c r="AW2080" s="13" t="s">
        <v>29</v>
      </c>
      <c r="AX2080" s="13" t="s">
        <v>73</v>
      </c>
      <c r="AY2080" s="158" t="s">
        <v>137</v>
      </c>
    </row>
    <row r="2081" spans="1:65" s="13" customFormat="1">
      <c r="B2081" s="156"/>
      <c r="D2081" s="157" t="s">
        <v>145</v>
      </c>
      <c r="E2081" s="158" t="s">
        <v>1</v>
      </c>
      <c r="F2081" s="159" t="s">
        <v>1397</v>
      </c>
      <c r="H2081" s="160">
        <v>27.84</v>
      </c>
      <c r="L2081" s="156"/>
      <c r="M2081" s="161"/>
      <c r="N2081" s="162"/>
      <c r="O2081" s="162"/>
      <c r="P2081" s="162"/>
      <c r="Q2081" s="162"/>
      <c r="R2081" s="162"/>
      <c r="S2081" s="162"/>
      <c r="T2081" s="163"/>
      <c r="AT2081" s="158" t="s">
        <v>145</v>
      </c>
      <c r="AU2081" s="158" t="s">
        <v>83</v>
      </c>
      <c r="AV2081" s="13" t="s">
        <v>83</v>
      </c>
      <c r="AW2081" s="13" t="s">
        <v>29</v>
      </c>
      <c r="AX2081" s="13" t="s">
        <v>73</v>
      </c>
      <c r="AY2081" s="158" t="s">
        <v>137</v>
      </c>
    </row>
    <row r="2082" spans="1:65" s="13" customFormat="1">
      <c r="B2082" s="156"/>
      <c r="D2082" s="157" t="s">
        <v>145</v>
      </c>
      <c r="E2082" s="158" t="s">
        <v>1</v>
      </c>
      <c r="F2082" s="159" t="s">
        <v>1398</v>
      </c>
      <c r="H2082" s="160">
        <v>134.87</v>
      </c>
      <c r="L2082" s="156"/>
      <c r="M2082" s="161"/>
      <c r="N2082" s="162"/>
      <c r="O2082" s="162"/>
      <c r="P2082" s="162"/>
      <c r="Q2082" s="162"/>
      <c r="R2082" s="162"/>
      <c r="S2082" s="162"/>
      <c r="T2082" s="163"/>
      <c r="AT2082" s="158" t="s">
        <v>145</v>
      </c>
      <c r="AU2082" s="158" t="s">
        <v>83</v>
      </c>
      <c r="AV2082" s="13" t="s">
        <v>83</v>
      </c>
      <c r="AW2082" s="13" t="s">
        <v>29</v>
      </c>
      <c r="AX2082" s="13" t="s">
        <v>73</v>
      </c>
      <c r="AY2082" s="158" t="s">
        <v>137</v>
      </c>
    </row>
    <row r="2083" spans="1:65" s="13" customFormat="1">
      <c r="B2083" s="156"/>
      <c r="D2083" s="157" t="s">
        <v>145</v>
      </c>
      <c r="E2083" s="158" t="s">
        <v>1</v>
      </c>
      <c r="F2083" s="159" t="s">
        <v>1399</v>
      </c>
      <c r="H2083" s="160">
        <v>50.08</v>
      </c>
      <c r="L2083" s="156"/>
      <c r="M2083" s="161"/>
      <c r="N2083" s="162"/>
      <c r="O2083" s="162"/>
      <c r="P2083" s="162"/>
      <c r="Q2083" s="162"/>
      <c r="R2083" s="162"/>
      <c r="S2083" s="162"/>
      <c r="T2083" s="163"/>
      <c r="AT2083" s="158" t="s">
        <v>145</v>
      </c>
      <c r="AU2083" s="158" t="s">
        <v>83</v>
      </c>
      <c r="AV2083" s="13" t="s">
        <v>83</v>
      </c>
      <c r="AW2083" s="13" t="s">
        <v>29</v>
      </c>
      <c r="AX2083" s="13" t="s">
        <v>73</v>
      </c>
      <c r="AY2083" s="158" t="s">
        <v>137</v>
      </c>
    </row>
    <row r="2084" spans="1:65" s="16" customFormat="1">
      <c r="B2084" s="191"/>
      <c r="D2084" s="157" t="s">
        <v>145</v>
      </c>
      <c r="E2084" s="192" t="s">
        <v>1</v>
      </c>
      <c r="F2084" s="193" t="s">
        <v>582</v>
      </c>
      <c r="H2084" s="194">
        <v>553.42999999999995</v>
      </c>
      <c r="L2084" s="191"/>
      <c r="M2084" s="195"/>
      <c r="N2084" s="196"/>
      <c r="O2084" s="196"/>
      <c r="P2084" s="196"/>
      <c r="Q2084" s="196"/>
      <c r="R2084" s="196"/>
      <c r="S2084" s="196"/>
      <c r="T2084" s="197"/>
      <c r="AT2084" s="192" t="s">
        <v>145</v>
      </c>
      <c r="AU2084" s="192" t="s">
        <v>83</v>
      </c>
      <c r="AV2084" s="16" t="s">
        <v>152</v>
      </c>
      <c r="AW2084" s="16" t="s">
        <v>29</v>
      </c>
      <c r="AX2084" s="16" t="s">
        <v>73</v>
      </c>
      <c r="AY2084" s="192" t="s">
        <v>137</v>
      </c>
    </row>
    <row r="2085" spans="1:65" s="14" customFormat="1">
      <c r="B2085" s="164"/>
      <c r="D2085" s="157" t="s">
        <v>145</v>
      </c>
      <c r="E2085" s="165" t="s">
        <v>1</v>
      </c>
      <c r="F2085" s="166" t="s">
        <v>176</v>
      </c>
      <c r="H2085" s="167">
        <v>1796.32</v>
      </c>
      <c r="L2085" s="164"/>
      <c r="M2085" s="168"/>
      <c r="N2085" s="169"/>
      <c r="O2085" s="169"/>
      <c r="P2085" s="169"/>
      <c r="Q2085" s="169"/>
      <c r="R2085" s="169"/>
      <c r="S2085" s="169"/>
      <c r="T2085" s="170"/>
      <c r="AT2085" s="165" t="s">
        <v>145</v>
      </c>
      <c r="AU2085" s="165" t="s">
        <v>83</v>
      </c>
      <c r="AV2085" s="14" t="s">
        <v>143</v>
      </c>
      <c r="AW2085" s="14" t="s">
        <v>29</v>
      </c>
      <c r="AX2085" s="14" t="s">
        <v>81</v>
      </c>
      <c r="AY2085" s="165" t="s">
        <v>137</v>
      </c>
    </row>
    <row r="2086" spans="1:65" s="2" customFormat="1" ht="24.15" customHeight="1">
      <c r="A2086" s="30"/>
      <c r="B2086" s="142"/>
      <c r="C2086" s="177" t="s">
        <v>2083</v>
      </c>
      <c r="D2086" s="177" t="s">
        <v>214</v>
      </c>
      <c r="E2086" s="178" t="s">
        <v>2084</v>
      </c>
      <c r="F2086" s="179" t="s">
        <v>2085</v>
      </c>
      <c r="G2086" s="180" t="s">
        <v>142</v>
      </c>
      <c r="H2086" s="181">
        <v>6.8849999999999998</v>
      </c>
      <c r="I2086" s="182"/>
      <c r="J2086" s="182">
        <f>ROUND(I2086*H2086,2)</f>
        <v>0</v>
      </c>
      <c r="K2086" s="183"/>
      <c r="L2086" s="184"/>
      <c r="M2086" s="185" t="s">
        <v>1</v>
      </c>
      <c r="N2086" s="186" t="s">
        <v>38</v>
      </c>
      <c r="O2086" s="152">
        <v>0</v>
      </c>
      <c r="P2086" s="152">
        <f>O2086*H2086</f>
        <v>0</v>
      </c>
      <c r="Q2086" s="152">
        <v>2.4070000000000001E-2</v>
      </c>
      <c r="R2086" s="152">
        <f>Q2086*H2086</f>
        <v>0.16572195000000001</v>
      </c>
      <c r="S2086" s="152">
        <v>0</v>
      </c>
      <c r="T2086" s="153">
        <f>S2086*H2086</f>
        <v>0</v>
      </c>
      <c r="U2086" s="30"/>
      <c r="V2086" s="30"/>
      <c r="W2086" s="30"/>
      <c r="X2086" s="30"/>
      <c r="Y2086" s="30"/>
      <c r="Z2086" s="30"/>
      <c r="AA2086" s="30"/>
      <c r="AB2086" s="30"/>
      <c r="AC2086" s="30"/>
      <c r="AD2086" s="30"/>
      <c r="AE2086" s="30"/>
      <c r="AR2086" s="154" t="s">
        <v>304</v>
      </c>
      <c r="AT2086" s="154" t="s">
        <v>214</v>
      </c>
      <c r="AU2086" s="154" t="s">
        <v>83</v>
      </c>
      <c r="AY2086" s="18" t="s">
        <v>137</v>
      </c>
      <c r="BE2086" s="155">
        <f>IF(N2086="základní",J2086,0)</f>
        <v>0</v>
      </c>
      <c r="BF2086" s="155">
        <f>IF(N2086="snížená",J2086,0)</f>
        <v>0</v>
      </c>
      <c r="BG2086" s="155">
        <f>IF(N2086="zákl. přenesená",J2086,0)</f>
        <v>0</v>
      </c>
      <c r="BH2086" s="155">
        <f>IF(N2086="sníž. přenesená",J2086,0)</f>
        <v>0</v>
      </c>
      <c r="BI2086" s="155">
        <f>IF(N2086="nulová",J2086,0)</f>
        <v>0</v>
      </c>
      <c r="BJ2086" s="18" t="s">
        <v>81</v>
      </c>
      <c r="BK2086" s="155">
        <f>ROUND(I2086*H2086,2)</f>
        <v>0</v>
      </c>
      <c r="BL2086" s="18" t="s">
        <v>223</v>
      </c>
      <c r="BM2086" s="154" t="s">
        <v>2086</v>
      </c>
    </row>
    <row r="2087" spans="1:65" s="15" customFormat="1">
      <c r="B2087" s="171"/>
      <c r="D2087" s="157" t="s">
        <v>145</v>
      </c>
      <c r="E2087" s="172" t="s">
        <v>1</v>
      </c>
      <c r="F2087" s="173" t="s">
        <v>2078</v>
      </c>
      <c r="H2087" s="172" t="s">
        <v>1</v>
      </c>
      <c r="L2087" s="171"/>
      <c r="M2087" s="174"/>
      <c r="N2087" s="175"/>
      <c r="O2087" s="175"/>
      <c r="P2087" s="175"/>
      <c r="Q2087" s="175"/>
      <c r="R2087" s="175"/>
      <c r="S2087" s="175"/>
      <c r="T2087" s="176"/>
      <c r="AT2087" s="172" t="s">
        <v>145</v>
      </c>
      <c r="AU2087" s="172" t="s">
        <v>83</v>
      </c>
      <c r="AV2087" s="15" t="s">
        <v>81</v>
      </c>
      <c r="AW2087" s="15" t="s">
        <v>29</v>
      </c>
      <c r="AX2087" s="15" t="s">
        <v>73</v>
      </c>
      <c r="AY2087" s="172" t="s">
        <v>137</v>
      </c>
    </row>
    <row r="2088" spans="1:65" s="13" customFormat="1">
      <c r="B2088" s="156"/>
      <c r="D2088" s="157" t="s">
        <v>145</v>
      </c>
      <c r="E2088" s="158" t="s">
        <v>1</v>
      </c>
      <c r="F2088" s="159" t="s">
        <v>2079</v>
      </c>
      <c r="H2088" s="160">
        <v>6.75</v>
      </c>
      <c r="L2088" s="156"/>
      <c r="M2088" s="161"/>
      <c r="N2088" s="162"/>
      <c r="O2088" s="162"/>
      <c r="P2088" s="162"/>
      <c r="Q2088" s="162"/>
      <c r="R2088" s="162"/>
      <c r="S2088" s="162"/>
      <c r="T2088" s="163"/>
      <c r="AT2088" s="158" t="s">
        <v>145</v>
      </c>
      <c r="AU2088" s="158" t="s">
        <v>83</v>
      </c>
      <c r="AV2088" s="13" t="s">
        <v>83</v>
      </c>
      <c r="AW2088" s="13" t="s">
        <v>29</v>
      </c>
      <c r="AX2088" s="13" t="s">
        <v>73</v>
      </c>
      <c r="AY2088" s="158" t="s">
        <v>137</v>
      </c>
    </row>
    <row r="2089" spans="1:65" s="14" customFormat="1">
      <c r="B2089" s="164"/>
      <c r="D2089" s="157" t="s">
        <v>145</v>
      </c>
      <c r="E2089" s="165" t="s">
        <v>1</v>
      </c>
      <c r="F2089" s="166" t="s">
        <v>176</v>
      </c>
      <c r="H2089" s="167">
        <v>6.75</v>
      </c>
      <c r="L2089" s="164"/>
      <c r="M2089" s="168"/>
      <c r="N2089" s="169"/>
      <c r="O2089" s="169"/>
      <c r="P2089" s="169"/>
      <c r="Q2089" s="169"/>
      <c r="R2089" s="169"/>
      <c r="S2089" s="169"/>
      <c r="T2089" s="170"/>
      <c r="AT2089" s="165" t="s">
        <v>145</v>
      </c>
      <c r="AU2089" s="165" t="s">
        <v>83</v>
      </c>
      <c r="AV2089" s="14" t="s">
        <v>143</v>
      </c>
      <c r="AW2089" s="14" t="s">
        <v>29</v>
      </c>
      <c r="AX2089" s="14" t="s">
        <v>81</v>
      </c>
      <c r="AY2089" s="165" t="s">
        <v>137</v>
      </c>
    </row>
    <row r="2090" spans="1:65" s="13" customFormat="1">
      <c r="B2090" s="156"/>
      <c r="D2090" s="157" t="s">
        <v>145</v>
      </c>
      <c r="F2090" s="159" t="s">
        <v>2087</v>
      </c>
      <c r="H2090" s="160">
        <v>6.8849999999999998</v>
      </c>
      <c r="L2090" s="156"/>
      <c r="M2090" s="161"/>
      <c r="N2090" s="162"/>
      <c r="O2090" s="162"/>
      <c r="P2090" s="162"/>
      <c r="Q2090" s="162"/>
      <c r="R2090" s="162"/>
      <c r="S2090" s="162"/>
      <c r="T2090" s="163"/>
      <c r="AT2090" s="158" t="s">
        <v>145</v>
      </c>
      <c r="AU2090" s="158" t="s">
        <v>83</v>
      </c>
      <c r="AV2090" s="13" t="s">
        <v>83</v>
      </c>
      <c r="AW2090" s="13" t="s">
        <v>3</v>
      </c>
      <c r="AX2090" s="13" t="s">
        <v>81</v>
      </c>
      <c r="AY2090" s="158" t="s">
        <v>137</v>
      </c>
    </row>
    <row r="2091" spans="1:65" s="2" customFormat="1" ht="24.15" customHeight="1">
      <c r="A2091" s="30"/>
      <c r="B2091" s="142"/>
      <c r="C2091" s="177" t="s">
        <v>2088</v>
      </c>
      <c r="D2091" s="177" t="s">
        <v>214</v>
      </c>
      <c r="E2091" s="178" t="s">
        <v>2089</v>
      </c>
      <c r="F2091" s="179" t="s">
        <v>2090</v>
      </c>
      <c r="G2091" s="180" t="s">
        <v>142</v>
      </c>
      <c r="H2091" s="181">
        <v>1260.8630000000001</v>
      </c>
      <c r="I2091" s="182"/>
      <c r="J2091" s="182">
        <f>ROUND(I2091*H2091,2)</f>
        <v>0</v>
      </c>
      <c r="K2091" s="183"/>
      <c r="L2091" s="184"/>
      <c r="M2091" s="185" t="s">
        <v>1</v>
      </c>
      <c r="N2091" s="186" t="s">
        <v>38</v>
      </c>
      <c r="O2091" s="152">
        <v>0</v>
      </c>
      <c r="P2091" s="152">
        <f>O2091*H2091</f>
        <v>0</v>
      </c>
      <c r="Q2091" s="152">
        <v>3.8999999999999998E-3</v>
      </c>
      <c r="R2091" s="152">
        <f>Q2091*H2091</f>
        <v>4.9173657000000004</v>
      </c>
      <c r="S2091" s="152">
        <v>0</v>
      </c>
      <c r="T2091" s="153">
        <f>S2091*H2091</f>
        <v>0</v>
      </c>
      <c r="U2091" s="30"/>
      <c r="V2091" s="30"/>
      <c r="W2091" s="30"/>
      <c r="X2091" s="30"/>
      <c r="Y2091" s="30"/>
      <c r="Z2091" s="30"/>
      <c r="AA2091" s="30"/>
      <c r="AB2091" s="30"/>
      <c r="AC2091" s="30"/>
      <c r="AD2091" s="30"/>
      <c r="AE2091" s="30"/>
      <c r="AR2091" s="154" t="s">
        <v>304</v>
      </c>
      <c r="AT2091" s="154" t="s">
        <v>214</v>
      </c>
      <c r="AU2091" s="154" t="s">
        <v>83</v>
      </c>
      <c r="AY2091" s="18" t="s">
        <v>137</v>
      </c>
      <c r="BE2091" s="155">
        <f>IF(N2091="základní",J2091,0)</f>
        <v>0</v>
      </c>
      <c r="BF2091" s="155">
        <f>IF(N2091="snížená",J2091,0)</f>
        <v>0</v>
      </c>
      <c r="BG2091" s="155">
        <f>IF(N2091="zákl. přenesená",J2091,0)</f>
        <v>0</v>
      </c>
      <c r="BH2091" s="155">
        <f>IF(N2091="sníž. přenesená",J2091,0)</f>
        <v>0</v>
      </c>
      <c r="BI2091" s="155">
        <f>IF(N2091="nulová",J2091,0)</f>
        <v>0</v>
      </c>
      <c r="BJ2091" s="18" t="s">
        <v>81</v>
      </c>
      <c r="BK2091" s="155">
        <f>ROUND(I2091*H2091,2)</f>
        <v>0</v>
      </c>
      <c r="BL2091" s="18" t="s">
        <v>223</v>
      </c>
      <c r="BM2091" s="154" t="s">
        <v>2091</v>
      </c>
    </row>
    <row r="2092" spans="1:65" s="13" customFormat="1">
      <c r="B2092" s="156"/>
      <c r="D2092" s="157" t="s">
        <v>145</v>
      </c>
      <c r="F2092" s="159" t="s">
        <v>2092</v>
      </c>
      <c r="H2092" s="160">
        <v>1260.8630000000001</v>
      </c>
      <c r="L2092" s="156"/>
      <c r="M2092" s="161"/>
      <c r="N2092" s="162"/>
      <c r="O2092" s="162"/>
      <c r="P2092" s="162"/>
      <c r="Q2092" s="162"/>
      <c r="R2092" s="162"/>
      <c r="S2092" s="162"/>
      <c r="T2092" s="163"/>
      <c r="AT2092" s="158" t="s">
        <v>145</v>
      </c>
      <c r="AU2092" s="158" t="s">
        <v>83</v>
      </c>
      <c r="AV2092" s="13" t="s">
        <v>83</v>
      </c>
      <c r="AW2092" s="13" t="s">
        <v>3</v>
      </c>
      <c r="AX2092" s="13" t="s">
        <v>81</v>
      </c>
      <c r="AY2092" s="158" t="s">
        <v>137</v>
      </c>
    </row>
    <row r="2093" spans="1:65" s="2" customFormat="1" ht="21.75" customHeight="1">
      <c r="A2093" s="30"/>
      <c r="B2093" s="142"/>
      <c r="C2093" s="177" t="s">
        <v>2093</v>
      </c>
      <c r="D2093" s="177" t="s">
        <v>214</v>
      </c>
      <c r="E2093" s="178" t="s">
        <v>2094</v>
      </c>
      <c r="F2093" s="179" t="s">
        <v>2095</v>
      </c>
      <c r="G2093" s="180" t="s">
        <v>149</v>
      </c>
      <c r="H2093" s="181">
        <v>141.125</v>
      </c>
      <c r="I2093" s="182"/>
      <c r="J2093" s="182">
        <f>ROUND(I2093*H2093,2)</f>
        <v>0</v>
      </c>
      <c r="K2093" s="183"/>
      <c r="L2093" s="184"/>
      <c r="M2093" s="185" t="s">
        <v>1</v>
      </c>
      <c r="N2093" s="186" t="s">
        <v>38</v>
      </c>
      <c r="O2093" s="152">
        <v>0</v>
      </c>
      <c r="P2093" s="152">
        <f>O2093*H2093</f>
        <v>0</v>
      </c>
      <c r="Q2093" s="152">
        <v>0.03</v>
      </c>
      <c r="R2093" s="152">
        <f>Q2093*H2093</f>
        <v>4.2337499999999997</v>
      </c>
      <c r="S2093" s="152">
        <v>0</v>
      </c>
      <c r="T2093" s="153">
        <f>S2093*H2093</f>
        <v>0</v>
      </c>
      <c r="U2093" s="30"/>
      <c r="V2093" s="30"/>
      <c r="W2093" s="30"/>
      <c r="X2093" s="30"/>
      <c r="Y2093" s="30"/>
      <c r="Z2093" s="30"/>
      <c r="AA2093" s="30"/>
      <c r="AB2093" s="30"/>
      <c r="AC2093" s="30"/>
      <c r="AD2093" s="30"/>
      <c r="AE2093" s="30"/>
      <c r="AR2093" s="154" t="s">
        <v>304</v>
      </c>
      <c r="AT2093" s="154" t="s">
        <v>214</v>
      </c>
      <c r="AU2093" s="154" t="s">
        <v>83</v>
      </c>
      <c r="AY2093" s="18" t="s">
        <v>137</v>
      </c>
      <c r="BE2093" s="155">
        <f>IF(N2093="základní",J2093,0)</f>
        <v>0</v>
      </c>
      <c r="BF2093" s="155">
        <f>IF(N2093="snížená",J2093,0)</f>
        <v>0</v>
      </c>
      <c r="BG2093" s="155">
        <f>IF(N2093="zákl. přenesená",J2093,0)</f>
        <v>0</v>
      </c>
      <c r="BH2093" s="155">
        <f>IF(N2093="sníž. přenesená",J2093,0)</f>
        <v>0</v>
      </c>
      <c r="BI2093" s="155">
        <f>IF(N2093="nulová",J2093,0)</f>
        <v>0</v>
      </c>
      <c r="BJ2093" s="18" t="s">
        <v>81</v>
      </c>
      <c r="BK2093" s="155">
        <f>ROUND(I2093*H2093,2)</f>
        <v>0</v>
      </c>
      <c r="BL2093" s="18" t="s">
        <v>223</v>
      </c>
      <c r="BM2093" s="154" t="s">
        <v>2096</v>
      </c>
    </row>
    <row r="2094" spans="1:65" s="15" customFormat="1">
      <c r="B2094" s="171"/>
      <c r="D2094" s="157" t="s">
        <v>145</v>
      </c>
      <c r="E2094" s="172" t="s">
        <v>1</v>
      </c>
      <c r="F2094" s="173" t="s">
        <v>2097</v>
      </c>
      <c r="H2094" s="172" t="s">
        <v>1</v>
      </c>
      <c r="L2094" s="171"/>
      <c r="M2094" s="174"/>
      <c r="N2094" s="175"/>
      <c r="O2094" s="175"/>
      <c r="P2094" s="175"/>
      <c r="Q2094" s="175"/>
      <c r="R2094" s="175"/>
      <c r="S2094" s="175"/>
      <c r="T2094" s="176"/>
      <c r="AT2094" s="172" t="s">
        <v>145</v>
      </c>
      <c r="AU2094" s="172" t="s">
        <v>83</v>
      </c>
      <c r="AV2094" s="15" t="s">
        <v>81</v>
      </c>
      <c r="AW2094" s="15" t="s">
        <v>29</v>
      </c>
      <c r="AX2094" s="15" t="s">
        <v>73</v>
      </c>
      <c r="AY2094" s="172" t="s">
        <v>137</v>
      </c>
    </row>
    <row r="2095" spans="1:65" s="13" customFormat="1">
      <c r="B2095" s="156"/>
      <c r="D2095" s="157" t="s">
        <v>145</v>
      </c>
      <c r="E2095" s="158" t="s">
        <v>1</v>
      </c>
      <c r="F2095" s="159" t="s">
        <v>2098</v>
      </c>
      <c r="H2095" s="160">
        <v>138.358</v>
      </c>
      <c r="L2095" s="156"/>
      <c r="M2095" s="161"/>
      <c r="N2095" s="162"/>
      <c r="O2095" s="162"/>
      <c r="P2095" s="162"/>
      <c r="Q2095" s="162"/>
      <c r="R2095" s="162"/>
      <c r="S2095" s="162"/>
      <c r="T2095" s="163"/>
      <c r="AT2095" s="158" t="s">
        <v>145</v>
      </c>
      <c r="AU2095" s="158" t="s">
        <v>83</v>
      </c>
      <c r="AV2095" s="13" t="s">
        <v>83</v>
      </c>
      <c r="AW2095" s="13" t="s">
        <v>29</v>
      </c>
      <c r="AX2095" s="13" t="s">
        <v>81</v>
      </c>
      <c r="AY2095" s="158" t="s">
        <v>137</v>
      </c>
    </row>
    <row r="2096" spans="1:65" s="13" customFormat="1">
      <c r="B2096" s="156"/>
      <c r="D2096" s="157" t="s">
        <v>145</v>
      </c>
      <c r="F2096" s="159" t="s">
        <v>2099</v>
      </c>
      <c r="H2096" s="160">
        <v>141.125</v>
      </c>
      <c r="L2096" s="156"/>
      <c r="M2096" s="161"/>
      <c r="N2096" s="162"/>
      <c r="O2096" s="162"/>
      <c r="P2096" s="162"/>
      <c r="Q2096" s="162"/>
      <c r="R2096" s="162"/>
      <c r="S2096" s="162"/>
      <c r="T2096" s="163"/>
      <c r="AT2096" s="158" t="s">
        <v>145</v>
      </c>
      <c r="AU2096" s="158" t="s">
        <v>83</v>
      </c>
      <c r="AV2096" s="13" t="s">
        <v>83</v>
      </c>
      <c r="AW2096" s="13" t="s">
        <v>3</v>
      </c>
      <c r="AX2096" s="13" t="s">
        <v>81</v>
      </c>
      <c r="AY2096" s="158" t="s">
        <v>137</v>
      </c>
    </row>
    <row r="2097" spans="1:65" s="2" customFormat="1" ht="24.15" customHeight="1">
      <c r="A2097" s="30"/>
      <c r="B2097" s="142"/>
      <c r="C2097" s="143" t="s">
        <v>2100</v>
      </c>
      <c r="D2097" s="143" t="s">
        <v>139</v>
      </c>
      <c r="E2097" s="144" t="s">
        <v>2101</v>
      </c>
      <c r="F2097" s="145" t="s">
        <v>2102</v>
      </c>
      <c r="G2097" s="146" t="s">
        <v>142</v>
      </c>
      <c r="H2097" s="147">
        <v>1236.1400000000001</v>
      </c>
      <c r="I2097" s="148"/>
      <c r="J2097" s="148">
        <f>ROUND(I2097*H2097,2)</f>
        <v>0</v>
      </c>
      <c r="K2097" s="149"/>
      <c r="L2097" s="31"/>
      <c r="M2097" s="150" t="s">
        <v>1</v>
      </c>
      <c r="N2097" s="151" t="s">
        <v>38</v>
      </c>
      <c r="O2097" s="152">
        <v>0.17</v>
      </c>
      <c r="P2097" s="152">
        <f>O2097*H2097</f>
        <v>210.14380000000003</v>
      </c>
      <c r="Q2097" s="152">
        <v>0</v>
      </c>
      <c r="R2097" s="152">
        <f>Q2097*H2097</f>
        <v>0</v>
      </c>
      <c r="S2097" s="152">
        <v>0</v>
      </c>
      <c r="T2097" s="153">
        <f>S2097*H2097</f>
        <v>0</v>
      </c>
      <c r="U2097" s="30"/>
      <c r="V2097" s="30"/>
      <c r="W2097" s="30"/>
      <c r="X2097" s="30"/>
      <c r="Y2097" s="30"/>
      <c r="Z2097" s="30"/>
      <c r="AA2097" s="30"/>
      <c r="AB2097" s="30"/>
      <c r="AC2097" s="30"/>
      <c r="AD2097" s="30"/>
      <c r="AE2097" s="30"/>
      <c r="AR2097" s="154" t="s">
        <v>223</v>
      </c>
      <c r="AT2097" s="154" t="s">
        <v>139</v>
      </c>
      <c r="AU2097" s="154" t="s">
        <v>83</v>
      </c>
      <c r="AY2097" s="18" t="s">
        <v>137</v>
      </c>
      <c r="BE2097" s="155">
        <f>IF(N2097="základní",J2097,0)</f>
        <v>0</v>
      </c>
      <c r="BF2097" s="155">
        <f>IF(N2097="snížená",J2097,0)</f>
        <v>0</v>
      </c>
      <c r="BG2097" s="155">
        <f>IF(N2097="zákl. přenesená",J2097,0)</f>
        <v>0</v>
      </c>
      <c r="BH2097" s="155">
        <f>IF(N2097="sníž. přenesená",J2097,0)</f>
        <v>0</v>
      </c>
      <c r="BI2097" s="155">
        <f>IF(N2097="nulová",J2097,0)</f>
        <v>0</v>
      </c>
      <c r="BJ2097" s="18" t="s">
        <v>81</v>
      </c>
      <c r="BK2097" s="155">
        <f>ROUND(I2097*H2097,2)</f>
        <v>0</v>
      </c>
      <c r="BL2097" s="18" t="s">
        <v>223</v>
      </c>
      <c r="BM2097" s="154" t="s">
        <v>2103</v>
      </c>
    </row>
    <row r="2098" spans="1:65" s="13" customFormat="1">
      <c r="B2098" s="156"/>
      <c r="D2098" s="157" t="s">
        <v>145</v>
      </c>
      <c r="E2098" s="158" t="s">
        <v>1</v>
      </c>
      <c r="F2098" s="159" t="s">
        <v>2081</v>
      </c>
      <c r="H2098" s="160">
        <v>1257.26</v>
      </c>
      <c r="L2098" s="156"/>
      <c r="M2098" s="161"/>
      <c r="N2098" s="162"/>
      <c r="O2098" s="162"/>
      <c r="P2098" s="162"/>
      <c r="Q2098" s="162"/>
      <c r="R2098" s="162"/>
      <c r="S2098" s="162"/>
      <c r="T2098" s="163"/>
      <c r="AT2098" s="158" t="s">
        <v>145</v>
      </c>
      <c r="AU2098" s="158" t="s">
        <v>83</v>
      </c>
      <c r="AV2098" s="13" t="s">
        <v>83</v>
      </c>
      <c r="AW2098" s="13" t="s">
        <v>29</v>
      </c>
      <c r="AX2098" s="13" t="s">
        <v>73</v>
      </c>
      <c r="AY2098" s="158" t="s">
        <v>137</v>
      </c>
    </row>
    <row r="2099" spans="1:65" s="13" customFormat="1">
      <c r="B2099" s="156"/>
      <c r="D2099" s="157" t="s">
        <v>145</v>
      </c>
      <c r="E2099" s="158" t="s">
        <v>1</v>
      </c>
      <c r="F2099" s="159" t="s">
        <v>1878</v>
      </c>
      <c r="H2099" s="160">
        <v>-21.12</v>
      </c>
      <c r="L2099" s="156"/>
      <c r="M2099" s="161"/>
      <c r="N2099" s="162"/>
      <c r="O2099" s="162"/>
      <c r="P2099" s="162"/>
      <c r="Q2099" s="162"/>
      <c r="R2099" s="162"/>
      <c r="S2099" s="162"/>
      <c r="T2099" s="163"/>
      <c r="AT2099" s="158" t="s">
        <v>145</v>
      </c>
      <c r="AU2099" s="158" t="s">
        <v>83</v>
      </c>
      <c r="AV2099" s="13" t="s">
        <v>83</v>
      </c>
      <c r="AW2099" s="13" t="s">
        <v>29</v>
      </c>
      <c r="AX2099" s="13" t="s">
        <v>73</v>
      </c>
      <c r="AY2099" s="158" t="s">
        <v>137</v>
      </c>
    </row>
    <row r="2100" spans="1:65" s="14" customFormat="1">
      <c r="B2100" s="164"/>
      <c r="D2100" s="157" t="s">
        <v>145</v>
      </c>
      <c r="E2100" s="165" t="s">
        <v>1</v>
      </c>
      <c r="F2100" s="166" t="s">
        <v>176</v>
      </c>
      <c r="H2100" s="167">
        <v>1236.1400000000001</v>
      </c>
      <c r="L2100" s="164"/>
      <c r="M2100" s="168"/>
      <c r="N2100" s="169"/>
      <c r="O2100" s="169"/>
      <c r="P2100" s="169"/>
      <c r="Q2100" s="169"/>
      <c r="R2100" s="169"/>
      <c r="S2100" s="169"/>
      <c r="T2100" s="170"/>
      <c r="AT2100" s="165" t="s">
        <v>145</v>
      </c>
      <c r="AU2100" s="165" t="s">
        <v>83</v>
      </c>
      <c r="AV2100" s="14" t="s">
        <v>143</v>
      </c>
      <c r="AW2100" s="14" t="s">
        <v>29</v>
      </c>
      <c r="AX2100" s="14" t="s">
        <v>81</v>
      </c>
      <c r="AY2100" s="165" t="s">
        <v>137</v>
      </c>
    </row>
    <row r="2101" spans="1:65" s="2" customFormat="1" ht="24.15" customHeight="1">
      <c r="A2101" s="30"/>
      <c r="B2101" s="142"/>
      <c r="C2101" s="177" t="s">
        <v>2104</v>
      </c>
      <c r="D2101" s="177" t="s">
        <v>214</v>
      </c>
      <c r="E2101" s="178" t="s">
        <v>2105</v>
      </c>
      <c r="F2101" s="179" t="s">
        <v>2106</v>
      </c>
      <c r="G2101" s="180" t="s">
        <v>142</v>
      </c>
      <c r="H2101" s="181">
        <v>2521.7260000000001</v>
      </c>
      <c r="I2101" s="182"/>
      <c r="J2101" s="182">
        <f>ROUND(I2101*H2101,2)</f>
        <v>0</v>
      </c>
      <c r="K2101" s="183"/>
      <c r="L2101" s="184"/>
      <c r="M2101" s="185" t="s">
        <v>1</v>
      </c>
      <c r="N2101" s="186" t="s">
        <v>38</v>
      </c>
      <c r="O2101" s="152">
        <v>0</v>
      </c>
      <c r="P2101" s="152">
        <f>O2101*H2101</f>
        <v>0</v>
      </c>
      <c r="Q2101" s="152">
        <v>8.0199999999999994E-3</v>
      </c>
      <c r="R2101" s="152">
        <f>Q2101*H2101</f>
        <v>20.224242520000001</v>
      </c>
      <c r="S2101" s="152">
        <v>0</v>
      </c>
      <c r="T2101" s="153">
        <f>S2101*H2101</f>
        <v>0</v>
      </c>
      <c r="U2101" s="30"/>
      <c r="V2101" s="30"/>
      <c r="W2101" s="30"/>
      <c r="X2101" s="30"/>
      <c r="Y2101" s="30"/>
      <c r="Z2101" s="30"/>
      <c r="AA2101" s="30"/>
      <c r="AB2101" s="30"/>
      <c r="AC2101" s="30"/>
      <c r="AD2101" s="30"/>
      <c r="AE2101" s="30"/>
      <c r="AR2101" s="154" t="s">
        <v>304</v>
      </c>
      <c r="AT2101" s="154" t="s">
        <v>214</v>
      </c>
      <c r="AU2101" s="154" t="s">
        <v>83</v>
      </c>
      <c r="AY2101" s="18" t="s">
        <v>137</v>
      </c>
      <c r="BE2101" s="155">
        <f>IF(N2101="základní",J2101,0)</f>
        <v>0</v>
      </c>
      <c r="BF2101" s="155">
        <f>IF(N2101="snížená",J2101,0)</f>
        <v>0</v>
      </c>
      <c r="BG2101" s="155">
        <f>IF(N2101="zákl. přenesená",J2101,0)</f>
        <v>0</v>
      </c>
      <c r="BH2101" s="155">
        <f>IF(N2101="sníž. přenesená",J2101,0)</f>
        <v>0</v>
      </c>
      <c r="BI2101" s="155">
        <f>IF(N2101="nulová",J2101,0)</f>
        <v>0</v>
      </c>
      <c r="BJ2101" s="18" t="s">
        <v>81</v>
      </c>
      <c r="BK2101" s="155">
        <f>ROUND(I2101*H2101,2)</f>
        <v>0</v>
      </c>
      <c r="BL2101" s="18" t="s">
        <v>223</v>
      </c>
      <c r="BM2101" s="154" t="s">
        <v>2107</v>
      </c>
    </row>
    <row r="2102" spans="1:65" s="13" customFormat="1">
      <c r="B2102" s="156"/>
      <c r="D2102" s="157" t="s">
        <v>145</v>
      </c>
      <c r="F2102" s="159" t="s">
        <v>2108</v>
      </c>
      <c r="H2102" s="160">
        <v>2521.7260000000001</v>
      </c>
      <c r="L2102" s="156"/>
      <c r="M2102" s="161"/>
      <c r="N2102" s="162"/>
      <c r="O2102" s="162"/>
      <c r="P2102" s="162"/>
      <c r="Q2102" s="162"/>
      <c r="R2102" s="162"/>
      <c r="S2102" s="162"/>
      <c r="T2102" s="163"/>
      <c r="AT2102" s="158" t="s">
        <v>145</v>
      </c>
      <c r="AU2102" s="158" t="s">
        <v>83</v>
      </c>
      <c r="AV2102" s="13" t="s">
        <v>83</v>
      </c>
      <c r="AW2102" s="13" t="s">
        <v>3</v>
      </c>
      <c r="AX2102" s="13" t="s">
        <v>81</v>
      </c>
      <c r="AY2102" s="158" t="s">
        <v>137</v>
      </c>
    </row>
    <row r="2103" spans="1:65" s="2" customFormat="1" ht="24.15" customHeight="1">
      <c r="A2103" s="30"/>
      <c r="B2103" s="142"/>
      <c r="C2103" s="143" t="s">
        <v>2109</v>
      </c>
      <c r="D2103" s="143" t="s">
        <v>139</v>
      </c>
      <c r="E2103" s="144" t="s">
        <v>2110</v>
      </c>
      <c r="F2103" s="145" t="s">
        <v>2111</v>
      </c>
      <c r="G2103" s="146" t="s">
        <v>190</v>
      </c>
      <c r="H2103" s="147">
        <v>202.32400000000001</v>
      </c>
      <c r="I2103" s="148"/>
      <c r="J2103" s="148">
        <f>ROUND(I2103*H2103,2)</f>
        <v>0</v>
      </c>
      <c r="K2103" s="149"/>
      <c r="L2103" s="31"/>
      <c r="M2103" s="150" t="s">
        <v>1</v>
      </c>
      <c r="N2103" s="151" t="s">
        <v>38</v>
      </c>
      <c r="O2103" s="152">
        <v>3.5000000000000003E-2</v>
      </c>
      <c r="P2103" s="152">
        <f>O2103*H2103</f>
        <v>7.0813400000000009</v>
      </c>
      <c r="Q2103" s="152">
        <v>3.0000000000000001E-5</v>
      </c>
      <c r="R2103" s="152">
        <f>Q2103*H2103</f>
        <v>6.0697200000000007E-3</v>
      </c>
      <c r="S2103" s="152">
        <v>0</v>
      </c>
      <c r="T2103" s="153">
        <f>S2103*H2103</f>
        <v>0</v>
      </c>
      <c r="U2103" s="30"/>
      <c r="V2103" s="30"/>
      <c r="W2103" s="30"/>
      <c r="X2103" s="30"/>
      <c r="Y2103" s="30"/>
      <c r="Z2103" s="30"/>
      <c r="AA2103" s="30"/>
      <c r="AB2103" s="30"/>
      <c r="AC2103" s="30"/>
      <c r="AD2103" s="30"/>
      <c r="AE2103" s="30"/>
      <c r="AR2103" s="154" t="s">
        <v>223</v>
      </c>
      <c r="AT2103" s="154" t="s">
        <v>139</v>
      </c>
      <c r="AU2103" s="154" t="s">
        <v>83</v>
      </c>
      <c r="AY2103" s="18" t="s">
        <v>137</v>
      </c>
      <c r="BE2103" s="155">
        <f>IF(N2103="základní",J2103,0)</f>
        <v>0</v>
      </c>
      <c r="BF2103" s="155">
        <f>IF(N2103="snížená",J2103,0)</f>
        <v>0</v>
      </c>
      <c r="BG2103" s="155">
        <f>IF(N2103="zákl. přenesená",J2103,0)</f>
        <v>0</v>
      </c>
      <c r="BH2103" s="155">
        <f>IF(N2103="sníž. přenesená",J2103,0)</f>
        <v>0</v>
      </c>
      <c r="BI2103" s="155">
        <f>IF(N2103="nulová",J2103,0)</f>
        <v>0</v>
      </c>
      <c r="BJ2103" s="18" t="s">
        <v>81</v>
      </c>
      <c r="BK2103" s="155">
        <f>ROUND(I2103*H2103,2)</f>
        <v>0</v>
      </c>
      <c r="BL2103" s="18" t="s">
        <v>223</v>
      </c>
      <c r="BM2103" s="154" t="s">
        <v>2112</v>
      </c>
    </row>
    <row r="2104" spans="1:65" s="13" customFormat="1">
      <c r="B2104" s="156"/>
      <c r="D2104" s="157" t="s">
        <v>145</v>
      </c>
      <c r="E2104" s="158" t="s">
        <v>1</v>
      </c>
      <c r="F2104" s="159" t="s">
        <v>2113</v>
      </c>
      <c r="H2104" s="160">
        <v>146.32400000000001</v>
      </c>
      <c r="L2104" s="156"/>
      <c r="M2104" s="161"/>
      <c r="N2104" s="162"/>
      <c r="O2104" s="162"/>
      <c r="P2104" s="162"/>
      <c r="Q2104" s="162"/>
      <c r="R2104" s="162"/>
      <c r="S2104" s="162"/>
      <c r="T2104" s="163"/>
      <c r="AT2104" s="158" t="s">
        <v>145</v>
      </c>
      <c r="AU2104" s="158" t="s">
        <v>83</v>
      </c>
      <c r="AV2104" s="13" t="s">
        <v>83</v>
      </c>
      <c r="AW2104" s="13" t="s">
        <v>29</v>
      </c>
      <c r="AX2104" s="13" t="s">
        <v>73</v>
      </c>
      <c r="AY2104" s="158" t="s">
        <v>137</v>
      </c>
    </row>
    <row r="2105" spans="1:65" s="13" customFormat="1">
      <c r="B2105" s="156"/>
      <c r="D2105" s="157" t="s">
        <v>145</v>
      </c>
      <c r="E2105" s="158" t="s">
        <v>1</v>
      </c>
      <c r="F2105" s="159" t="s">
        <v>2114</v>
      </c>
      <c r="H2105" s="160">
        <v>56</v>
      </c>
      <c r="L2105" s="156"/>
      <c r="M2105" s="161"/>
      <c r="N2105" s="162"/>
      <c r="O2105" s="162"/>
      <c r="P2105" s="162"/>
      <c r="Q2105" s="162"/>
      <c r="R2105" s="162"/>
      <c r="S2105" s="162"/>
      <c r="T2105" s="163"/>
      <c r="AT2105" s="158" t="s">
        <v>145</v>
      </c>
      <c r="AU2105" s="158" t="s">
        <v>83</v>
      </c>
      <c r="AV2105" s="13" t="s">
        <v>83</v>
      </c>
      <c r="AW2105" s="13" t="s">
        <v>29</v>
      </c>
      <c r="AX2105" s="13" t="s">
        <v>73</v>
      </c>
      <c r="AY2105" s="158" t="s">
        <v>137</v>
      </c>
    </row>
    <row r="2106" spans="1:65" s="14" customFormat="1">
      <c r="B2106" s="164"/>
      <c r="D2106" s="157" t="s">
        <v>145</v>
      </c>
      <c r="E2106" s="165" t="s">
        <v>1</v>
      </c>
      <c r="F2106" s="166" t="s">
        <v>176</v>
      </c>
      <c r="H2106" s="167">
        <v>202.32400000000001</v>
      </c>
      <c r="L2106" s="164"/>
      <c r="M2106" s="168"/>
      <c r="N2106" s="169"/>
      <c r="O2106" s="169"/>
      <c r="P2106" s="169"/>
      <c r="Q2106" s="169"/>
      <c r="R2106" s="169"/>
      <c r="S2106" s="169"/>
      <c r="T2106" s="170"/>
      <c r="AT2106" s="165" t="s">
        <v>145</v>
      </c>
      <c r="AU2106" s="165" t="s">
        <v>83</v>
      </c>
      <c r="AV2106" s="14" t="s">
        <v>143</v>
      </c>
      <c r="AW2106" s="14" t="s">
        <v>29</v>
      </c>
      <c r="AX2106" s="14" t="s">
        <v>81</v>
      </c>
      <c r="AY2106" s="165" t="s">
        <v>137</v>
      </c>
    </row>
    <row r="2107" spans="1:65" s="2" customFormat="1" ht="24.15" customHeight="1">
      <c r="A2107" s="30"/>
      <c r="B2107" s="142"/>
      <c r="C2107" s="143" t="s">
        <v>2115</v>
      </c>
      <c r="D2107" s="143" t="s">
        <v>139</v>
      </c>
      <c r="E2107" s="144" t="s">
        <v>2116</v>
      </c>
      <c r="F2107" s="145" t="s">
        <v>2117</v>
      </c>
      <c r="G2107" s="146" t="s">
        <v>142</v>
      </c>
      <c r="H2107" s="147">
        <v>1236.1400000000001</v>
      </c>
      <c r="I2107" s="148"/>
      <c r="J2107" s="148">
        <f>ROUND(I2107*H2107,2)</f>
        <v>0</v>
      </c>
      <c r="K2107" s="149"/>
      <c r="L2107" s="31"/>
      <c r="M2107" s="150" t="s">
        <v>1</v>
      </c>
      <c r="N2107" s="151" t="s">
        <v>38</v>
      </c>
      <c r="O2107" s="152">
        <v>0.22600000000000001</v>
      </c>
      <c r="P2107" s="152">
        <f>O2107*H2107</f>
        <v>279.36764000000005</v>
      </c>
      <c r="Q2107" s="152">
        <v>5.8E-4</v>
      </c>
      <c r="R2107" s="152">
        <f>Q2107*H2107</f>
        <v>0.71696120000000008</v>
      </c>
      <c r="S2107" s="152">
        <v>0</v>
      </c>
      <c r="T2107" s="153">
        <f>S2107*H2107</f>
        <v>0</v>
      </c>
      <c r="U2107" s="30"/>
      <c r="V2107" s="30"/>
      <c r="W2107" s="30"/>
      <c r="X2107" s="30"/>
      <c r="Y2107" s="30"/>
      <c r="Z2107" s="30"/>
      <c r="AA2107" s="30"/>
      <c r="AB2107" s="30"/>
      <c r="AC2107" s="30"/>
      <c r="AD2107" s="30"/>
      <c r="AE2107" s="30"/>
      <c r="AR2107" s="154" t="s">
        <v>223</v>
      </c>
      <c r="AT2107" s="154" t="s">
        <v>139</v>
      </c>
      <c r="AU2107" s="154" t="s">
        <v>83</v>
      </c>
      <c r="AY2107" s="18" t="s">
        <v>137</v>
      </c>
      <c r="BE2107" s="155">
        <f>IF(N2107="základní",J2107,0)</f>
        <v>0</v>
      </c>
      <c r="BF2107" s="155">
        <f>IF(N2107="snížená",J2107,0)</f>
        <v>0</v>
      </c>
      <c r="BG2107" s="155">
        <f>IF(N2107="zákl. přenesená",J2107,0)</f>
        <v>0</v>
      </c>
      <c r="BH2107" s="155">
        <f>IF(N2107="sníž. přenesená",J2107,0)</f>
        <v>0</v>
      </c>
      <c r="BI2107" s="155">
        <f>IF(N2107="nulová",J2107,0)</f>
        <v>0</v>
      </c>
      <c r="BJ2107" s="18" t="s">
        <v>81</v>
      </c>
      <c r="BK2107" s="155">
        <f>ROUND(I2107*H2107,2)</f>
        <v>0</v>
      </c>
      <c r="BL2107" s="18" t="s">
        <v>223</v>
      </c>
      <c r="BM2107" s="154" t="s">
        <v>2118</v>
      </c>
    </row>
    <row r="2108" spans="1:65" s="13" customFormat="1">
      <c r="B2108" s="156"/>
      <c r="D2108" s="157" t="s">
        <v>145</v>
      </c>
      <c r="E2108" s="158" t="s">
        <v>1</v>
      </c>
      <c r="F2108" s="159" t="s">
        <v>2081</v>
      </c>
      <c r="H2108" s="160">
        <v>1257.26</v>
      </c>
      <c r="L2108" s="156"/>
      <c r="M2108" s="161"/>
      <c r="N2108" s="162"/>
      <c r="O2108" s="162"/>
      <c r="P2108" s="162"/>
      <c r="Q2108" s="162"/>
      <c r="R2108" s="162"/>
      <c r="S2108" s="162"/>
      <c r="T2108" s="163"/>
      <c r="AT2108" s="158" t="s">
        <v>145</v>
      </c>
      <c r="AU2108" s="158" t="s">
        <v>83</v>
      </c>
      <c r="AV2108" s="13" t="s">
        <v>83</v>
      </c>
      <c r="AW2108" s="13" t="s">
        <v>29</v>
      </c>
      <c r="AX2108" s="13" t="s">
        <v>73</v>
      </c>
      <c r="AY2108" s="158" t="s">
        <v>137</v>
      </c>
    </row>
    <row r="2109" spans="1:65" s="13" customFormat="1">
      <c r="B2109" s="156"/>
      <c r="D2109" s="157" t="s">
        <v>145</v>
      </c>
      <c r="E2109" s="158" t="s">
        <v>1</v>
      </c>
      <c r="F2109" s="159" t="s">
        <v>1878</v>
      </c>
      <c r="H2109" s="160">
        <v>-21.12</v>
      </c>
      <c r="L2109" s="156"/>
      <c r="M2109" s="161"/>
      <c r="N2109" s="162"/>
      <c r="O2109" s="162"/>
      <c r="P2109" s="162"/>
      <c r="Q2109" s="162"/>
      <c r="R2109" s="162"/>
      <c r="S2109" s="162"/>
      <c r="T2109" s="163"/>
      <c r="AT2109" s="158" t="s">
        <v>145</v>
      </c>
      <c r="AU2109" s="158" t="s">
        <v>83</v>
      </c>
      <c r="AV2109" s="13" t="s">
        <v>83</v>
      </c>
      <c r="AW2109" s="13" t="s">
        <v>29</v>
      </c>
      <c r="AX2109" s="13" t="s">
        <v>73</v>
      </c>
      <c r="AY2109" s="158" t="s">
        <v>137</v>
      </c>
    </row>
    <row r="2110" spans="1:65" s="14" customFormat="1">
      <c r="B2110" s="164"/>
      <c r="D2110" s="157" t="s">
        <v>145</v>
      </c>
      <c r="E2110" s="165" t="s">
        <v>1</v>
      </c>
      <c r="F2110" s="166" t="s">
        <v>176</v>
      </c>
      <c r="H2110" s="167">
        <v>1236.1400000000001</v>
      </c>
      <c r="L2110" s="164"/>
      <c r="M2110" s="168"/>
      <c r="N2110" s="169"/>
      <c r="O2110" s="169"/>
      <c r="P2110" s="169"/>
      <c r="Q2110" s="169"/>
      <c r="R2110" s="169"/>
      <c r="S2110" s="169"/>
      <c r="T2110" s="170"/>
      <c r="AT2110" s="165" t="s">
        <v>145</v>
      </c>
      <c r="AU2110" s="165" t="s">
        <v>83</v>
      </c>
      <c r="AV2110" s="14" t="s">
        <v>143</v>
      </c>
      <c r="AW2110" s="14" t="s">
        <v>29</v>
      </c>
      <c r="AX2110" s="14" t="s">
        <v>81</v>
      </c>
      <c r="AY2110" s="165" t="s">
        <v>137</v>
      </c>
    </row>
    <row r="2111" spans="1:65" s="2" customFormat="1" ht="21.75" customHeight="1">
      <c r="A2111" s="30"/>
      <c r="B2111" s="142"/>
      <c r="C2111" s="177" t="s">
        <v>2119</v>
      </c>
      <c r="D2111" s="177" t="s">
        <v>214</v>
      </c>
      <c r="E2111" s="178" t="s">
        <v>2120</v>
      </c>
      <c r="F2111" s="179" t="s">
        <v>2121</v>
      </c>
      <c r="G2111" s="180" t="s">
        <v>149</v>
      </c>
      <c r="H2111" s="181">
        <v>73.989999999999995</v>
      </c>
      <c r="I2111" s="182"/>
      <c r="J2111" s="182">
        <f>ROUND(I2111*H2111,2)</f>
        <v>0</v>
      </c>
      <c r="K2111" s="183"/>
      <c r="L2111" s="184"/>
      <c r="M2111" s="185" t="s">
        <v>1</v>
      </c>
      <c r="N2111" s="186" t="s">
        <v>38</v>
      </c>
      <c r="O2111" s="152">
        <v>0</v>
      </c>
      <c r="P2111" s="152">
        <f>O2111*H2111</f>
        <v>0</v>
      </c>
      <c r="Q2111" s="152">
        <v>2.5000000000000001E-2</v>
      </c>
      <c r="R2111" s="152">
        <f>Q2111*H2111</f>
        <v>1.84975</v>
      </c>
      <c r="S2111" s="152">
        <v>0</v>
      </c>
      <c r="T2111" s="153">
        <f>S2111*H2111</f>
        <v>0</v>
      </c>
      <c r="U2111" s="30"/>
      <c r="V2111" s="30"/>
      <c r="W2111" s="30"/>
      <c r="X2111" s="30"/>
      <c r="Y2111" s="30"/>
      <c r="Z2111" s="30"/>
      <c r="AA2111" s="30"/>
      <c r="AB2111" s="30"/>
      <c r="AC2111" s="30"/>
      <c r="AD2111" s="30"/>
      <c r="AE2111" s="30"/>
      <c r="AR2111" s="154" t="s">
        <v>304</v>
      </c>
      <c r="AT2111" s="154" t="s">
        <v>214</v>
      </c>
      <c r="AU2111" s="154" t="s">
        <v>83</v>
      </c>
      <c r="AY2111" s="18" t="s">
        <v>137</v>
      </c>
      <c r="BE2111" s="155">
        <f>IF(N2111="základní",J2111,0)</f>
        <v>0</v>
      </c>
      <c r="BF2111" s="155">
        <f>IF(N2111="snížená",J2111,0)</f>
        <v>0</v>
      </c>
      <c r="BG2111" s="155">
        <f>IF(N2111="zákl. přenesená",J2111,0)</f>
        <v>0</v>
      </c>
      <c r="BH2111" s="155">
        <f>IF(N2111="sníž. přenesená",J2111,0)</f>
        <v>0</v>
      </c>
      <c r="BI2111" s="155">
        <f>IF(N2111="nulová",J2111,0)</f>
        <v>0</v>
      </c>
      <c r="BJ2111" s="18" t="s">
        <v>81</v>
      </c>
      <c r="BK2111" s="155">
        <f>ROUND(I2111*H2111,2)</f>
        <v>0</v>
      </c>
      <c r="BL2111" s="18" t="s">
        <v>223</v>
      </c>
      <c r="BM2111" s="154" t="s">
        <v>2122</v>
      </c>
    </row>
    <row r="2112" spans="1:65" s="13" customFormat="1">
      <c r="B2112" s="156"/>
      <c r="D2112" s="157" t="s">
        <v>145</v>
      </c>
      <c r="E2112" s="158" t="s">
        <v>1</v>
      </c>
      <c r="F2112" s="159" t="s">
        <v>2123</v>
      </c>
      <c r="H2112" s="160">
        <v>69.346999999999994</v>
      </c>
      <c r="L2112" s="156"/>
      <c r="M2112" s="161"/>
      <c r="N2112" s="162"/>
      <c r="O2112" s="162"/>
      <c r="P2112" s="162"/>
      <c r="Q2112" s="162"/>
      <c r="R2112" s="162"/>
      <c r="S2112" s="162"/>
      <c r="T2112" s="163"/>
      <c r="AT2112" s="158" t="s">
        <v>145</v>
      </c>
      <c r="AU2112" s="158" t="s">
        <v>83</v>
      </c>
      <c r="AV2112" s="13" t="s">
        <v>83</v>
      </c>
      <c r="AW2112" s="13" t="s">
        <v>29</v>
      </c>
      <c r="AX2112" s="13" t="s">
        <v>73</v>
      </c>
      <c r="AY2112" s="158" t="s">
        <v>137</v>
      </c>
    </row>
    <row r="2113" spans="1:65" s="13" customFormat="1" ht="20.399999999999999">
      <c r="B2113" s="156"/>
      <c r="D2113" s="157" t="s">
        <v>145</v>
      </c>
      <c r="E2113" s="158" t="s">
        <v>1</v>
      </c>
      <c r="F2113" s="159" t="s">
        <v>2124</v>
      </c>
      <c r="H2113" s="160">
        <v>3.3580000000000001</v>
      </c>
      <c r="L2113" s="156"/>
      <c r="M2113" s="161"/>
      <c r="N2113" s="162"/>
      <c r="O2113" s="162"/>
      <c r="P2113" s="162"/>
      <c r="Q2113" s="162"/>
      <c r="R2113" s="162"/>
      <c r="S2113" s="162"/>
      <c r="T2113" s="163"/>
      <c r="AT2113" s="158" t="s">
        <v>145</v>
      </c>
      <c r="AU2113" s="158" t="s">
        <v>83</v>
      </c>
      <c r="AV2113" s="13" t="s">
        <v>83</v>
      </c>
      <c r="AW2113" s="13" t="s">
        <v>29</v>
      </c>
      <c r="AX2113" s="13" t="s">
        <v>73</v>
      </c>
      <c r="AY2113" s="158" t="s">
        <v>137</v>
      </c>
    </row>
    <row r="2114" spans="1:65" s="13" customFormat="1">
      <c r="B2114" s="156"/>
      <c r="D2114" s="157" t="s">
        <v>145</v>
      </c>
      <c r="E2114" s="158" t="s">
        <v>1</v>
      </c>
      <c r="F2114" s="159" t="s">
        <v>2125</v>
      </c>
      <c r="H2114" s="160">
        <v>1.2849999999999999</v>
      </c>
      <c r="L2114" s="156"/>
      <c r="M2114" s="161"/>
      <c r="N2114" s="162"/>
      <c r="O2114" s="162"/>
      <c r="P2114" s="162"/>
      <c r="Q2114" s="162"/>
      <c r="R2114" s="162"/>
      <c r="S2114" s="162"/>
      <c r="T2114" s="163"/>
      <c r="AT2114" s="158" t="s">
        <v>145</v>
      </c>
      <c r="AU2114" s="158" t="s">
        <v>83</v>
      </c>
      <c r="AV2114" s="13" t="s">
        <v>83</v>
      </c>
      <c r="AW2114" s="13" t="s">
        <v>29</v>
      </c>
      <c r="AX2114" s="13" t="s">
        <v>73</v>
      </c>
      <c r="AY2114" s="158" t="s">
        <v>137</v>
      </c>
    </row>
    <row r="2115" spans="1:65" s="14" customFormat="1">
      <c r="B2115" s="164"/>
      <c r="D2115" s="157" t="s">
        <v>145</v>
      </c>
      <c r="E2115" s="165" t="s">
        <v>1</v>
      </c>
      <c r="F2115" s="166" t="s">
        <v>176</v>
      </c>
      <c r="H2115" s="167">
        <v>73.989999999999995</v>
      </c>
      <c r="L2115" s="164"/>
      <c r="M2115" s="168"/>
      <c r="N2115" s="169"/>
      <c r="O2115" s="169"/>
      <c r="P2115" s="169"/>
      <c r="Q2115" s="169"/>
      <c r="R2115" s="169"/>
      <c r="S2115" s="169"/>
      <c r="T2115" s="170"/>
      <c r="AT2115" s="165" t="s">
        <v>145</v>
      </c>
      <c r="AU2115" s="165" t="s">
        <v>83</v>
      </c>
      <c r="AV2115" s="14" t="s">
        <v>143</v>
      </c>
      <c r="AW2115" s="14" t="s">
        <v>29</v>
      </c>
      <c r="AX2115" s="14" t="s">
        <v>81</v>
      </c>
      <c r="AY2115" s="165" t="s">
        <v>137</v>
      </c>
    </row>
    <row r="2116" spans="1:65" s="2" customFormat="1" ht="33" customHeight="1">
      <c r="A2116" s="30"/>
      <c r="B2116" s="142"/>
      <c r="C2116" s="143" t="s">
        <v>2126</v>
      </c>
      <c r="D2116" s="143" t="s">
        <v>139</v>
      </c>
      <c r="E2116" s="144" t="s">
        <v>2127</v>
      </c>
      <c r="F2116" s="145" t="s">
        <v>2128</v>
      </c>
      <c r="G2116" s="146" t="s">
        <v>190</v>
      </c>
      <c r="H2116" s="147">
        <v>312.61099999999999</v>
      </c>
      <c r="I2116" s="148"/>
      <c r="J2116" s="148">
        <f>ROUND(I2116*H2116,2)</f>
        <v>0</v>
      </c>
      <c r="K2116" s="149"/>
      <c r="L2116" s="31"/>
      <c r="M2116" s="150" t="s">
        <v>1</v>
      </c>
      <c r="N2116" s="151" t="s">
        <v>38</v>
      </c>
      <c r="O2116" s="152">
        <v>0.155</v>
      </c>
      <c r="P2116" s="152">
        <f>O2116*H2116</f>
        <v>48.454704999999997</v>
      </c>
      <c r="Q2116" s="152">
        <v>1E-4</v>
      </c>
      <c r="R2116" s="152">
        <f>Q2116*H2116</f>
        <v>3.12611E-2</v>
      </c>
      <c r="S2116" s="152">
        <v>0</v>
      </c>
      <c r="T2116" s="153">
        <f>S2116*H2116</f>
        <v>0</v>
      </c>
      <c r="U2116" s="30"/>
      <c r="V2116" s="30"/>
      <c r="W2116" s="30"/>
      <c r="X2116" s="30"/>
      <c r="Y2116" s="30"/>
      <c r="Z2116" s="30"/>
      <c r="AA2116" s="30"/>
      <c r="AB2116" s="30"/>
      <c r="AC2116" s="30"/>
      <c r="AD2116" s="30"/>
      <c r="AE2116" s="30"/>
      <c r="AR2116" s="154" t="s">
        <v>223</v>
      </c>
      <c r="AT2116" s="154" t="s">
        <v>139</v>
      </c>
      <c r="AU2116" s="154" t="s">
        <v>83</v>
      </c>
      <c r="AY2116" s="18" t="s">
        <v>137</v>
      </c>
      <c r="BE2116" s="155">
        <f>IF(N2116="základní",J2116,0)</f>
        <v>0</v>
      </c>
      <c r="BF2116" s="155">
        <f>IF(N2116="snížená",J2116,0)</f>
        <v>0</v>
      </c>
      <c r="BG2116" s="155">
        <f>IF(N2116="zákl. přenesená",J2116,0)</f>
        <v>0</v>
      </c>
      <c r="BH2116" s="155">
        <f>IF(N2116="sníž. přenesená",J2116,0)</f>
        <v>0</v>
      </c>
      <c r="BI2116" s="155">
        <f>IF(N2116="nulová",J2116,0)</f>
        <v>0</v>
      </c>
      <c r="BJ2116" s="18" t="s">
        <v>81</v>
      </c>
      <c r="BK2116" s="155">
        <f>ROUND(I2116*H2116,2)</f>
        <v>0</v>
      </c>
      <c r="BL2116" s="18" t="s">
        <v>223</v>
      </c>
      <c r="BM2116" s="154" t="s">
        <v>2129</v>
      </c>
    </row>
    <row r="2117" spans="1:65" s="15" customFormat="1">
      <c r="B2117" s="171"/>
      <c r="D2117" s="157" t="s">
        <v>145</v>
      </c>
      <c r="E2117" s="172" t="s">
        <v>1</v>
      </c>
      <c r="F2117" s="173" t="s">
        <v>2130</v>
      </c>
      <c r="H2117" s="172" t="s">
        <v>1</v>
      </c>
      <c r="L2117" s="171"/>
      <c r="M2117" s="174"/>
      <c r="N2117" s="175"/>
      <c r="O2117" s="175"/>
      <c r="P2117" s="175"/>
      <c r="Q2117" s="175"/>
      <c r="R2117" s="175"/>
      <c r="S2117" s="175"/>
      <c r="T2117" s="176"/>
      <c r="AT2117" s="172" t="s">
        <v>145</v>
      </c>
      <c r="AU2117" s="172" t="s">
        <v>83</v>
      </c>
      <c r="AV2117" s="15" t="s">
        <v>81</v>
      </c>
      <c r="AW2117" s="15" t="s">
        <v>29</v>
      </c>
      <c r="AX2117" s="15" t="s">
        <v>73</v>
      </c>
      <c r="AY2117" s="172" t="s">
        <v>137</v>
      </c>
    </row>
    <row r="2118" spans="1:65" s="13" customFormat="1">
      <c r="B2118" s="156"/>
      <c r="D2118" s="157" t="s">
        <v>145</v>
      </c>
      <c r="E2118" s="158" t="s">
        <v>1</v>
      </c>
      <c r="F2118" s="159" t="s">
        <v>2131</v>
      </c>
      <c r="H2118" s="160">
        <v>147.32400000000001</v>
      </c>
      <c r="L2118" s="156"/>
      <c r="M2118" s="161"/>
      <c r="N2118" s="162"/>
      <c r="O2118" s="162"/>
      <c r="P2118" s="162"/>
      <c r="Q2118" s="162"/>
      <c r="R2118" s="162"/>
      <c r="S2118" s="162"/>
      <c r="T2118" s="163"/>
      <c r="AT2118" s="158" t="s">
        <v>145</v>
      </c>
      <c r="AU2118" s="158" t="s">
        <v>83</v>
      </c>
      <c r="AV2118" s="13" t="s">
        <v>83</v>
      </c>
      <c r="AW2118" s="13" t="s">
        <v>29</v>
      </c>
      <c r="AX2118" s="13" t="s">
        <v>73</v>
      </c>
      <c r="AY2118" s="158" t="s">
        <v>137</v>
      </c>
    </row>
    <row r="2119" spans="1:65" s="13" customFormat="1">
      <c r="B2119" s="156"/>
      <c r="D2119" s="157" t="s">
        <v>145</v>
      </c>
      <c r="E2119" s="158" t="s">
        <v>1</v>
      </c>
      <c r="F2119" s="159" t="s">
        <v>2132</v>
      </c>
      <c r="H2119" s="160">
        <v>7.6260000000000003</v>
      </c>
      <c r="L2119" s="156"/>
      <c r="M2119" s="161"/>
      <c r="N2119" s="162"/>
      <c r="O2119" s="162"/>
      <c r="P2119" s="162"/>
      <c r="Q2119" s="162"/>
      <c r="R2119" s="162"/>
      <c r="S2119" s="162"/>
      <c r="T2119" s="163"/>
      <c r="AT2119" s="158" t="s">
        <v>145</v>
      </c>
      <c r="AU2119" s="158" t="s">
        <v>83</v>
      </c>
      <c r="AV2119" s="13" t="s">
        <v>83</v>
      </c>
      <c r="AW2119" s="13" t="s">
        <v>29</v>
      </c>
      <c r="AX2119" s="13" t="s">
        <v>73</v>
      </c>
      <c r="AY2119" s="158" t="s">
        <v>137</v>
      </c>
    </row>
    <row r="2120" spans="1:65" s="13" customFormat="1">
      <c r="B2120" s="156"/>
      <c r="D2120" s="157" t="s">
        <v>145</v>
      </c>
      <c r="E2120" s="158" t="s">
        <v>1</v>
      </c>
      <c r="F2120" s="159" t="s">
        <v>2133</v>
      </c>
      <c r="H2120" s="160">
        <v>21.45</v>
      </c>
      <c r="L2120" s="156"/>
      <c r="M2120" s="161"/>
      <c r="N2120" s="162"/>
      <c r="O2120" s="162"/>
      <c r="P2120" s="162"/>
      <c r="Q2120" s="162"/>
      <c r="R2120" s="162"/>
      <c r="S2120" s="162"/>
      <c r="T2120" s="163"/>
      <c r="AT2120" s="158" t="s">
        <v>145</v>
      </c>
      <c r="AU2120" s="158" t="s">
        <v>83</v>
      </c>
      <c r="AV2120" s="13" t="s">
        <v>83</v>
      </c>
      <c r="AW2120" s="13" t="s">
        <v>29</v>
      </c>
      <c r="AX2120" s="13" t="s">
        <v>73</v>
      </c>
      <c r="AY2120" s="158" t="s">
        <v>137</v>
      </c>
    </row>
    <row r="2121" spans="1:65" s="13" customFormat="1">
      <c r="B2121" s="156"/>
      <c r="D2121" s="157" t="s">
        <v>145</v>
      </c>
      <c r="E2121" s="158" t="s">
        <v>1</v>
      </c>
      <c r="F2121" s="159" t="s">
        <v>2134</v>
      </c>
      <c r="H2121" s="160">
        <v>27.2</v>
      </c>
      <c r="L2121" s="156"/>
      <c r="M2121" s="161"/>
      <c r="N2121" s="162"/>
      <c r="O2121" s="162"/>
      <c r="P2121" s="162"/>
      <c r="Q2121" s="162"/>
      <c r="R2121" s="162"/>
      <c r="S2121" s="162"/>
      <c r="T2121" s="163"/>
      <c r="AT2121" s="158" t="s">
        <v>145</v>
      </c>
      <c r="AU2121" s="158" t="s">
        <v>83</v>
      </c>
      <c r="AV2121" s="13" t="s">
        <v>83</v>
      </c>
      <c r="AW2121" s="13" t="s">
        <v>29</v>
      </c>
      <c r="AX2121" s="13" t="s">
        <v>73</v>
      </c>
      <c r="AY2121" s="158" t="s">
        <v>137</v>
      </c>
    </row>
    <row r="2122" spans="1:65" s="13" customFormat="1">
      <c r="B2122" s="156"/>
      <c r="D2122" s="157" t="s">
        <v>145</v>
      </c>
      <c r="E2122" s="158" t="s">
        <v>1</v>
      </c>
      <c r="F2122" s="159" t="s">
        <v>2135</v>
      </c>
      <c r="H2122" s="160">
        <v>16.600000000000001</v>
      </c>
      <c r="L2122" s="156"/>
      <c r="M2122" s="161"/>
      <c r="N2122" s="162"/>
      <c r="O2122" s="162"/>
      <c r="P2122" s="162"/>
      <c r="Q2122" s="162"/>
      <c r="R2122" s="162"/>
      <c r="S2122" s="162"/>
      <c r="T2122" s="163"/>
      <c r="AT2122" s="158" t="s">
        <v>145</v>
      </c>
      <c r="AU2122" s="158" t="s">
        <v>83</v>
      </c>
      <c r="AV2122" s="13" t="s">
        <v>83</v>
      </c>
      <c r="AW2122" s="13" t="s">
        <v>29</v>
      </c>
      <c r="AX2122" s="13" t="s">
        <v>73</v>
      </c>
      <c r="AY2122" s="158" t="s">
        <v>137</v>
      </c>
    </row>
    <row r="2123" spans="1:65" s="13" customFormat="1">
      <c r="B2123" s="156"/>
      <c r="D2123" s="157" t="s">
        <v>145</v>
      </c>
      <c r="E2123" s="158" t="s">
        <v>1</v>
      </c>
      <c r="F2123" s="159" t="s">
        <v>2136</v>
      </c>
      <c r="H2123" s="160">
        <v>29.951000000000001</v>
      </c>
      <c r="L2123" s="156"/>
      <c r="M2123" s="161"/>
      <c r="N2123" s="162"/>
      <c r="O2123" s="162"/>
      <c r="P2123" s="162"/>
      <c r="Q2123" s="162"/>
      <c r="R2123" s="162"/>
      <c r="S2123" s="162"/>
      <c r="T2123" s="163"/>
      <c r="AT2123" s="158" t="s">
        <v>145</v>
      </c>
      <c r="AU2123" s="158" t="s">
        <v>83</v>
      </c>
      <c r="AV2123" s="13" t="s">
        <v>83</v>
      </c>
      <c r="AW2123" s="13" t="s">
        <v>29</v>
      </c>
      <c r="AX2123" s="13" t="s">
        <v>73</v>
      </c>
      <c r="AY2123" s="158" t="s">
        <v>137</v>
      </c>
    </row>
    <row r="2124" spans="1:65" s="13" customFormat="1">
      <c r="B2124" s="156"/>
      <c r="D2124" s="157" t="s">
        <v>145</v>
      </c>
      <c r="E2124" s="158" t="s">
        <v>1</v>
      </c>
      <c r="F2124" s="159" t="s">
        <v>2137</v>
      </c>
      <c r="H2124" s="160">
        <v>22.32</v>
      </c>
      <c r="L2124" s="156"/>
      <c r="M2124" s="161"/>
      <c r="N2124" s="162"/>
      <c r="O2124" s="162"/>
      <c r="P2124" s="162"/>
      <c r="Q2124" s="162"/>
      <c r="R2124" s="162"/>
      <c r="S2124" s="162"/>
      <c r="T2124" s="163"/>
      <c r="AT2124" s="158" t="s">
        <v>145</v>
      </c>
      <c r="AU2124" s="158" t="s">
        <v>83</v>
      </c>
      <c r="AV2124" s="13" t="s">
        <v>83</v>
      </c>
      <c r="AW2124" s="13" t="s">
        <v>29</v>
      </c>
      <c r="AX2124" s="13" t="s">
        <v>73</v>
      </c>
      <c r="AY2124" s="158" t="s">
        <v>137</v>
      </c>
    </row>
    <row r="2125" spans="1:65" s="16" customFormat="1">
      <c r="B2125" s="191"/>
      <c r="D2125" s="157" t="s">
        <v>145</v>
      </c>
      <c r="E2125" s="192" t="s">
        <v>1</v>
      </c>
      <c r="F2125" s="193" t="s">
        <v>582</v>
      </c>
      <c r="H2125" s="194">
        <v>272.471</v>
      </c>
      <c r="L2125" s="191"/>
      <c r="M2125" s="195"/>
      <c r="N2125" s="196"/>
      <c r="O2125" s="196"/>
      <c r="P2125" s="196"/>
      <c r="Q2125" s="196"/>
      <c r="R2125" s="196"/>
      <c r="S2125" s="196"/>
      <c r="T2125" s="197"/>
      <c r="AT2125" s="192" t="s">
        <v>145</v>
      </c>
      <c r="AU2125" s="192" t="s">
        <v>83</v>
      </c>
      <c r="AV2125" s="16" t="s">
        <v>152</v>
      </c>
      <c r="AW2125" s="16" t="s">
        <v>29</v>
      </c>
      <c r="AX2125" s="16" t="s">
        <v>73</v>
      </c>
      <c r="AY2125" s="192" t="s">
        <v>137</v>
      </c>
    </row>
    <row r="2126" spans="1:65" s="15" customFormat="1">
      <c r="B2126" s="171"/>
      <c r="D2126" s="157" t="s">
        <v>145</v>
      </c>
      <c r="E2126" s="172" t="s">
        <v>1</v>
      </c>
      <c r="F2126" s="173" t="s">
        <v>2138</v>
      </c>
      <c r="H2126" s="172" t="s">
        <v>1</v>
      </c>
      <c r="L2126" s="171"/>
      <c r="M2126" s="174"/>
      <c r="N2126" s="175"/>
      <c r="O2126" s="175"/>
      <c r="P2126" s="175"/>
      <c r="Q2126" s="175"/>
      <c r="R2126" s="175"/>
      <c r="S2126" s="175"/>
      <c r="T2126" s="176"/>
      <c r="AT2126" s="172" t="s">
        <v>145</v>
      </c>
      <c r="AU2126" s="172" t="s">
        <v>83</v>
      </c>
      <c r="AV2126" s="15" t="s">
        <v>81</v>
      </c>
      <c r="AW2126" s="15" t="s">
        <v>29</v>
      </c>
      <c r="AX2126" s="15" t="s">
        <v>73</v>
      </c>
      <c r="AY2126" s="172" t="s">
        <v>137</v>
      </c>
    </row>
    <row r="2127" spans="1:65" s="13" customFormat="1">
      <c r="B2127" s="156"/>
      <c r="D2127" s="157" t="s">
        <v>145</v>
      </c>
      <c r="E2127" s="158" t="s">
        <v>1</v>
      </c>
      <c r="F2127" s="159" t="s">
        <v>2139</v>
      </c>
      <c r="H2127" s="160">
        <v>40.14</v>
      </c>
      <c r="L2127" s="156"/>
      <c r="M2127" s="161"/>
      <c r="N2127" s="162"/>
      <c r="O2127" s="162"/>
      <c r="P2127" s="162"/>
      <c r="Q2127" s="162"/>
      <c r="R2127" s="162"/>
      <c r="S2127" s="162"/>
      <c r="T2127" s="163"/>
      <c r="AT2127" s="158" t="s">
        <v>145</v>
      </c>
      <c r="AU2127" s="158" t="s">
        <v>83</v>
      </c>
      <c r="AV2127" s="13" t="s">
        <v>83</v>
      </c>
      <c r="AW2127" s="13" t="s">
        <v>29</v>
      </c>
      <c r="AX2127" s="13" t="s">
        <v>73</v>
      </c>
      <c r="AY2127" s="158" t="s">
        <v>137</v>
      </c>
    </row>
    <row r="2128" spans="1:65" s="16" customFormat="1">
      <c r="B2128" s="191"/>
      <c r="D2128" s="157" t="s">
        <v>145</v>
      </c>
      <c r="E2128" s="192" t="s">
        <v>1</v>
      </c>
      <c r="F2128" s="193" t="s">
        <v>582</v>
      </c>
      <c r="H2128" s="194">
        <v>40.14</v>
      </c>
      <c r="L2128" s="191"/>
      <c r="M2128" s="195"/>
      <c r="N2128" s="196"/>
      <c r="O2128" s="196"/>
      <c r="P2128" s="196"/>
      <c r="Q2128" s="196"/>
      <c r="R2128" s="196"/>
      <c r="S2128" s="196"/>
      <c r="T2128" s="197"/>
      <c r="AT2128" s="192" t="s">
        <v>145</v>
      </c>
      <c r="AU2128" s="192" t="s">
        <v>83</v>
      </c>
      <c r="AV2128" s="16" t="s">
        <v>152</v>
      </c>
      <c r="AW2128" s="16" t="s">
        <v>29</v>
      </c>
      <c r="AX2128" s="16" t="s">
        <v>73</v>
      </c>
      <c r="AY2128" s="192" t="s">
        <v>137</v>
      </c>
    </row>
    <row r="2129" spans="1:65" s="14" customFormat="1">
      <c r="B2129" s="164"/>
      <c r="D2129" s="157" t="s">
        <v>145</v>
      </c>
      <c r="E2129" s="165" t="s">
        <v>1</v>
      </c>
      <c r="F2129" s="166" t="s">
        <v>176</v>
      </c>
      <c r="H2129" s="167">
        <v>312.61099999999999</v>
      </c>
      <c r="L2129" s="164"/>
      <c r="M2129" s="168"/>
      <c r="N2129" s="169"/>
      <c r="O2129" s="169"/>
      <c r="P2129" s="169"/>
      <c r="Q2129" s="169"/>
      <c r="R2129" s="169"/>
      <c r="S2129" s="169"/>
      <c r="T2129" s="170"/>
      <c r="AT2129" s="165" t="s">
        <v>145</v>
      </c>
      <c r="AU2129" s="165" t="s">
        <v>83</v>
      </c>
      <c r="AV2129" s="14" t="s">
        <v>143</v>
      </c>
      <c r="AW2129" s="14" t="s">
        <v>29</v>
      </c>
      <c r="AX2129" s="14" t="s">
        <v>81</v>
      </c>
      <c r="AY2129" s="165" t="s">
        <v>137</v>
      </c>
    </row>
    <row r="2130" spans="1:65" s="2" customFormat="1" ht="16.5" customHeight="1">
      <c r="A2130" s="30"/>
      <c r="B2130" s="142"/>
      <c r="C2130" s="177" t="s">
        <v>2140</v>
      </c>
      <c r="D2130" s="177" t="s">
        <v>214</v>
      </c>
      <c r="E2130" s="178" t="s">
        <v>2141</v>
      </c>
      <c r="F2130" s="179" t="s">
        <v>2142</v>
      </c>
      <c r="G2130" s="180" t="s">
        <v>149</v>
      </c>
      <c r="H2130" s="181">
        <v>5.7489999999999997</v>
      </c>
      <c r="I2130" s="182"/>
      <c r="J2130" s="182">
        <f>ROUND(I2130*H2130,2)</f>
        <v>0</v>
      </c>
      <c r="K2130" s="183"/>
      <c r="L2130" s="184"/>
      <c r="M2130" s="185" t="s">
        <v>1</v>
      </c>
      <c r="N2130" s="186" t="s">
        <v>38</v>
      </c>
      <c r="O2130" s="152">
        <v>0</v>
      </c>
      <c r="P2130" s="152">
        <f>O2130*H2130</f>
        <v>0</v>
      </c>
      <c r="Q2130" s="152">
        <v>0.03</v>
      </c>
      <c r="R2130" s="152">
        <f>Q2130*H2130</f>
        <v>0.17246999999999998</v>
      </c>
      <c r="S2130" s="152">
        <v>0</v>
      </c>
      <c r="T2130" s="153">
        <f>S2130*H2130</f>
        <v>0</v>
      </c>
      <c r="U2130" s="30"/>
      <c r="V2130" s="30"/>
      <c r="W2130" s="30"/>
      <c r="X2130" s="30"/>
      <c r="Y2130" s="30"/>
      <c r="Z2130" s="30"/>
      <c r="AA2130" s="30"/>
      <c r="AB2130" s="30"/>
      <c r="AC2130" s="30"/>
      <c r="AD2130" s="30"/>
      <c r="AE2130" s="30"/>
      <c r="AR2130" s="154" t="s">
        <v>304</v>
      </c>
      <c r="AT2130" s="154" t="s">
        <v>214</v>
      </c>
      <c r="AU2130" s="154" t="s">
        <v>83</v>
      </c>
      <c r="AY2130" s="18" t="s">
        <v>137</v>
      </c>
      <c r="BE2130" s="155">
        <f>IF(N2130="základní",J2130,0)</f>
        <v>0</v>
      </c>
      <c r="BF2130" s="155">
        <f>IF(N2130="snížená",J2130,0)</f>
        <v>0</v>
      </c>
      <c r="BG2130" s="155">
        <f>IF(N2130="zákl. přenesená",J2130,0)</f>
        <v>0</v>
      </c>
      <c r="BH2130" s="155">
        <f>IF(N2130="sníž. přenesená",J2130,0)</f>
        <v>0</v>
      </c>
      <c r="BI2130" s="155">
        <f>IF(N2130="nulová",J2130,0)</f>
        <v>0</v>
      </c>
      <c r="BJ2130" s="18" t="s">
        <v>81</v>
      </c>
      <c r="BK2130" s="155">
        <f>ROUND(I2130*H2130,2)</f>
        <v>0</v>
      </c>
      <c r="BL2130" s="18" t="s">
        <v>223</v>
      </c>
      <c r="BM2130" s="154" t="s">
        <v>2143</v>
      </c>
    </row>
    <row r="2131" spans="1:65" s="15" customFormat="1">
      <c r="B2131" s="171"/>
      <c r="D2131" s="157" t="s">
        <v>145</v>
      </c>
      <c r="E2131" s="172" t="s">
        <v>1</v>
      </c>
      <c r="F2131" s="173" t="s">
        <v>2130</v>
      </c>
      <c r="H2131" s="172" t="s">
        <v>1</v>
      </c>
      <c r="L2131" s="171"/>
      <c r="M2131" s="174"/>
      <c r="N2131" s="175"/>
      <c r="O2131" s="175"/>
      <c r="P2131" s="175"/>
      <c r="Q2131" s="175"/>
      <c r="R2131" s="175"/>
      <c r="S2131" s="175"/>
      <c r="T2131" s="176"/>
      <c r="AT2131" s="172" t="s">
        <v>145</v>
      </c>
      <c r="AU2131" s="172" t="s">
        <v>83</v>
      </c>
      <c r="AV2131" s="15" t="s">
        <v>81</v>
      </c>
      <c r="AW2131" s="15" t="s">
        <v>29</v>
      </c>
      <c r="AX2131" s="15" t="s">
        <v>73</v>
      </c>
      <c r="AY2131" s="172" t="s">
        <v>137</v>
      </c>
    </row>
    <row r="2132" spans="1:65" s="13" customFormat="1">
      <c r="B2132" s="156"/>
      <c r="D2132" s="157" t="s">
        <v>145</v>
      </c>
      <c r="E2132" s="158" t="s">
        <v>1</v>
      </c>
      <c r="F2132" s="159" t="s">
        <v>2144</v>
      </c>
      <c r="H2132" s="160">
        <v>0.77900000000000003</v>
      </c>
      <c r="L2132" s="156"/>
      <c r="M2132" s="161"/>
      <c r="N2132" s="162"/>
      <c r="O2132" s="162"/>
      <c r="P2132" s="162"/>
      <c r="Q2132" s="162"/>
      <c r="R2132" s="162"/>
      <c r="S2132" s="162"/>
      <c r="T2132" s="163"/>
      <c r="AT2132" s="158" t="s">
        <v>145</v>
      </c>
      <c r="AU2132" s="158" t="s">
        <v>83</v>
      </c>
      <c r="AV2132" s="13" t="s">
        <v>83</v>
      </c>
      <c r="AW2132" s="13" t="s">
        <v>29</v>
      </c>
      <c r="AX2132" s="13" t="s">
        <v>73</v>
      </c>
      <c r="AY2132" s="158" t="s">
        <v>137</v>
      </c>
    </row>
    <row r="2133" spans="1:65" s="13" customFormat="1">
      <c r="B2133" s="156"/>
      <c r="D2133" s="157" t="s">
        <v>145</v>
      </c>
      <c r="E2133" s="158" t="s">
        <v>1</v>
      </c>
      <c r="F2133" s="159" t="s">
        <v>2145</v>
      </c>
      <c r="H2133" s="160">
        <v>1.0900000000000001</v>
      </c>
      <c r="L2133" s="156"/>
      <c r="M2133" s="161"/>
      <c r="N2133" s="162"/>
      <c r="O2133" s="162"/>
      <c r="P2133" s="162"/>
      <c r="Q2133" s="162"/>
      <c r="R2133" s="162"/>
      <c r="S2133" s="162"/>
      <c r="T2133" s="163"/>
      <c r="AT2133" s="158" t="s">
        <v>145</v>
      </c>
      <c r="AU2133" s="158" t="s">
        <v>83</v>
      </c>
      <c r="AV2133" s="13" t="s">
        <v>83</v>
      </c>
      <c r="AW2133" s="13" t="s">
        <v>29</v>
      </c>
      <c r="AX2133" s="13" t="s">
        <v>73</v>
      </c>
      <c r="AY2133" s="158" t="s">
        <v>137</v>
      </c>
    </row>
    <row r="2134" spans="1:65" s="13" customFormat="1">
      <c r="B2134" s="156"/>
      <c r="D2134" s="157" t="s">
        <v>145</v>
      </c>
      <c r="E2134" s="158" t="s">
        <v>1</v>
      </c>
      <c r="F2134" s="159" t="s">
        <v>2146</v>
      </c>
      <c r="H2134" s="160">
        <v>0.11</v>
      </c>
      <c r="L2134" s="156"/>
      <c r="M2134" s="161"/>
      <c r="N2134" s="162"/>
      <c r="O2134" s="162"/>
      <c r="P2134" s="162"/>
      <c r="Q2134" s="162"/>
      <c r="R2134" s="162"/>
      <c r="S2134" s="162"/>
      <c r="T2134" s="163"/>
      <c r="AT2134" s="158" t="s">
        <v>145</v>
      </c>
      <c r="AU2134" s="158" t="s">
        <v>83</v>
      </c>
      <c r="AV2134" s="13" t="s">
        <v>83</v>
      </c>
      <c r="AW2134" s="13" t="s">
        <v>29</v>
      </c>
      <c r="AX2134" s="13" t="s">
        <v>73</v>
      </c>
      <c r="AY2134" s="158" t="s">
        <v>137</v>
      </c>
    </row>
    <row r="2135" spans="1:65" s="13" customFormat="1">
      <c r="B2135" s="156"/>
      <c r="D2135" s="157" t="s">
        <v>145</v>
      </c>
      <c r="E2135" s="158" t="s">
        <v>1</v>
      </c>
      <c r="F2135" s="159" t="s">
        <v>2147</v>
      </c>
      <c r="H2135" s="160">
        <v>0.32200000000000001</v>
      </c>
      <c r="L2135" s="156"/>
      <c r="M2135" s="161"/>
      <c r="N2135" s="162"/>
      <c r="O2135" s="162"/>
      <c r="P2135" s="162"/>
      <c r="Q2135" s="162"/>
      <c r="R2135" s="162"/>
      <c r="S2135" s="162"/>
      <c r="T2135" s="163"/>
      <c r="AT2135" s="158" t="s">
        <v>145</v>
      </c>
      <c r="AU2135" s="158" t="s">
        <v>83</v>
      </c>
      <c r="AV2135" s="13" t="s">
        <v>83</v>
      </c>
      <c r="AW2135" s="13" t="s">
        <v>29</v>
      </c>
      <c r="AX2135" s="13" t="s">
        <v>73</v>
      </c>
      <c r="AY2135" s="158" t="s">
        <v>137</v>
      </c>
    </row>
    <row r="2136" spans="1:65" s="13" customFormat="1">
      <c r="B2136" s="156"/>
      <c r="D2136" s="157" t="s">
        <v>145</v>
      </c>
      <c r="E2136" s="158" t="s">
        <v>1</v>
      </c>
      <c r="F2136" s="159" t="s">
        <v>2148</v>
      </c>
      <c r="H2136" s="160">
        <v>0.40799999999999997</v>
      </c>
      <c r="L2136" s="156"/>
      <c r="M2136" s="161"/>
      <c r="N2136" s="162"/>
      <c r="O2136" s="162"/>
      <c r="P2136" s="162"/>
      <c r="Q2136" s="162"/>
      <c r="R2136" s="162"/>
      <c r="S2136" s="162"/>
      <c r="T2136" s="163"/>
      <c r="AT2136" s="158" t="s">
        <v>145</v>
      </c>
      <c r="AU2136" s="158" t="s">
        <v>83</v>
      </c>
      <c r="AV2136" s="13" t="s">
        <v>83</v>
      </c>
      <c r="AW2136" s="13" t="s">
        <v>29</v>
      </c>
      <c r="AX2136" s="13" t="s">
        <v>73</v>
      </c>
      <c r="AY2136" s="158" t="s">
        <v>137</v>
      </c>
    </row>
    <row r="2137" spans="1:65" s="13" customFormat="1">
      <c r="B2137" s="156"/>
      <c r="D2137" s="157" t="s">
        <v>145</v>
      </c>
      <c r="E2137" s="158" t="s">
        <v>1</v>
      </c>
      <c r="F2137" s="159" t="s">
        <v>2149</v>
      </c>
      <c r="H2137" s="160">
        <v>0.249</v>
      </c>
      <c r="L2137" s="156"/>
      <c r="M2137" s="161"/>
      <c r="N2137" s="162"/>
      <c r="O2137" s="162"/>
      <c r="P2137" s="162"/>
      <c r="Q2137" s="162"/>
      <c r="R2137" s="162"/>
      <c r="S2137" s="162"/>
      <c r="T2137" s="163"/>
      <c r="AT2137" s="158" t="s">
        <v>145</v>
      </c>
      <c r="AU2137" s="158" t="s">
        <v>83</v>
      </c>
      <c r="AV2137" s="13" t="s">
        <v>83</v>
      </c>
      <c r="AW2137" s="13" t="s">
        <v>29</v>
      </c>
      <c r="AX2137" s="13" t="s">
        <v>73</v>
      </c>
      <c r="AY2137" s="158" t="s">
        <v>137</v>
      </c>
    </row>
    <row r="2138" spans="1:65" s="13" customFormat="1">
      <c r="B2138" s="156"/>
      <c r="D2138" s="157" t="s">
        <v>145</v>
      </c>
      <c r="E2138" s="158" t="s">
        <v>1</v>
      </c>
      <c r="F2138" s="159" t="s">
        <v>2150</v>
      </c>
      <c r="H2138" s="160">
        <v>0.44900000000000001</v>
      </c>
      <c r="L2138" s="156"/>
      <c r="M2138" s="161"/>
      <c r="N2138" s="162"/>
      <c r="O2138" s="162"/>
      <c r="P2138" s="162"/>
      <c r="Q2138" s="162"/>
      <c r="R2138" s="162"/>
      <c r="S2138" s="162"/>
      <c r="T2138" s="163"/>
      <c r="AT2138" s="158" t="s">
        <v>145</v>
      </c>
      <c r="AU2138" s="158" t="s">
        <v>83</v>
      </c>
      <c r="AV2138" s="13" t="s">
        <v>83</v>
      </c>
      <c r="AW2138" s="13" t="s">
        <v>29</v>
      </c>
      <c r="AX2138" s="13" t="s">
        <v>73</v>
      </c>
      <c r="AY2138" s="158" t="s">
        <v>137</v>
      </c>
    </row>
    <row r="2139" spans="1:65" s="13" customFormat="1">
      <c r="B2139" s="156"/>
      <c r="D2139" s="157" t="s">
        <v>145</v>
      </c>
      <c r="E2139" s="158" t="s">
        <v>1</v>
      </c>
      <c r="F2139" s="159" t="s">
        <v>2151</v>
      </c>
      <c r="H2139" s="160">
        <v>0.33500000000000002</v>
      </c>
      <c r="L2139" s="156"/>
      <c r="M2139" s="161"/>
      <c r="N2139" s="162"/>
      <c r="O2139" s="162"/>
      <c r="P2139" s="162"/>
      <c r="Q2139" s="162"/>
      <c r="R2139" s="162"/>
      <c r="S2139" s="162"/>
      <c r="T2139" s="163"/>
      <c r="AT2139" s="158" t="s">
        <v>145</v>
      </c>
      <c r="AU2139" s="158" t="s">
        <v>83</v>
      </c>
      <c r="AV2139" s="13" t="s">
        <v>83</v>
      </c>
      <c r="AW2139" s="13" t="s">
        <v>29</v>
      </c>
      <c r="AX2139" s="13" t="s">
        <v>73</v>
      </c>
      <c r="AY2139" s="158" t="s">
        <v>137</v>
      </c>
    </row>
    <row r="2140" spans="1:65" s="16" customFormat="1">
      <c r="B2140" s="191"/>
      <c r="D2140" s="157" t="s">
        <v>145</v>
      </c>
      <c r="E2140" s="192" t="s">
        <v>1</v>
      </c>
      <c r="F2140" s="193" t="s">
        <v>582</v>
      </c>
      <c r="H2140" s="194">
        <v>3.742</v>
      </c>
      <c r="L2140" s="191"/>
      <c r="M2140" s="195"/>
      <c r="N2140" s="196"/>
      <c r="O2140" s="196"/>
      <c r="P2140" s="196"/>
      <c r="Q2140" s="196"/>
      <c r="R2140" s="196"/>
      <c r="S2140" s="196"/>
      <c r="T2140" s="197"/>
      <c r="AT2140" s="192" t="s">
        <v>145</v>
      </c>
      <c r="AU2140" s="192" t="s">
        <v>83</v>
      </c>
      <c r="AV2140" s="16" t="s">
        <v>152</v>
      </c>
      <c r="AW2140" s="16" t="s">
        <v>29</v>
      </c>
      <c r="AX2140" s="16" t="s">
        <v>73</v>
      </c>
      <c r="AY2140" s="192" t="s">
        <v>137</v>
      </c>
    </row>
    <row r="2141" spans="1:65" s="15" customFormat="1">
      <c r="B2141" s="171"/>
      <c r="D2141" s="157" t="s">
        <v>145</v>
      </c>
      <c r="E2141" s="172" t="s">
        <v>1</v>
      </c>
      <c r="F2141" s="173" t="s">
        <v>2138</v>
      </c>
      <c r="H2141" s="172" t="s">
        <v>1</v>
      </c>
      <c r="L2141" s="171"/>
      <c r="M2141" s="174"/>
      <c r="N2141" s="175"/>
      <c r="O2141" s="175"/>
      <c r="P2141" s="175"/>
      <c r="Q2141" s="175"/>
      <c r="R2141" s="175"/>
      <c r="S2141" s="175"/>
      <c r="T2141" s="176"/>
      <c r="AT2141" s="172" t="s">
        <v>145</v>
      </c>
      <c r="AU2141" s="172" t="s">
        <v>83</v>
      </c>
      <c r="AV2141" s="15" t="s">
        <v>81</v>
      </c>
      <c r="AW2141" s="15" t="s">
        <v>29</v>
      </c>
      <c r="AX2141" s="15" t="s">
        <v>73</v>
      </c>
      <c r="AY2141" s="172" t="s">
        <v>137</v>
      </c>
    </row>
    <row r="2142" spans="1:65" s="13" customFormat="1">
      <c r="B2142" s="156"/>
      <c r="D2142" s="157" t="s">
        <v>145</v>
      </c>
      <c r="E2142" s="158" t="s">
        <v>1</v>
      </c>
      <c r="F2142" s="159" t="s">
        <v>2152</v>
      </c>
      <c r="H2142" s="160">
        <v>2.0070000000000001</v>
      </c>
      <c r="L2142" s="156"/>
      <c r="M2142" s="161"/>
      <c r="N2142" s="162"/>
      <c r="O2142" s="162"/>
      <c r="P2142" s="162"/>
      <c r="Q2142" s="162"/>
      <c r="R2142" s="162"/>
      <c r="S2142" s="162"/>
      <c r="T2142" s="163"/>
      <c r="AT2142" s="158" t="s">
        <v>145</v>
      </c>
      <c r="AU2142" s="158" t="s">
        <v>83</v>
      </c>
      <c r="AV2142" s="13" t="s">
        <v>83</v>
      </c>
      <c r="AW2142" s="13" t="s">
        <v>29</v>
      </c>
      <c r="AX2142" s="13" t="s">
        <v>73</v>
      </c>
      <c r="AY2142" s="158" t="s">
        <v>137</v>
      </c>
    </row>
    <row r="2143" spans="1:65" s="16" customFormat="1">
      <c r="B2143" s="191"/>
      <c r="D2143" s="157" t="s">
        <v>145</v>
      </c>
      <c r="E2143" s="192" t="s">
        <v>1</v>
      </c>
      <c r="F2143" s="193" t="s">
        <v>582</v>
      </c>
      <c r="H2143" s="194">
        <v>2.0070000000000001</v>
      </c>
      <c r="L2143" s="191"/>
      <c r="M2143" s="195"/>
      <c r="N2143" s="196"/>
      <c r="O2143" s="196"/>
      <c r="P2143" s="196"/>
      <c r="Q2143" s="196"/>
      <c r="R2143" s="196"/>
      <c r="S2143" s="196"/>
      <c r="T2143" s="197"/>
      <c r="AT2143" s="192" t="s">
        <v>145</v>
      </c>
      <c r="AU2143" s="192" t="s">
        <v>83</v>
      </c>
      <c r="AV2143" s="16" t="s">
        <v>152</v>
      </c>
      <c r="AW2143" s="16" t="s">
        <v>29</v>
      </c>
      <c r="AX2143" s="16" t="s">
        <v>73</v>
      </c>
      <c r="AY2143" s="192" t="s">
        <v>137</v>
      </c>
    </row>
    <row r="2144" spans="1:65" s="14" customFormat="1">
      <c r="B2144" s="164"/>
      <c r="D2144" s="157" t="s">
        <v>145</v>
      </c>
      <c r="E2144" s="165" t="s">
        <v>1</v>
      </c>
      <c r="F2144" s="166" t="s">
        <v>176</v>
      </c>
      <c r="H2144" s="167">
        <v>5.7489999999999997</v>
      </c>
      <c r="L2144" s="164"/>
      <c r="M2144" s="168"/>
      <c r="N2144" s="169"/>
      <c r="O2144" s="169"/>
      <c r="P2144" s="169"/>
      <c r="Q2144" s="169"/>
      <c r="R2144" s="169"/>
      <c r="S2144" s="169"/>
      <c r="T2144" s="170"/>
      <c r="AT2144" s="165" t="s">
        <v>145</v>
      </c>
      <c r="AU2144" s="165" t="s">
        <v>83</v>
      </c>
      <c r="AV2144" s="14" t="s">
        <v>143</v>
      </c>
      <c r="AW2144" s="14" t="s">
        <v>29</v>
      </c>
      <c r="AX2144" s="14" t="s">
        <v>81</v>
      </c>
      <c r="AY2144" s="165" t="s">
        <v>137</v>
      </c>
    </row>
    <row r="2145" spans="1:65" s="2" customFormat="1" ht="24.15" customHeight="1">
      <c r="A2145" s="30"/>
      <c r="B2145" s="142"/>
      <c r="C2145" s="143" t="s">
        <v>2153</v>
      </c>
      <c r="D2145" s="143" t="s">
        <v>139</v>
      </c>
      <c r="E2145" s="144" t="s">
        <v>2154</v>
      </c>
      <c r="F2145" s="145" t="s">
        <v>2155</v>
      </c>
      <c r="G2145" s="146" t="s">
        <v>384</v>
      </c>
      <c r="H2145" s="147"/>
      <c r="I2145" s="148"/>
      <c r="J2145" s="148">
        <f>ROUND(I2145*H2145,2)</f>
        <v>0</v>
      </c>
      <c r="K2145" s="149"/>
      <c r="L2145" s="31"/>
      <c r="M2145" s="150" t="s">
        <v>1</v>
      </c>
      <c r="N2145" s="151" t="s">
        <v>38</v>
      </c>
      <c r="O2145" s="152">
        <v>0</v>
      </c>
      <c r="P2145" s="152">
        <f>O2145*H2145</f>
        <v>0</v>
      </c>
      <c r="Q2145" s="152">
        <v>0</v>
      </c>
      <c r="R2145" s="152">
        <f>Q2145*H2145</f>
        <v>0</v>
      </c>
      <c r="S2145" s="152">
        <v>0</v>
      </c>
      <c r="T2145" s="153">
        <f>S2145*H2145</f>
        <v>0</v>
      </c>
      <c r="U2145" s="30"/>
      <c r="V2145" s="30"/>
      <c r="W2145" s="30"/>
      <c r="X2145" s="30"/>
      <c r="Y2145" s="30"/>
      <c r="Z2145" s="30"/>
      <c r="AA2145" s="30"/>
      <c r="AB2145" s="30"/>
      <c r="AC2145" s="30"/>
      <c r="AD2145" s="30"/>
      <c r="AE2145" s="30"/>
      <c r="AR2145" s="154" t="s">
        <v>223</v>
      </c>
      <c r="AT2145" s="154" t="s">
        <v>139</v>
      </c>
      <c r="AU2145" s="154" t="s">
        <v>83</v>
      </c>
      <c r="AY2145" s="18" t="s">
        <v>137</v>
      </c>
      <c r="BE2145" s="155">
        <f>IF(N2145="základní",J2145,0)</f>
        <v>0</v>
      </c>
      <c r="BF2145" s="155">
        <f>IF(N2145="snížená",J2145,0)</f>
        <v>0</v>
      </c>
      <c r="BG2145" s="155">
        <f>IF(N2145="zákl. přenesená",J2145,0)</f>
        <v>0</v>
      </c>
      <c r="BH2145" s="155">
        <f>IF(N2145="sníž. přenesená",J2145,0)</f>
        <v>0</v>
      </c>
      <c r="BI2145" s="155">
        <f>IF(N2145="nulová",J2145,0)</f>
        <v>0</v>
      </c>
      <c r="BJ2145" s="18" t="s">
        <v>81</v>
      </c>
      <c r="BK2145" s="155">
        <f>ROUND(I2145*H2145,2)</f>
        <v>0</v>
      </c>
      <c r="BL2145" s="18" t="s">
        <v>223</v>
      </c>
      <c r="BM2145" s="154" t="s">
        <v>2156</v>
      </c>
    </row>
    <row r="2146" spans="1:65" s="12" customFormat="1" ht="22.8" customHeight="1">
      <c r="B2146" s="130"/>
      <c r="D2146" s="131" t="s">
        <v>72</v>
      </c>
      <c r="E2146" s="140" t="s">
        <v>2157</v>
      </c>
      <c r="F2146" s="140" t="s">
        <v>2158</v>
      </c>
      <c r="J2146" s="141">
        <f>BK2146</f>
        <v>0</v>
      </c>
      <c r="L2146" s="130"/>
      <c r="M2146" s="134"/>
      <c r="N2146" s="135"/>
      <c r="O2146" s="135"/>
      <c r="P2146" s="136">
        <f>P2147</f>
        <v>0</v>
      </c>
      <c r="Q2146" s="135"/>
      <c r="R2146" s="136">
        <f>R2147</f>
        <v>0</v>
      </c>
      <c r="S2146" s="135"/>
      <c r="T2146" s="137">
        <f>T2147</f>
        <v>0</v>
      </c>
      <c r="AR2146" s="131" t="s">
        <v>83</v>
      </c>
      <c r="AT2146" s="138" t="s">
        <v>72</v>
      </c>
      <c r="AU2146" s="138" t="s">
        <v>81</v>
      </c>
      <c r="AY2146" s="131" t="s">
        <v>137</v>
      </c>
      <c r="BK2146" s="139">
        <f>BK2147</f>
        <v>0</v>
      </c>
    </row>
    <row r="2147" spans="1:65" s="2" customFormat="1" ht="16.5" customHeight="1">
      <c r="A2147" s="30"/>
      <c r="B2147" s="142"/>
      <c r="C2147" s="143" t="s">
        <v>2159</v>
      </c>
      <c r="D2147" s="143" t="s">
        <v>139</v>
      </c>
      <c r="E2147" s="144" t="s">
        <v>2160</v>
      </c>
      <c r="F2147" s="145" t="s">
        <v>2161</v>
      </c>
      <c r="G2147" s="146" t="s">
        <v>318</v>
      </c>
      <c r="H2147" s="147">
        <v>1</v>
      </c>
      <c r="I2147" s="148">
        <f>ZTI!J13</f>
        <v>0</v>
      </c>
      <c r="J2147" s="148">
        <f>ROUND(I2147*H2147,2)</f>
        <v>0</v>
      </c>
      <c r="K2147" s="149"/>
      <c r="L2147" s="31"/>
      <c r="M2147" s="150" t="s">
        <v>1</v>
      </c>
      <c r="N2147" s="151" t="s">
        <v>38</v>
      </c>
      <c r="O2147" s="152">
        <v>0</v>
      </c>
      <c r="P2147" s="152">
        <f>O2147*H2147</f>
        <v>0</v>
      </c>
      <c r="Q2147" s="152">
        <v>0</v>
      </c>
      <c r="R2147" s="152">
        <f>Q2147*H2147</f>
        <v>0</v>
      </c>
      <c r="S2147" s="152">
        <v>0</v>
      </c>
      <c r="T2147" s="153">
        <f>S2147*H2147</f>
        <v>0</v>
      </c>
      <c r="U2147" s="30"/>
      <c r="V2147" s="30"/>
      <c r="W2147" s="30"/>
      <c r="X2147" s="30"/>
      <c r="Y2147" s="30"/>
      <c r="Z2147" s="30"/>
      <c r="AA2147" s="30"/>
      <c r="AB2147" s="30"/>
      <c r="AC2147" s="30"/>
      <c r="AD2147" s="30"/>
      <c r="AE2147" s="30"/>
      <c r="AR2147" s="154" t="s">
        <v>223</v>
      </c>
      <c r="AT2147" s="154" t="s">
        <v>139</v>
      </c>
      <c r="AU2147" s="154" t="s">
        <v>83</v>
      </c>
      <c r="AY2147" s="18" t="s">
        <v>137</v>
      </c>
      <c r="BE2147" s="155">
        <f>IF(N2147="základní",J2147,0)</f>
        <v>0</v>
      </c>
      <c r="BF2147" s="155">
        <f>IF(N2147="snížená",J2147,0)</f>
        <v>0</v>
      </c>
      <c r="BG2147" s="155">
        <f>IF(N2147="zákl. přenesená",J2147,0)</f>
        <v>0</v>
      </c>
      <c r="BH2147" s="155">
        <f>IF(N2147="sníž. přenesená",J2147,0)</f>
        <v>0</v>
      </c>
      <c r="BI2147" s="155">
        <f>IF(N2147="nulová",J2147,0)</f>
        <v>0</v>
      </c>
      <c r="BJ2147" s="18" t="s">
        <v>81</v>
      </c>
      <c r="BK2147" s="155">
        <f>ROUND(I2147*H2147,2)</f>
        <v>0</v>
      </c>
      <c r="BL2147" s="18" t="s">
        <v>223</v>
      </c>
      <c r="BM2147" s="154" t="s">
        <v>2162</v>
      </c>
    </row>
    <row r="2148" spans="1:65" s="12" customFormat="1" ht="22.8" customHeight="1">
      <c r="B2148" s="130"/>
      <c r="D2148" s="131" t="s">
        <v>72</v>
      </c>
      <c r="E2148" s="140" t="s">
        <v>2163</v>
      </c>
      <c r="F2148" s="140" t="s">
        <v>2164</v>
      </c>
      <c r="J2148" s="141">
        <f>BK2148</f>
        <v>0</v>
      </c>
      <c r="L2148" s="130"/>
      <c r="M2148" s="134"/>
      <c r="N2148" s="135"/>
      <c r="O2148" s="135"/>
      <c r="P2148" s="136">
        <f>P2149</f>
        <v>0</v>
      </c>
      <c r="Q2148" s="135"/>
      <c r="R2148" s="136">
        <f>R2149</f>
        <v>0</v>
      </c>
      <c r="S2148" s="135"/>
      <c r="T2148" s="137">
        <f>T2149</f>
        <v>0</v>
      </c>
      <c r="AR2148" s="131" t="s">
        <v>83</v>
      </c>
      <c r="AT2148" s="138" t="s">
        <v>72</v>
      </c>
      <c r="AU2148" s="138" t="s">
        <v>81</v>
      </c>
      <c r="AY2148" s="131" t="s">
        <v>137</v>
      </c>
      <c r="BK2148" s="139">
        <f>BK2149</f>
        <v>0</v>
      </c>
    </row>
    <row r="2149" spans="1:65" s="2" customFormat="1" ht="16.5" customHeight="1">
      <c r="A2149" s="30"/>
      <c r="B2149" s="142"/>
      <c r="C2149" s="143" t="s">
        <v>2165</v>
      </c>
      <c r="D2149" s="143" t="s">
        <v>139</v>
      </c>
      <c r="E2149" s="144" t="s">
        <v>2166</v>
      </c>
      <c r="F2149" s="145" t="s">
        <v>2167</v>
      </c>
      <c r="G2149" s="146" t="s">
        <v>318</v>
      </c>
      <c r="H2149" s="147">
        <v>1</v>
      </c>
      <c r="I2149" s="148">
        <f>ÚT!K203</f>
        <v>0</v>
      </c>
      <c r="J2149" s="148">
        <f>ROUND(I2149*H2149,2)</f>
        <v>0</v>
      </c>
      <c r="K2149" s="149"/>
      <c r="L2149" s="31"/>
      <c r="M2149" s="150" t="s">
        <v>1</v>
      </c>
      <c r="N2149" s="151" t="s">
        <v>38</v>
      </c>
      <c r="O2149" s="152">
        <v>0</v>
      </c>
      <c r="P2149" s="152">
        <f>O2149*H2149</f>
        <v>0</v>
      </c>
      <c r="Q2149" s="152">
        <v>0</v>
      </c>
      <c r="R2149" s="152">
        <f>Q2149*H2149</f>
        <v>0</v>
      </c>
      <c r="S2149" s="152">
        <v>0</v>
      </c>
      <c r="T2149" s="153">
        <f>S2149*H2149</f>
        <v>0</v>
      </c>
      <c r="U2149" s="30"/>
      <c r="V2149" s="30"/>
      <c r="W2149" s="30"/>
      <c r="X2149" s="30"/>
      <c r="Y2149" s="30"/>
      <c r="Z2149" s="30"/>
      <c r="AA2149" s="30"/>
      <c r="AB2149" s="30"/>
      <c r="AC2149" s="30"/>
      <c r="AD2149" s="30"/>
      <c r="AE2149" s="30"/>
      <c r="AR2149" s="154" t="s">
        <v>223</v>
      </c>
      <c r="AT2149" s="154" t="s">
        <v>139</v>
      </c>
      <c r="AU2149" s="154" t="s">
        <v>83</v>
      </c>
      <c r="AY2149" s="18" t="s">
        <v>137</v>
      </c>
      <c r="BE2149" s="155">
        <f>IF(N2149="základní",J2149,0)</f>
        <v>0</v>
      </c>
      <c r="BF2149" s="155">
        <f>IF(N2149="snížená",J2149,0)</f>
        <v>0</v>
      </c>
      <c r="BG2149" s="155">
        <f>IF(N2149="zákl. přenesená",J2149,0)</f>
        <v>0</v>
      </c>
      <c r="BH2149" s="155">
        <f>IF(N2149="sníž. přenesená",J2149,0)</f>
        <v>0</v>
      </c>
      <c r="BI2149" s="155">
        <f>IF(N2149="nulová",J2149,0)</f>
        <v>0</v>
      </c>
      <c r="BJ2149" s="18" t="s">
        <v>81</v>
      </c>
      <c r="BK2149" s="155">
        <f>ROUND(I2149*H2149,2)</f>
        <v>0</v>
      </c>
      <c r="BL2149" s="18" t="s">
        <v>223</v>
      </c>
      <c r="BM2149" s="154" t="s">
        <v>2168</v>
      </c>
    </row>
    <row r="2150" spans="1:65" s="12" customFormat="1" ht="22.8" customHeight="1">
      <c r="B2150" s="130"/>
      <c r="D2150" s="131" t="s">
        <v>72</v>
      </c>
      <c r="E2150" s="140" t="s">
        <v>2169</v>
      </c>
      <c r="F2150" s="140" t="s">
        <v>2170</v>
      </c>
      <c r="J2150" s="141">
        <f>BK2150</f>
        <v>0</v>
      </c>
      <c r="L2150" s="130"/>
      <c r="M2150" s="134"/>
      <c r="N2150" s="135"/>
      <c r="O2150" s="135"/>
      <c r="P2150" s="136">
        <f>P2151</f>
        <v>0</v>
      </c>
      <c r="Q2150" s="135"/>
      <c r="R2150" s="136">
        <f>R2151</f>
        <v>0</v>
      </c>
      <c r="S2150" s="135"/>
      <c r="T2150" s="137">
        <f>T2151</f>
        <v>0</v>
      </c>
      <c r="AR2150" s="131" t="s">
        <v>83</v>
      </c>
      <c r="AT2150" s="138" t="s">
        <v>72</v>
      </c>
      <c r="AU2150" s="138" t="s">
        <v>81</v>
      </c>
      <c r="AY2150" s="131" t="s">
        <v>137</v>
      </c>
      <c r="BK2150" s="139">
        <f>BK2151</f>
        <v>0</v>
      </c>
    </row>
    <row r="2151" spans="1:65" s="2" customFormat="1" ht="21.75" customHeight="1">
      <c r="A2151" s="30"/>
      <c r="B2151" s="142"/>
      <c r="C2151" s="143" t="s">
        <v>2171</v>
      </c>
      <c r="D2151" s="143" t="s">
        <v>139</v>
      </c>
      <c r="E2151" s="144" t="s">
        <v>2172</v>
      </c>
      <c r="F2151" s="145" t="s">
        <v>2173</v>
      </c>
      <c r="G2151" s="146" t="s">
        <v>318</v>
      </c>
      <c r="H2151" s="147">
        <v>1</v>
      </c>
      <c r="I2151" s="148">
        <f>ZOKT!H18</f>
        <v>0</v>
      </c>
      <c r="J2151" s="148">
        <f>ROUND(I2151*H2151,2)</f>
        <v>0</v>
      </c>
      <c r="K2151" s="149"/>
      <c r="L2151" s="31"/>
      <c r="M2151" s="150" t="s">
        <v>1</v>
      </c>
      <c r="N2151" s="151" t="s">
        <v>38</v>
      </c>
      <c r="O2151" s="152">
        <v>0</v>
      </c>
      <c r="P2151" s="152">
        <f>O2151*H2151</f>
        <v>0</v>
      </c>
      <c r="Q2151" s="152">
        <v>0</v>
      </c>
      <c r="R2151" s="152">
        <f>Q2151*H2151</f>
        <v>0</v>
      </c>
      <c r="S2151" s="152">
        <v>0</v>
      </c>
      <c r="T2151" s="153">
        <f>S2151*H2151</f>
        <v>0</v>
      </c>
      <c r="U2151" s="30"/>
      <c r="V2151" s="30"/>
      <c r="W2151" s="30"/>
      <c r="X2151" s="30"/>
      <c r="Y2151" s="30"/>
      <c r="Z2151" s="30"/>
      <c r="AA2151" s="30"/>
      <c r="AB2151" s="30"/>
      <c r="AC2151" s="30"/>
      <c r="AD2151" s="30"/>
      <c r="AE2151" s="30"/>
      <c r="AR2151" s="154" t="s">
        <v>223</v>
      </c>
      <c r="AT2151" s="154" t="s">
        <v>139</v>
      </c>
      <c r="AU2151" s="154" t="s">
        <v>83</v>
      </c>
      <c r="AY2151" s="18" t="s">
        <v>137</v>
      </c>
      <c r="BE2151" s="155">
        <f>IF(N2151="základní",J2151,0)</f>
        <v>0</v>
      </c>
      <c r="BF2151" s="155">
        <f>IF(N2151="snížená",J2151,0)</f>
        <v>0</v>
      </c>
      <c r="BG2151" s="155">
        <f>IF(N2151="zákl. přenesená",J2151,0)</f>
        <v>0</v>
      </c>
      <c r="BH2151" s="155">
        <f>IF(N2151="sníž. přenesená",J2151,0)</f>
        <v>0</v>
      </c>
      <c r="BI2151" s="155">
        <f>IF(N2151="nulová",J2151,0)</f>
        <v>0</v>
      </c>
      <c r="BJ2151" s="18" t="s">
        <v>81</v>
      </c>
      <c r="BK2151" s="155">
        <f>ROUND(I2151*H2151,2)</f>
        <v>0</v>
      </c>
      <c r="BL2151" s="18" t="s">
        <v>223</v>
      </c>
      <c r="BM2151" s="154" t="s">
        <v>2174</v>
      </c>
    </row>
    <row r="2152" spans="1:65" s="12" customFormat="1" ht="22.8" customHeight="1">
      <c r="B2152" s="130"/>
      <c r="D2152" s="131" t="s">
        <v>72</v>
      </c>
      <c r="E2152" s="140" t="s">
        <v>2175</v>
      </c>
      <c r="F2152" s="140" t="s">
        <v>2176</v>
      </c>
      <c r="J2152" s="141">
        <f>BK2152</f>
        <v>0</v>
      </c>
      <c r="L2152" s="130"/>
      <c r="M2152" s="134"/>
      <c r="N2152" s="135"/>
      <c r="O2152" s="135"/>
      <c r="P2152" s="136">
        <f>SUM(P2153:P2154)</f>
        <v>0</v>
      </c>
      <c r="Q2152" s="135"/>
      <c r="R2152" s="136">
        <f>SUM(R2153:R2154)</f>
        <v>0</v>
      </c>
      <c r="S2152" s="135"/>
      <c r="T2152" s="137">
        <f>SUM(T2153:T2154)</f>
        <v>0</v>
      </c>
      <c r="AR2152" s="131" t="s">
        <v>83</v>
      </c>
      <c r="AT2152" s="138" t="s">
        <v>72</v>
      </c>
      <c r="AU2152" s="138" t="s">
        <v>81</v>
      </c>
      <c r="AY2152" s="131" t="s">
        <v>137</v>
      </c>
      <c r="BK2152" s="139">
        <f>SUM(BK2153:BK2154)</f>
        <v>0</v>
      </c>
    </row>
    <row r="2153" spans="1:65" s="2" customFormat="1" ht="16.5" customHeight="1">
      <c r="A2153" s="30"/>
      <c r="B2153" s="142"/>
      <c r="C2153" s="143" t="s">
        <v>2177</v>
      </c>
      <c r="D2153" s="143" t="s">
        <v>139</v>
      </c>
      <c r="E2153" s="144" t="s">
        <v>2178</v>
      </c>
      <c r="F2153" s="145" t="s">
        <v>2179</v>
      </c>
      <c r="G2153" s="146" t="s">
        <v>318</v>
      </c>
      <c r="H2153" s="147">
        <v>1</v>
      </c>
      <c r="I2153" s="148">
        <f>Elektro!G260</f>
        <v>0</v>
      </c>
      <c r="J2153" s="148">
        <f>ROUND(I2153*H2153,2)</f>
        <v>0</v>
      </c>
      <c r="K2153" s="149"/>
      <c r="L2153" s="31"/>
      <c r="M2153" s="150" t="s">
        <v>1</v>
      </c>
      <c r="N2153" s="151" t="s">
        <v>38</v>
      </c>
      <c r="O2153" s="152">
        <v>0</v>
      </c>
      <c r="P2153" s="152">
        <f>O2153*H2153</f>
        <v>0</v>
      </c>
      <c r="Q2153" s="152">
        <v>0</v>
      </c>
      <c r="R2153" s="152">
        <f>Q2153*H2153</f>
        <v>0</v>
      </c>
      <c r="S2153" s="152">
        <v>0</v>
      </c>
      <c r="T2153" s="153">
        <f>S2153*H2153</f>
        <v>0</v>
      </c>
      <c r="U2153" s="30"/>
      <c r="V2153" s="30"/>
      <c r="W2153" s="30"/>
      <c r="X2153" s="30"/>
      <c r="Y2153" s="30"/>
      <c r="Z2153" s="30"/>
      <c r="AA2153" s="30"/>
      <c r="AB2153" s="30"/>
      <c r="AC2153" s="30"/>
      <c r="AD2153" s="30"/>
      <c r="AE2153" s="30"/>
      <c r="AR2153" s="154" t="s">
        <v>223</v>
      </c>
      <c r="AT2153" s="154" t="s">
        <v>139</v>
      </c>
      <c r="AU2153" s="154" t="s">
        <v>83</v>
      </c>
      <c r="AY2153" s="18" t="s">
        <v>137</v>
      </c>
      <c r="BE2153" s="155">
        <f>IF(N2153="základní",J2153,0)</f>
        <v>0</v>
      </c>
      <c r="BF2153" s="155">
        <f>IF(N2153="snížená",J2153,0)</f>
        <v>0</v>
      </c>
      <c r="BG2153" s="155">
        <f>IF(N2153="zákl. přenesená",J2153,0)</f>
        <v>0</v>
      </c>
      <c r="BH2153" s="155">
        <f>IF(N2153="sníž. přenesená",J2153,0)</f>
        <v>0</v>
      </c>
      <c r="BI2153" s="155">
        <f>IF(N2153="nulová",J2153,0)</f>
        <v>0</v>
      </c>
      <c r="BJ2153" s="18" t="s">
        <v>81</v>
      </c>
      <c r="BK2153" s="155">
        <f>ROUND(I2153*H2153,2)</f>
        <v>0</v>
      </c>
      <c r="BL2153" s="18" t="s">
        <v>223</v>
      </c>
      <c r="BM2153" s="154" t="s">
        <v>2180</v>
      </c>
    </row>
    <row r="2154" spans="1:65" s="2" customFormat="1" ht="24.15" customHeight="1">
      <c r="A2154" s="30"/>
      <c r="B2154" s="142"/>
      <c r="C2154" s="143" t="s">
        <v>2181</v>
      </c>
      <c r="D2154" s="143" t="s">
        <v>139</v>
      </c>
      <c r="E2154" s="144" t="s">
        <v>2182</v>
      </c>
      <c r="F2154" s="145" t="s">
        <v>2183</v>
      </c>
      <c r="G2154" s="146" t="s">
        <v>384</v>
      </c>
      <c r="H2154" s="147">
        <v>78298.793999999994</v>
      </c>
      <c r="I2154" s="148"/>
      <c r="J2154" s="148">
        <f>ROUND(I2154*H2154,2)</f>
        <v>0</v>
      </c>
      <c r="K2154" s="149"/>
      <c r="L2154" s="31"/>
      <c r="M2154" s="150" t="s">
        <v>1</v>
      </c>
      <c r="N2154" s="151" t="s">
        <v>38</v>
      </c>
      <c r="O2154" s="152">
        <v>0</v>
      </c>
      <c r="P2154" s="152">
        <f>O2154*H2154</f>
        <v>0</v>
      </c>
      <c r="Q2154" s="152">
        <v>0</v>
      </c>
      <c r="R2154" s="152">
        <f>Q2154*H2154</f>
        <v>0</v>
      </c>
      <c r="S2154" s="152">
        <v>0</v>
      </c>
      <c r="T2154" s="153">
        <f>S2154*H2154</f>
        <v>0</v>
      </c>
      <c r="U2154" s="30"/>
      <c r="V2154" s="30"/>
      <c r="W2154" s="30"/>
      <c r="X2154" s="30"/>
      <c r="Y2154" s="30"/>
      <c r="Z2154" s="30"/>
      <c r="AA2154" s="30"/>
      <c r="AB2154" s="30"/>
      <c r="AC2154" s="30"/>
      <c r="AD2154" s="30"/>
      <c r="AE2154" s="30"/>
      <c r="AR2154" s="154" t="s">
        <v>223</v>
      </c>
      <c r="AT2154" s="154" t="s">
        <v>139</v>
      </c>
      <c r="AU2154" s="154" t="s">
        <v>83</v>
      </c>
      <c r="AY2154" s="18" t="s">
        <v>137</v>
      </c>
      <c r="BE2154" s="155">
        <f>IF(N2154="základní",J2154,0)</f>
        <v>0</v>
      </c>
      <c r="BF2154" s="155">
        <f>IF(N2154="snížená",J2154,0)</f>
        <v>0</v>
      </c>
      <c r="BG2154" s="155">
        <f>IF(N2154="zákl. přenesená",J2154,0)</f>
        <v>0</v>
      </c>
      <c r="BH2154" s="155">
        <f>IF(N2154="sníž. přenesená",J2154,0)</f>
        <v>0</v>
      </c>
      <c r="BI2154" s="155">
        <f>IF(N2154="nulová",J2154,0)</f>
        <v>0</v>
      </c>
      <c r="BJ2154" s="18" t="s">
        <v>81</v>
      </c>
      <c r="BK2154" s="155">
        <f>ROUND(I2154*H2154,2)</f>
        <v>0</v>
      </c>
      <c r="BL2154" s="18" t="s">
        <v>223</v>
      </c>
      <c r="BM2154" s="154" t="s">
        <v>2184</v>
      </c>
    </row>
    <row r="2155" spans="1:65" s="12" customFormat="1" ht="22.8" customHeight="1">
      <c r="B2155" s="130"/>
      <c r="D2155" s="131" t="s">
        <v>72</v>
      </c>
      <c r="E2155" s="140" t="s">
        <v>2185</v>
      </c>
      <c r="F2155" s="140" t="s">
        <v>2186</v>
      </c>
      <c r="J2155" s="141">
        <f>BK2155</f>
        <v>0</v>
      </c>
      <c r="L2155" s="130"/>
      <c r="M2155" s="134"/>
      <c r="N2155" s="135"/>
      <c r="O2155" s="135"/>
      <c r="P2155" s="136">
        <f>SUM(P2156:P2159)</f>
        <v>0</v>
      </c>
      <c r="Q2155" s="135"/>
      <c r="R2155" s="136">
        <f>SUM(R2156:R2159)</f>
        <v>0</v>
      </c>
      <c r="S2155" s="135"/>
      <c r="T2155" s="137">
        <f>SUM(T2156:T2159)</f>
        <v>0</v>
      </c>
      <c r="AR2155" s="131" t="s">
        <v>83</v>
      </c>
      <c r="AT2155" s="138" t="s">
        <v>72</v>
      </c>
      <c r="AU2155" s="138" t="s">
        <v>81</v>
      </c>
      <c r="AY2155" s="131" t="s">
        <v>137</v>
      </c>
      <c r="BK2155" s="139">
        <f>SUM(BK2156:BK2159)</f>
        <v>0</v>
      </c>
    </row>
    <row r="2156" spans="1:65" s="2" customFormat="1" ht="24.15" customHeight="1">
      <c r="A2156" s="30"/>
      <c r="B2156" s="142"/>
      <c r="C2156" s="143" t="s">
        <v>2187</v>
      </c>
      <c r="D2156" s="143" t="s">
        <v>139</v>
      </c>
      <c r="E2156" s="144" t="s">
        <v>2188</v>
      </c>
      <c r="F2156" s="145" t="s">
        <v>2189</v>
      </c>
      <c r="G2156" s="146" t="s">
        <v>318</v>
      </c>
      <c r="H2156" s="147">
        <v>1</v>
      </c>
      <c r="I2156" s="148">
        <f>EPS!G58</f>
        <v>0</v>
      </c>
      <c r="J2156" s="148">
        <f>ROUND(I2156*H2156,2)</f>
        <v>0</v>
      </c>
      <c r="K2156" s="149"/>
      <c r="L2156" s="31"/>
      <c r="M2156" s="150" t="s">
        <v>1</v>
      </c>
      <c r="N2156" s="151" t="s">
        <v>38</v>
      </c>
      <c r="O2156" s="152">
        <v>0</v>
      </c>
      <c r="P2156" s="152">
        <f>O2156*H2156</f>
        <v>0</v>
      </c>
      <c r="Q2156" s="152">
        <v>0</v>
      </c>
      <c r="R2156" s="152">
        <f>Q2156*H2156</f>
        <v>0</v>
      </c>
      <c r="S2156" s="152">
        <v>0</v>
      </c>
      <c r="T2156" s="153">
        <f>S2156*H2156</f>
        <v>0</v>
      </c>
      <c r="U2156" s="30"/>
      <c r="V2156" s="30"/>
      <c r="W2156" s="30"/>
      <c r="X2156" s="30"/>
      <c r="Y2156" s="30"/>
      <c r="Z2156" s="30"/>
      <c r="AA2156" s="30"/>
      <c r="AB2156" s="30"/>
      <c r="AC2156" s="30"/>
      <c r="AD2156" s="30"/>
      <c r="AE2156" s="30"/>
      <c r="AR2156" s="154" t="s">
        <v>223</v>
      </c>
      <c r="AT2156" s="154" t="s">
        <v>139</v>
      </c>
      <c r="AU2156" s="154" t="s">
        <v>83</v>
      </c>
      <c r="AY2156" s="18" t="s">
        <v>137</v>
      </c>
      <c r="BE2156" s="155">
        <f>IF(N2156="základní",J2156,0)</f>
        <v>0</v>
      </c>
      <c r="BF2156" s="155">
        <f>IF(N2156="snížená",J2156,0)</f>
        <v>0</v>
      </c>
      <c r="BG2156" s="155">
        <f>IF(N2156="zákl. přenesená",J2156,0)</f>
        <v>0</v>
      </c>
      <c r="BH2156" s="155">
        <f>IF(N2156="sníž. přenesená",J2156,0)</f>
        <v>0</v>
      </c>
      <c r="BI2156" s="155">
        <f>IF(N2156="nulová",J2156,0)</f>
        <v>0</v>
      </c>
      <c r="BJ2156" s="18" t="s">
        <v>81</v>
      </c>
      <c r="BK2156" s="155">
        <f>ROUND(I2156*H2156,2)</f>
        <v>0</v>
      </c>
      <c r="BL2156" s="18" t="s">
        <v>223</v>
      </c>
      <c r="BM2156" s="154" t="s">
        <v>2190</v>
      </c>
    </row>
    <row r="2157" spans="1:65" s="2" customFormat="1" ht="24.15" customHeight="1">
      <c r="A2157" s="30"/>
      <c r="B2157" s="142"/>
      <c r="C2157" s="143" t="s">
        <v>2191</v>
      </c>
      <c r="D2157" s="143" t="s">
        <v>139</v>
      </c>
      <c r="E2157" s="144" t="s">
        <v>2192</v>
      </c>
      <c r="F2157" s="145" t="s">
        <v>2193</v>
      </c>
      <c r="G2157" s="146" t="s">
        <v>318</v>
      </c>
      <c r="H2157" s="147">
        <v>1</v>
      </c>
      <c r="I2157" s="148">
        <f>EPS!G29</f>
        <v>0</v>
      </c>
      <c r="J2157" s="148">
        <f>ROUND(I2157*H2157,2)</f>
        <v>0</v>
      </c>
      <c r="K2157" s="149"/>
      <c r="L2157" s="31"/>
      <c r="M2157" s="150" t="s">
        <v>1</v>
      </c>
      <c r="N2157" s="151" t="s">
        <v>38</v>
      </c>
      <c r="O2157" s="152">
        <v>0</v>
      </c>
      <c r="P2157" s="152">
        <f>O2157*H2157</f>
        <v>0</v>
      </c>
      <c r="Q2157" s="152">
        <v>0</v>
      </c>
      <c r="R2157" s="152">
        <f>Q2157*H2157</f>
        <v>0</v>
      </c>
      <c r="S2157" s="152">
        <v>0</v>
      </c>
      <c r="T2157" s="153">
        <f>S2157*H2157</f>
        <v>0</v>
      </c>
      <c r="U2157" s="30"/>
      <c r="V2157" s="30"/>
      <c r="W2157" s="30"/>
      <c r="X2157" s="30"/>
      <c r="Y2157" s="30"/>
      <c r="Z2157" s="30"/>
      <c r="AA2157" s="30"/>
      <c r="AB2157" s="30"/>
      <c r="AC2157" s="30"/>
      <c r="AD2157" s="30"/>
      <c r="AE2157" s="30"/>
      <c r="AR2157" s="154" t="s">
        <v>223</v>
      </c>
      <c r="AT2157" s="154" t="s">
        <v>139</v>
      </c>
      <c r="AU2157" s="154" t="s">
        <v>83</v>
      </c>
      <c r="AY2157" s="18" t="s">
        <v>137</v>
      </c>
      <c r="BE2157" s="155">
        <f>IF(N2157="základní",J2157,0)</f>
        <v>0</v>
      </c>
      <c r="BF2157" s="155">
        <f>IF(N2157="snížená",J2157,0)</f>
        <v>0</v>
      </c>
      <c r="BG2157" s="155">
        <f>IF(N2157="zákl. přenesená",J2157,0)</f>
        <v>0</v>
      </c>
      <c r="BH2157" s="155">
        <f>IF(N2157="sníž. přenesená",J2157,0)</f>
        <v>0</v>
      </c>
      <c r="BI2157" s="155">
        <f>IF(N2157="nulová",J2157,0)</f>
        <v>0</v>
      </c>
      <c r="BJ2157" s="18" t="s">
        <v>81</v>
      </c>
      <c r="BK2157" s="155">
        <f>ROUND(I2157*H2157,2)</f>
        <v>0</v>
      </c>
      <c r="BL2157" s="18" t="s">
        <v>223</v>
      </c>
      <c r="BM2157" s="154" t="s">
        <v>2194</v>
      </c>
    </row>
    <row r="2158" spans="1:65" s="2" customFormat="1" ht="24.15" customHeight="1">
      <c r="A2158" s="30"/>
      <c r="B2158" s="142"/>
      <c r="C2158" s="143" t="s">
        <v>2195</v>
      </c>
      <c r="D2158" s="143" t="s">
        <v>139</v>
      </c>
      <c r="E2158" s="144" t="s">
        <v>2196</v>
      </c>
      <c r="F2158" s="145" t="s">
        <v>2197</v>
      </c>
      <c r="G2158" s="146" t="s">
        <v>318</v>
      </c>
      <c r="H2158" s="147">
        <v>1</v>
      </c>
      <c r="I2158" s="148">
        <f>EPS!G73</f>
        <v>0</v>
      </c>
      <c r="J2158" s="148">
        <f>ROUND(I2158*H2158,2)</f>
        <v>0</v>
      </c>
      <c r="K2158" s="149"/>
      <c r="L2158" s="31"/>
      <c r="M2158" s="150" t="s">
        <v>1</v>
      </c>
      <c r="N2158" s="151" t="s">
        <v>38</v>
      </c>
      <c r="O2158" s="152">
        <v>0</v>
      </c>
      <c r="P2158" s="152">
        <f>O2158*H2158</f>
        <v>0</v>
      </c>
      <c r="Q2158" s="152">
        <v>0</v>
      </c>
      <c r="R2158" s="152">
        <f>Q2158*H2158</f>
        <v>0</v>
      </c>
      <c r="S2158" s="152">
        <v>0</v>
      </c>
      <c r="T2158" s="153">
        <f>S2158*H2158</f>
        <v>0</v>
      </c>
      <c r="U2158" s="30"/>
      <c r="V2158" s="30"/>
      <c r="W2158" s="30"/>
      <c r="X2158" s="30"/>
      <c r="Y2158" s="30"/>
      <c r="Z2158" s="30"/>
      <c r="AA2158" s="30"/>
      <c r="AB2158" s="30"/>
      <c r="AC2158" s="30"/>
      <c r="AD2158" s="30"/>
      <c r="AE2158" s="30"/>
      <c r="AR2158" s="154" t="s">
        <v>223</v>
      </c>
      <c r="AT2158" s="154" t="s">
        <v>139</v>
      </c>
      <c r="AU2158" s="154" t="s">
        <v>83</v>
      </c>
      <c r="AY2158" s="18" t="s">
        <v>137</v>
      </c>
      <c r="BE2158" s="155">
        <f>IF(N2158="základní",J2158,0)</f>
        <v>0</v>
      </c>
      <c r="BF2158" s="155">
        <f>IF(N2158="snížená",J2158,0)</f>
        <v>0</v>
      </c>
      <c r="BG2158" s="155">
        <f>IF(N2158="zákl. přenesená",J2158,0)</f>
        <v>0</v>
      </c>
      <c r="BH2158" s="155">
        <f>IF(N2158="sníž. přenesená",J2158,0)</f>
        <v>0</v>
      </c>
      <c r="BI2158" s="155">
        <f>IF(N2158="nulová",J2158,0)</f>
        <v>0</v>
      </c>
      <c r="BJ2158" s="18" t="s">
        <v>81</v>
      </c>
      <c r="BK2158" s="155">
        <f>ROUND(I2158*H2158,2)</f>
        <v>0</v>
      </c>
      <c r="BL2158" s="18" t="s">
        <v>223</v>
      </c>
      <c r="BM2158" s="154" t="s">
        <v>2198</v>
      </c>
    </row>
    <row r="2159" spans="1:65" s="2" customFormat="1" ht="24.15" customHeight="1">
      <c r="A2159" s="30"/>
      <c r="B2159" s="142"/>
      <c r="C2159" s="143" t="s">
        <v>2199</v>
      </c>
      <c r="D2159" s="143" t="s">
        <v>139</v>
      </c>
      <c r="E2159" s="144" t="s">
        <v>2200</v>
      </c>
      <c r="F2159" s="145" t="s">
        <v>2201</v>
      </c>
      <c r="G2159" s="146" t="s">
        <v>384</v>
      </c>
      <c r="H2159" s="147">
        <v>10243.174999999999</v>
      </c>
      <c r="I2159" s="148"/>
      <c r="J2159" s="148">
        <f>ROUND(I2159*H2159,2)</f>
        <v>0</v>
      </c>
      <c r="K2159" s="149"/>
      <c r="L2159" s="31"/>
      <c r="M2159" s="150" t="s">
        <v>1</v>
      </c>
      <c r="N2159" s="151" t="s">
        <v>38</v>
      </c>
      <c r="O2159" s="152">
        <v>0</v>
      </c>
      <c r="P2159" s="152">
        <f>O2159*H2159</f>
        <v>0</v>
      </c>
      <c r="Q2159" s="152">
        <v>0</v>
      </c>
      <c r="R2159" s="152">
        <f>Q2159*H2159</f>
        <v>0</v>
      </c>
      <c r="S2159" s="152">
        <v>0</v>
      </c>
      <c r="T2159" s="153">
        <f>S2159*H2159</f>
        <v>0</v>
      </c>
      <c r="U2159" s="30"/>
      <c r="V2159" s="30"/>
      <c r="W2159" s="30"/>
      <c r="X2159" s="30"/>
      <c r="Y2159" s="30"/>
      <c r="Z2159" s="30"/>
      <c r="AA2159" s="30"/>
      <c r="AB2159" s="30"/>
      <c r="AC2159" s="30"/>
      <c r="AD2159" s="30"/>
      <c r="AE2159" s="30"/>
      <c r="AR2159" s="154" t="s">
        <v>223</v>
      </c>
      <c r="AT2159" s="154" t="s">
        <v>139</v>
      </c>
      <c r="AU2159" s="154" t="s">
        <v>83</v>
      </c>
      <c r="AY2159" s="18" t="s">
        <v>137</v>
      </c>
      <c r="BE2159" s="155">
        <f>IF(N2159="základní",J2159,0)</f>
        <v>0</v>
      </c>
      <c r="BF2159" s="155">
        <f>IF(N2159="snížená",J2159,0)</f>
        <v>0</v>
      </c>
      <c r="BG2159" s="155">
        <f>IF(N2159="zákl. přenesená",J2159,0)</f>
        <v>0</v>
      </c>
      <c r="BH2159" s="155">
        <f>IF(N2159="sníž. přenesená",J2159,0)</f>
        <v>0</v>
      </c>
      <c r="BI2159" s="155">
        <f>IF(N2159="nulová",J2159,0)</f>
        <v>0</v>
      </c>
      <c r="BJ2159" s="18" t="s">
        <v>81</v>
      </c>
      <c r="BK2159" s="155">
        <f>ROUND(I2159*H2159,2)</f>
        <v>0</v>
      </c>
      <c r="BL2159" s="18" t="s">
        <v>223</v>
      </c>
      <c r="BM2159" s="154" t="s">
        <v>2202</v>
      </c>
    </row>
    <row r="2160" spans="1:65" s="12" customFormat="1" ht="22.8" customHeight="1">
      <c r="B2160" s="130"/>
      <c r="D2160" s="131" t="s">
        <v>72</v>
      </c>
      <c r="E2160" s="140" t="s">
        <v>2203</v>
      </c>
      <c r="F2160" s="140" t="s">
        <v>2204</v>
      </c>
      <c r="J2160" s="141">
        <f>BK2160</f>
        <v>0</v>
      </c>
      <c r="L2160" s="130"/>
      <c r="M2160" s="134"/>
      <c r="N2160" s="135"/>
      <c r="O2160" s="135"/>
      <c r="P2160" s="136">
        <f>P2161</f>
        <v>0</v>
      </c>
      <c r="Q2160" s="135"/>
      <c r="R2160" s="136">
        <f>R2161</f>
        <v>0</v>
      </c>
      <c r="S2160" s="135"/>
      <c r="T2160" s="137">
        <f>T2161</f>
        <v>0</v>
      </c>
      <c r="AR2160" s="131" t="s">
        <v>83</v>
      </c>
      <c r="AT2160" s="138" t="s">
        <v>72</v>
      </c>
      <c r="AU2160" s="138" t="s">
        <v>81</v>
      </c>
      <c r="AY2160" s="131" t="s">
        <v>137</v>
      </c>
      <c r="BK2160" s="139">
        <f>BK2161</f>
        <v>0</v>
      </c>
    </row>
    <row r="2161" spans="1:65" s="2" customFormat="1" ht="16.5" customHeight="1">
      <c r="A2161" s="30"/>
      <c r="B2161" s="142"/>
      <c r="C2161" s="143" t="s">
        <v>2205</v>
      </c>
      <c r="D2161" s="143" t="s">
        <v>139</v>
      </c>
      <c r="E2161" s="144" t="s">
        <v>2206</v>
      </c>
      <c r="F2161" s="145" t="s">
        <v>2207</v>
      </c>
      <c r="G2161" s="146" t="s">
        <v>318</v>
      </c>
      <c r="H2161" s="147">
        <v>1</v>
      </c>
      <c r="I2161" s="148">
        <f>VZT!K387</f>
        <v>0</v>
      </c>
      <c r="J2161" s="148">
        <f>ROUND(I2161*H2161,2)</f>
        <v>0</v>
      </c>
      <c r="K2161" s="149"/>
      <c r="L2161" s="31"/>
      <c r="M2161" s="150" t="s">
        <v>1</v>
      </c>
      <c r="N2161" s="151" t="s">
        <v>38</v>
      </c>
      <c r="O2161" s="152">
        <v>0</v>
      </c>
      <c r="P2161" s="152">
        <f>O2161*H2161</f>
        <v>0</v>
      </c>
      <c r="Q2161" s="152">
        <v>0</v>
      </c>
      <c r="R2161" s="152">
        <f>Q2161*H2161</f>
        <v>0</v>
      </c>
      <c r="S2161" s="152">
        <v>0</v>
      </c>
      <c r="T2161" s="153">
        <f>S2161*H2161</f>
        <v>0</v>
      </c>
      <c r="U2161" s="30"/>
      <c r="V2161" s="30"/>
      <c r="W2161" s="30"/>
      <c r="X2161" s="30"/>
      <c r="Y2161" s="30"/>
      <c r="Z2161" s="30"/>
      <c r="AA2161" s="30"/>
      <c r="AB2161" s="30"/>
      <c r="AC2161" s="30"/>
      <c r="AD2161" s="30"/>
      <c r="AE2161" s="30"/>
      <c r="AR2161" s="154" t="s">
        <v>223</v>
      </c>
      <c r="AT2161" s="154" t="s">
        <v>139</v>
      </c>
      <c r="AU2161" s="154" t="s">
        <v>83</v>
      </c>
      <c r="AY2161" s="18" t="s">
        <v>137</v>
      </c>
      <c r="BE2161" s="155">
        <f>IF(N2161="základní",J2161,0)</f>
        <v>0</v>
      </c>
      <c r="BF2161" s="155">
        <f>IF(N2161="snížená",J2161,0)</f>
        <v>0</v>
      </c>
      <c r="BG2161" s="155">
        <f>IF(N2161="zákl. přenesená",J2161,0)</f>
        <v>0</v>
      </c>
      <c r="BH2161" s="155">
        <f>IF(N2161="sníž. přenesená",J2161,0)</f>
        <v>0</v>
      </c>
      <c r="BI2161" s="155">
        <f>IF(N2161="nulová",J2161,0)</f>
        <v>0</v>
      </c>
      <c r="BJ2161" s="18" t="s">
        <v>81</v>
      </c>
      <c r="BK2161" s="155">
        <f>ROUND(I2161*H2161,2)</f>
        <v>0</v>
      </c>
      <c r="BL2161" s="18" t="s">
        <v>223</v>
      </c>
      <c r="BM2161" s="154" t="s">
        <v>2208</v>
      </c>
    </row>
    <row r="2162" spans="1:65" s="12" customFormat="1" ht="22.8" customHeight="1">
      <c r="B2162" s="130"/>
      <c r="D2162" s="131" t="s">
        <v>72</v>
      </c>
      <c r="E2162" s="140" t="s">
        <v>2209</v>
      </c>
      <c r="F2162" s="140" t="s">
        <v>2210</v>
      </c>
      <c r="J2162" s="141">
        <f>BK2162</f>
        <v>0</v>
      </c>
      <c r="L2162" s="130"/>
      <c r="M2162" s="134"/>
      <c r="N2162" s="135"/>
      <c r="O2162" s="135"/>
      <c r="P2162" s="136">
        <f>SUM(P2163:P2205)</f>
        <v>260.12128000000001</v>
      </c>
      <c r="Q2162" s="135"/>
      <c r="R2162" s="136">
        <f>SUM(R2163:R2205)</f>
        <v>5.5736616200000002</v>
      </c>
      <c r="S2162" s="135"/>
      <c r="T2162" s="137">
        <f>SUM(T2163:T2205)</f>
        <v>0</v>
      </c>
      <c r="AR2162" s="131" t="s">
        <v>83</v>
      </c>
      <c r="AT2162" s="138" t="s">
        <v>72</v>
      </c>
      <c r="AU2162" s="138" t="s">
        <v>81</v>
      </c>
      <c r="AY2162" s="131" t="s">
        <v>137</v>
      </c>
      <c r="BK2162" s="139">
        <f>SUM(BK2163:BK2205)</f>
        <v>0</v>
      </c>
    </row>
    <row r="2163" spans="1:65" s="2" customFormat="1" ht="24.15" customHeight="1">
      <c r="A2163" s="30"/>
      <c r="B2163" s="142"/>
      <c r="C2163" s="143" t="s">
        <v>2211</v>
      </c>
      <c r="D2163" s="143" t="s">
        <v>139</v>
      </c>
      <c r="E2163" s="144" t="s">
        <v>2212</v>
      </c>
      <c r="F2163" s="145" t="s">
        <v>2213</v>
      </c>
      <c r="G2163" s="146" t="s">
        <v>142</v>
      </c>
      <c r="H2163" s="147">
        <v>294.43200000000002</v>
      </c>
      <c r="I2163" s="148"/>
      <c r="J2163" s="148">
        <f>ROUND(I2163*H2163,2)</f>
        <v>0</v>
      </c>
      <c r="K2163" s="149"/>
      <c r="L2163" s="31"/>
      <c r="M2163" s="150" t="s">
        <v>1</v>
      </c>
      <c r="N2163" s="151" t="s">
        <v>38</v>
      </c>
      <c r="O2163" s="152">
        <v>0.71</v>
      </c>
      <c r="P2163" s="152">
        <f>O2163*H2163</f>
        <v>209.04671999999999</v>
      </c>
      <c r="Q2163" s="152">
        <v>1.396E-2</v>
      </c>
      <c r="R2163" s="152">
        <f>Q2163*H2163</f>
        <v>4.1102707199999999</v>
      </c>
      <c r="S2163" s="152">
        <v>0</v>
      </c>
      <c r="T2163" s="153">
        <f>S2163*H2163</f>
        <v>0</v>
      </c>
      <c r="U2163" s="30"/>
      <c r="V2163" s="30"/>
      <c r="W2163" s="30"/>
      <c r="X2163" s="30"/>
      <c r="Y2163" s="30"/>
      <c r="Z2163" s="30"/>
      <c r="AA2163" s="30"/>
      <c r="AB2163" s="30"/>
      <c r="AC2163" s="30"/>
      <c r="AD2163" s="30"/>
      <c r="AE2163" s="30"/>
      <c r="AR2163" s="154" t="s">
        <v>223</v>
      </c>
      <c r="AT2163" s="154" t="s">
        <v>139</v>
      </c>
      <c r="AU2163" s="154" t="s">
        <v>83</v>
      </c>
      <c r="AY2163" s="18" t="s">
        <v>137</v>
      </c>
      <c r="BE2163" s="155">
        <f>IF(N2163="základní",J2163,0)</f>
        <v>0</v>
      </c>
      <c r="BF2163" s="155">
        <f>IF(N2163="snížená",J2163,0)</f>
        <v>0</v>
      </c>
      <c r="BG2163" s="155">
        <f>IF(N2163="zákl. přenesená",J2163,0)</f>
        <v>0</v>
      </c>
      <c r="BH2163" s="155">
        <f>IF(N2163="sníž. přenesená",J2163,0)</f>
        <v>0</v>
      </c>
      <c r="BI2163" s="155">
        <f>IF(N2163="nulová",J2163,0)</f>
        <v>0</v>
      </c>
      <c r="BJ2163" s="18" t="s">
        <v>81</v>
      </c>
      <c r="BK2163" s="155">
        <f>ROUND(I2163*H2163,2)</f>
        <v>0</v>
      </c>
      <c r="BL2163" s="18" t="s">
        <v>223</v>
      </c>
      <c r="BM2163" s="154" t="s">
        <v>2214</v>
      </c>
    </row>
    <row r="2164" spans="1:65" s="15" customFormat="1">
      <c r="B2164" s="171"/>
      <c r="D2164" s="157" t="s">
        <v>145</v>
      </c>
      <c r="E2164" s="172" t="s">
        <v>1</v>
      </c>
      <c r="F2164" s="173" t="s">
        <v>2215</v>
      </c>
      <c r="H2164" s="172" t="s">
        <v>1</v>
      </c>
      <c r="L2164" s="171"/>
      <c r="M2164" s="174"/>
      <c r="N2164" s="175"/>
      <c r="O2164" s="175"/>
      <c r="P2164" s="175"/>
      <c r="Q2164" s="175"/>
      <c r="R2164" s="175"/>
      <c r="S2164" s="175"/>
      <c r="T2164" s="176"/>
      <c r="AT2164" s="172" t="s">
        <v>145</v>
      </c>
      <c r="AU2164" s="172" t="s">
        <v>83</v>
      </c>
      <c r="AV2164" s="15" t="s">
        <v>81</v>
      </c>
      <c r="AW2164" s="15" t="s">
        <v>29</v>
      </c>
      <c r="AX2164" s="15" t="s">
        <v>73</v>
      </c>
      <c r="AY2164" s="172" t="s">
        <v>137</v>
      </c>
    </row>
    <row r="2165" spans="1:65" s="13" customFormat="1">
      <c r="B2165" s="156"/>
      <c r="D2165" s="157" t="s">
        <v>145</v>
      </c>
      <c r="E2165" s="158" t="s">
        <v>1</v>
      </c>
      <c r="F2165" s="159" t="s">
        <v>2216</v>
      </c>
      <c r="H2165" s="160">
        <v>42.353999999999999</v>
      </c>
      <c r="L2165" s="156"/>
      <c r="M2165" s="161"/>
      <c r="N2165" s="162"/>
      <c r="O2165" s="162"/>
      <c r="P2165" s="162"/>
      <c r="Q2165" s="162"/>
      <c r="R2165" s="162"/>
      <c r="S2165" s="162"/>
      <c r="T2165" s="163"/>
      <c r="AT2165" s="158" t="s">
        <v>145</v>
      </c>
      <c r="AU2165" s="158" t="s">
        <v>83</v>
      </c>
      <c r="AV2165" s="13" t="s">
        <v>83</v>
      </c>
      <c r="AW2165" s="13" t="s">
        <v>29</v>
      </c>
      <c r="AX2165" s="13" t="s">
        <v>73</v>
      </c>
      <c r="AY2165" s="158" t="s">
        <v>137</v>
      </c>
    </row>
    <row r="2166" spans="1:65" s="13" customFormat="1">
      <c r="B2166" s="156"/>
      <c r="D2166" s="157" t="s">
        <v>145</v>
      </c>
      <c r="E2166" s="158" t="s">
        <v>1</v>
      </c>
      <c r="F2166" s="159" t="s">
        <v>2217</v>
      </c>
      <c r="H2166" s="160">
        <v>72.682000000000002</v>
      </c>
      <c r="L2166" s="156"/>
      <c r="M2166" s="161"/>
      <c r="N2166" s="162"/>
      <c r="O2166" s="162"/>
      <c r="P2166" s="162"/>
      <c r="Q2166" s="162"/>
      <c r="R2166" s="162"/>
      <c r="S2166" s="162"/>
      <c r="T2166" s="163"/>
      <c r="AT2166" s="158" t="s">
        <v>145</v>
      </c>
      <c r="AU2166" s="158" t="s">
        <v>83</v>
      </c>
      <c r="AV2166" s="13" t="s">
        <v>83</v>
      </c>
      <c r="AW2166" s="13" t="s">
        <v>29</v>
      </c>
      <c r="AX2166" s="13" t="s">
        <v>73</v>
      </c>
      <c r="AY2166" s="158" t="s">
        <v>137</v>
      </c>
    </row>
    <row r="2167" spans="1:65" s="15" customFormat="1">
      <c r="B2167" s="171"/>
      <c r="D2167" s="157" t="s">
        <v>145</v>
      </c>
      <c r="E2167" s="172" t="s">
        <v>1</v>
      </c>
      <c r="F2167" s="173" t="s">
        <v>2218</v>
      </c>
      <c r="H2167" s="172" t="s">
        <v>1</v>
      </c>
      <c r="L2167" s="171"/>
      <c r="M2167" s="174"/>
      <c r="N2167" s="175"/>
      <c r="O2167" s="175"/>
      <c r="P2167" s="175"/>
      <c r="Q2167" s="175"/>
      <c r="R2167" s="175"/>
      <c r="S2167" s="175"/>
      <c r="T2167" s="176"/>
      <c r="AT2167" s="172" t="s">
        <v>145</v>
      </c>
      <c r="AU2167" s="172" t="s">
        <v>83</v>
      </c>
      <c r="AV2167" s="15" t="s">
        <v>81</v>
      </c>
      <c r="AW2167" s="15" t="s">
        <v>29</v>
      </c>
      <c r="AX2167" s="15" t="s">
        <v>73</v>
      </c>
      <c r="AY2167" s="172" t="s">
        <v>137</v>
      </c>
    </row>
    <row r="2168" spans="1:65" s="13" customFormat="1">
      <c r="B2168" s="156"/>
      <c r="D2168" s="157" t="s">
        <v>145</v>
      </c>
      <c r="E2168" s="158" t="s">
        <v>1</v>
      </c>
      <c r="F2168" s="159" t="s">
        <v>2219</v>
      </c>
      <c r="H2168" s="160">
        <v>3.8130000000000002</v>
      </c>
      <c r="L2168" s="156"/>
      <c r="M2168" s="161"/>
      <c r="N2168" s="162"/>
      <c r="O2168" s="162"/>
      <c r="P2168" s="162"/>
      <c r="Q2168" s="162"/>
      <c r="R2168" s="162"/>
      <c r="S2168" s="162"/>
      <c r="T2168" s="163"/>
      <c r="AT2168" s="158" t="s">
        <v>145</v>
      </c>
      <c r="AU2168" s="158" t="s">
        <v>83</v>
      </c>
      <c r="AV2168" s="13" t="s">
        <v>83</v>
      </c>
      <c r="AW2168" s="13" t="s">
        <v>29</v>
      </c>
      <c r="AX2168" s="13" t="s">
        <v>73</v>
      </c>
      <c r="AY2168" s="158" t="s">
        <v>137</v>
      </c>
    </row>
    <row r="2169" spans="1:65" s="13" customFormat="1">
      <c r="B2169" s="156"/>
      <c r="D2169" s="157" t="s">
        <v>145</v>
      </c>
      <c r="E2169" s="158" t="s">
        <v>1</v>
      </c>
      <c r="F2169" s="159" t="s">
        <v>2220</v>
      </c>
      <c r="H2169" s="160">
        <v>2.1440000000000001</v>
      </c>
      <c r="L2169" s="156"/>
      <c r="M2169" s="161"/>
      <c r="N2169" s="162"/>
      <c r="O2169" s="162"/>
      <c r="P2169" s="162"/>
      <c r="Q2169" s="162"/>
      <c r="R2169" s="162"/>
      <c r="S2169" s="162"/>
      <c r="T2169" s="163"/>
      <c r="AT2169" s="158" t="s">
        <v>145</v>
      </c>
      <c r="AU2169" s="158" t="s">
        <v>83</v>
      </c>
      <c r="AV2169" s="13" t="s">
        <v>83</v>
      </c>
      <c r="AW2169" s="13" t="s">
        <v>29</v>
      </c>
      <c r="AX2169" s="13" t="s">
        <v>73</v>
      </c>
      <c r="AY2169" s="158" t="s">
        <v>137</v>
      </c>
    </row>
    <row r="2170" spans="1:65" s="13" customFormat="1">
      <c r="B2170" s="156"/>
      <c r="D2170" s="157" t="s">
        <v>145</v>
      </c>
      <c r="E2170" s="158" t="s">
        <v>1</v>
      </c>
      <c r="F2170" s="159" t="s">
        <v>2221</v>
      </c>
      <c r="H2170" s="160">
        <v>2.8580000000000001</v>
      </c>
      <c r="L2170" s="156"/>
      <c r="M2170" s="161"/>
      <c r="N2170" s="162"/>
      <c r="O2170" s="162"/>
      <c r="P2170" s="162"/>
      <c r="Q2170" s="162"/>
      <c r="R2170" s="162"/>
      <c r="S2170" s="162"/>
      <c r="T2170" s="163"/>
      <c r="AT2170" s="158" t="s">
        <v>145</v>
      </c>
      <c r="AU2170" s="158" t="s">
        <v>83</v>
      </c>
      <c r="AV2170" s="13" t="s">
        <v>83</v>
      </c>
      <c r="AW2170" s="13" t="s">
        <v>29</v>
      </c>
      <c r="AX2170" s="13" t="s">
        <v>73</v>
      </c>
      <c r="AY2170" s="158" t="s">
        <v>137</v>
      </c>
    </row>
    <row r="2171" spans="1:65" s="15" customFormat="1">
      <c r="B2171" s="171"/>
      <c r="D2171" s="157" t="s">
        <v>145</v>
      </c>
      <c r="E2171" s="172" t="s">
        <v>1</v>
      </c>
      <c r="F2171" s="173" t="s">
        <v>2222</v>
      </c>
      <c r="H2171" s="172" t="s">
        <v>1</v>
      </c>
      <c r="L2171" s="171"/>
      <c r="M2171" s="174"/>
      <c r="N2171" s="175"/>
      <c r="O2171" s="175"/>
      <c r="P2171" s="175"/>
      <c r="Q2171" s="175"/>
      <c r="R2171" s="175"/>
      <c r="S2171" s="175"/>
      <c r="T2171" s="176"/>
      <c r="AT2171" s="172" t="s">
        <v>145</v>
      </c>
      <c r="AU2171" s="172" t="s">
        <v>83</v>
      </c>
      <c r="AV2171" s="15" t="s">
        <v>81</v>
      </c>
      <c r="AW2171" s="15" t="s">
        <v>29</v>
      </c>
      <c r="AX2171" s="15" t="s">
        <v>73</v>
      </c>
      <c r="AY2171" s="172" t="s">
        <v>137</v>
      </c>
    </row>
    <row r="2172" spans="1:65" s="13" customFormat="1">
      <c r="B2172" s="156"/>
      <c r="D2172" s="157" t="s">
        <v>145</v>
      </c>
      <c r="E2172" s="158" t="s">
        <v>1</v>
      </c>
      <c r="F2172" s="159" t="s">
        <v>2223</v>
      </c>
      <c r="H2172" s="160">
        <v>10.725</v>
      </c>
      <c r="L2172" s="156"/>
      <c r="M2172" s="161"/>
      <c r="N2172" s="162"/>
      <c r="O2172" s="162"/>
      <c r="P2172" s="162"/>
      <c r="Q2172" s="162"/>
      <c r="R2172" s="162"/>
      <c r="S2172" s="162"/>
      <c r="T2172" s="163"/>
      <c r="AT2172" s="158" t="s">
        <v>145</v>
      </c>
      <c r="AU2172" s="158" t="s">
        <v>83</v>
      </c>
      <c r="AV2172" s="13" t="s">
        <v>83</v>
      </c>
      <c r="AW2172" s="13" t="s">
        <v>29</v>
      </c>
      <c r="AX2172" s="13" t="s">
        <v>73</v>
      </c>
      <c r="AY2172" s="158" t="s">
        <v>137</v>
      </c>
    </row>
    <row r="2173" spans="1:65" s="13" customFormat="1">
      <c r="B2173" s="156"/>
      <c r="D2173" s="157" t="s">
        <v>145</v>
      </c>
      <c r="E2173" s="158" t="s">
        <v>1</v>
      </c>
      <c r="F2173" s="159" t="s">
        <v>2224</v>
      </c>
      <c r="H2173" s="160">
        <v>1.44</v>
      </c>
      <c r="L2173" s="156"/>
      <c r="M2173" s="161"/>
      <c r="N2173" s="162"/>
      <c r="O2173" s="162"/>
      <c r="P2173" s="162"/>
      <c r="Q2173" s="162"/>
      <c r="R2173" s="162"/>
      <c r="S2173" s="162"/>
      <c r="T2173" s="163"/>
      <c r="AT2173" s="158" t="s">
        <v>145</v>
      </c>
      <c r="AU2173" s="158" t="s">
        <v>83</v>
      </c>
      <c r="AV2173" s="13" t="s">
        <v>83</v>
      </c>
      <c r="AW2173" s="13" t="s">
        <v>29</v>
      </c>
      <c r="AX2173" s="13" t="s">
        <v>73</v>
      </c>
      <c r="AY2173" s="158" t="s">
        <v>137</v>
      </c>
    </row>
    <row r="2174" spans="1:65" s="13" customFormat="1">
      <c r="B2174" s="156"/>
      <c r="D2174" s="157" t="s">
        <v>145</v>
      </c>
      <c r="E2174" s="158" t="s">
        <v>1</v>
      </c>
      <c r="F2174" s="159" t="s">
        <v>2225</v>
      </c>
      <c r="H2174" s="160">
        <v>4.17</v>
      </c>
      <c r="L2174" s="156"/>
      <c r="M2174" s="161"/>
      <c r="N2174" s="162"/>
      <c r="O2174" s="162"/>
      <c r="P2174" s="162"/>
      <c r="Q2174" s="162"/>
      <c r="R2174" s="162"/>
      <c r="S2174" s="162"/>
      <c r="T2174" s="163"/>
      <c r="AT2174" s="158" t="s">
        <v>145</v>
      </c>
      <c r="AU2174" s="158" t="s">
        <v>83</v>
      </c>
      <c r="AV2174" s="13" t="s">
        <v>83</v>
      </c>
      <c r="AW2174" s="13" t="s">
        <v>29</v>
      </c>
      <c r="AX2174" s="13" t="s">
        <v>73</v>
      </c>
      <c r="AY2174" s="158" t="s">
        <v>137</v>
      </c>
    </row>
    <row r="2175" spans="1:65" s="15" customFormat="1">
      <c r="B2175" s="171"/>
      <c r="D2175" s="157" t="s">
        <v>145</v>
      </c>
      <c r="E2175" s="172" t="s">
        <v>1</v>
      </c>
      <c r="F2175" s="173" t="s">
        <v>2226</v>
      </c>
      <c r="H2175" s="172" t="s">
        <v>1</v>
      </c>
      <c r="L2175" s="171"/>
      <c r="M2175" s="174"/>
      <c r="N2175" s="175"/>
      <c r="O2175" s="175"/>
      <c r="P2175" s="175"/>
      <c r="Q2175" s="175"/>
      <c r="R2175" s="175"/>
      <c r="S2175" s="175"/>
      <c r="T2175" s="176"/>
      <c r="AT2175" s="172" t="s">
        <v>145</v>
      </c>
      <c r="AU2175" s="172" t="s">
        <v>83</v>
      </c>
      <c r="AV2175" s="15" t="s">
        <v>81</v>
      </c>
      <c r="AW2175" s="15" t="s">
        <v>29</v>
      </c>
      <c r="AX2175" s="15" t="s">
        <v>73</v>
      </c>
      <c r="AY2175" s="172" t="s">
        <v>137</v>
      </c>
    </row>
    <row r="2176" spans="1:65" s="13" customFormat="1">
      <c r="B2176" s="156"/>
      <c r="D2176" s="157" t="s">
        <v>145</v>
      </c>
      <c r="E2176" s="158" t="s">
        <v>1</v>
      </c>
      <c r="F2176" s="159" t="s">
        <v>1945</v>
      </c>
      <c r="H2176" s="160">
        <v>13.6</v>
      </c>
      <c r="L2176" s="156"/>
      <c r="M2176" s="161"/>
      <c r="N2176" s="162"/>
      <c r="O2176" s="162"/>
      <c r="P2176" s="162"/>
      <c r="Q2176" s="162"/>
      <c r="R2176" s="162"/>
      <c r="S2176" s="162"/>
      <c r="T2176" s="163"/>
      <c r="AT2176" s="158" t="s">
        <v>145</v>
      </c>
      <c r="AU2176" s="158" t="s">
        <v>83</v>
      </c>
      <c r="AV2176" s="13" t="s">
        <v>83</v>
      </c>
      <c r="AW2176" s="13" t="s">
        <v>29</v>
      </c>
      <c r="AX2176" s="13" t="s">
        <v>73</v>
      </c>
      <c r="AY2176" s="158" t="s">
        <v>137</v>
      </c>
    </row>
    <row r="2177" spans="2:51" s="13" customFormat="1">
      <c r="B2177" s="156"/>
      <c r="D2177" s="157" t="s">
        <v>145</v>
      </c>
      <c r="E2177" s="158" t="s">
        <v>1</v>
      </c>
      <c r="F2177" s="159" t="s">
        <v>2227</v>
      </c>
      <c r="H2177" s="160">
        <v>11.37</v>
      </c>
      <c r="L2177" s="156"/>
      <c r="M2177" s="161"/>
      <c r="N2177" s="162"/>
      <c r="O2177" s="162"/>
      <c r="P2177" s="162"/>
      <c r="Q2177" s="162"/>
      <c r="R2177" s="162"/>
      <c r="S2177" s="162"/>
      <c r="T2177" s="163"/>
      <c r="AT2177" s="158" t="s">
        <v>145</v>
      </c>
      <c r="AU2177" s="158" t="s">
        <v>83</v>
      </c>
      <c r="AV2177" s="13" t="s">
        <v>83</v>
      </c>
      <c r="AW2177" s="13" t="s">
        <v>29</v>
      </c>
      <c r="AX2177" s="13" t="s">
        <v>73</v>
      </c>
      <c r="AY2177" s="158" t="s">
        <v>137</v>
      </c>
    </row>
    <row r="2178" spans="2:51" s="13" customFormat="1">
      <c r="B2178" s="156"/>
      <c r="D2178" s="157" t="s">
        <v>145</v>
      </c>
      <c r="E2178" s="158" t="s">
        <v>1</v>
      </c>
      <c r="F2178" s="159" t="s">
        <v>2228</v>
      </c>
      <c r="H2178" s="160">
        <v>8.16</v>
      </c>
      <c r="L2178" s="156"/>
      <c r="M2178" s="161"/>
      <c r="N2178" s="162"/>
      <c r="O2178" s="162"/>
      <c r="P2178" s="162"/>
      <c r="Q2178" s="162"/>
      <c r="R2178" s="162"/>
      <c r="S2178" s="162"/>
      <c r="T2178" s="163"/>
      <c r="AT2178" s="158" t="s">
        <v>145</v>
      </c>
      <c r="AU2178" s="158" t="s">
        <v>83</v>
      </c>
      <c r="AV2178" s="13" t="s">
        <v>83</v>
      </c>
      <c r="AW2178" s="13" t="s">
        <v>29</v>
      </c>
      <c r="AX2178" s="13" t="s">
        <v>73</v>
      </c>
      <c r="AY2178" s="158" t="s">
        <v>137</v>
      </c>
    </row>
    <row r="2179" spans="2:51" s="15" customFormat="1">
      <c r="B2179" s="171"/>
      <c r="D2179" s="157" t="s">
        <v>145</v>
      </c>
      <c r="E2179" s="172" t="s">
        <v>1</v>
      </c>
      <c r="F2179" s="173" t="s">
        <v>2229</v>
      </c>
      <c r="H2179" s="172" t="s">
        <v>1</v>
      </c>
      <c r="L2179" s="171"/>
      <c r="M2179" s="174"/>
      <c r="N2179" s="175"/>
      <c r="O2179" s="175"/>
      <c r="P2179" s="175"/>
      <c r="Q2179" s="175"/>
      <c r="R2179" s="175"/>
      <c r="S2179" s="175"/>
      <c r="T2179" s="176"/>
      <c r="AT2179" s="172" t="s">
        <v>145</v>
      </c>
      <c r="AU2179" s="172" t="s">
        <v>83</v>
      </c>
      <c r="AV2179" s="15" t="s">
        <v>81</v>
      </c>
      <c r="AW2179" s="15" t="s">
        <v>29</v>
      </c>
      <c r="AX2179" s="15" t="s">
        <v>73</v>
      </c>
      <c r="AY2179" s="172" t="s">
        <v>137</v>
      </c>
    </row>
    <row r="2180" spans="2:51" s="13" customFormat="1">
      <c r="B2180" s="156"/>
      <c r="D2180" s="157" t="s">
        <v>145</v>
      </c>
      <c r="E2180" s="158" t="s">
        <v>1</v>
      </c>
      <c r="F2180" s="159" t="s">
        <v>2230</v>
      </c>
      <c r="H2180" s="160">
        <v>2.88</v>
      </c>
      <c r="L2180" s="156"/>
      <c r="M2180" s="161"/>
      <c r="N2180" s="162"/>
      <c r="O2180" s="162"/>
      <c r="P2180" s="162"/>
      <c r="Q2180" s="162"/>
      <c r="R2180" s="162"/>
      <c r="S2180" s="162"/>
      <c r="T2180" s="163"/>
      <c r="AT2180" s="158" t="s">
        <v>145</v>
      </c>
      <c r="AU2180" s="158" t="s">
        <v>83</v>
      </c>
      <c r="AV2180" s="13" t="s">
        <v>83</v>
      </c>
      <c r="AW2180" s="13" t="s">
        <v>29</v>
      </c>
      <c r="AX2180" s="13" t="s">
        <v>73</v>
      </c>
      <c r="AY2180" s="158" t="s">
        <v>137</v>
      </c>
    </row>
    <row r="2181" spans="2:51" s="15" customFormat="1">
      <c r="B2181" s="171"/>
      <c r="D2181" s="157" t="s">
        <v>145</v>
      </c>
      <c r="E2181" s="172" t="s">
        <v>1</v>
      </c>
      <c r="F2181" s="173" t="s">
        <v>2231</v>
      </c>
      <c r="H2181" s="172" t="s">
        <v>1</v>
      </c>
      <c r="L2181" s="171"/>
      <c r="M2181" s="174"/>
      <c r="N2181" s="175"/>
      <c r="O2181" s="175"/>
      <c r="P2181" s="175"/>
      <c r="Q2181" s="175"/>
      <c r="R2181" s="175"/>
      <c r="S2181" s="175"/>
      <c r="T2181" s="176"/>
      <c r="AT2181" s="172" t="s">
        <v>145</v>
      </c>
      <c r="AU2181" s="172" t="s">
        <v>83</v>
      </c>
      <c r="AV2181" s="15" t="s">
        <v>81</v>
      </c>
      <c r="AW2181" s="15" t="s">
        <v>29</v>
      </c>
      <c r="AX2181" s="15" t="s">
        <v>73</v>
      </c>
      <c r="AY2181" s="172" t="s">
        <v>137</v>
      </c>
    </row>
    <row r="2182" spans="2:51" s="13" customFormat="1">
      <c r="B2182" s="156"/>
      <c r="D2182" s="157" t="s">
        <v>145</v>
      </c>
      <c r="E2182" s="158" t="s">
        <v>1</v>
      </c>
      <c r="F2182" s="159" t="s">
        <v>2232</v>
      </c>
      <c r="H2182" s="160">
        <v>20.07</v>
      </c>
      <c r="L2182" s="156"/>
      <c r="M2182" s="161"/>
      <c r="N2182" s="162"/>
      <c r="O2182" s="162"/>
      <c r="P2182" s="162"/>
      <c r="Q2182" s="162"/>
      <c r="R2182" s="162"/>
      <c r="S2182" s="162"/>
      <c r="T2182" s="163"/>
      <c r="AT2182" s="158" t="s">
        <v>145</v>
      </c>
      <c r="AU2182" s="158" t="s">
        <v>83</v>
      </c>
      <c r="AV2182" s="13" t="s">
        <v>83</v>
      </c>
      <c r="AW2182" s="13" t="s">
        <v>29</v>
      </c>
      <c r="AX2182" s="13" t="s">
        <v>73</v>
      </c>
      <c r="AY2182" s="158" t="s">
        <v>137</v>
      </c>
    </row>
    <row r="2183" spans="2:51" s="13" customFormat="1">
      <c r="B2183" s="156"/>
      <c r="D2183" s="157" t="s">
        <v>145</v>
      </c>
      <c r="E2183" s="158" t="s">
        <v>1</v>
      </c>
      <c r="F2183" s="159" t="s">
        <v>2233</v>
      </c>
      <c r="H2183" s="160">
        <v>7.88</v>
      </c>
      <c r="L2183" s="156"/>
      <c r="M2183" s="161"/>
      <c r="N2183" s="162"/>
      <c r="O2183" s="162"/>
      <c r="P2183" s="162"/>
      <c r="Q2183" s="162"/>
      <c r="R2183" s="162"/>
      <c r="S2183" s="162"/>
      <c r="T2183" s="163"/>
      <c r="AT2183" s="158" t="s">
        <v>145</v>
      </c>
      <c r="AU2183" s="158" t="s">
        <v>83</v>
      </c>
      <c r="AV2183" s="13" t="s">
        <v>83</v>
      </c>
      <c r="AW2183" s="13" t="s">
        <v>29</v>
      </c>
      <c r="AX2183" s="13" t="s">
        <v>73</v>
      </c>
      <c r="AY2183" s="158" t="s">
        <v>137</v>
      </c>
    </row>
    <row r="2184" spans="2:51" s="13" customFormat="1">
      <c r="B2184" s="156"/>
      <c r="D2184" s="157" t="s">
        <v>145</v>
      </c>
      <c r="E2184" s="158" t="s">
        <v>1</v>
      </c>
      <c r="F2184" s="159" t="s">
        <v>2234</v>
      </c>
      <c r="H2184" s="160">
        <v>1.28</v>
      </c>
      <c r="L2184" s="156"/>
      <c r="M2184" s="161"/>
      <c r="N2184" s="162"/>
      <c r="O2184" s="162"/>
      <c r="P2184" s="162"/>
      <c r="Q2184" s="162"/>
      <c r="R2184" s="162"/>
      <c r="S2184" s="162"/>
      <c r="T2184" s="163"/>
      <c r="AT2184" s="158" t="s">
        <v>145</v>
      </c>
      <c r="AU2184" s="158" t="s">
        <v>83</v>
      </c>
      <c r="AV2184" s="13" t="s">
        <v>83</v>
      </c>
      <c r="AW2184" s="13" t="s">
        <v>29</v>
      </c>
      <c r="AX2184" s="13" t="s">
        <v>73</v>
      </c>
      <c r="AY2184" s="158" t="s">
        <v>137</v>
      </c>
    </row>
    <row r="2185" spans="2:51" s="15" customFormat="1">
      <c r="B2185" s="171"/>
      <c r="D2185" s="157" t="s">
        <v>145</v>
      </c>
      <c r="E2185" s="172" t="s">
        <v>1</v>
      </c>
      <c r="F2185" s="173" t="s">
        <v>2235</v>
      </c>
      <c r="H2185" s="172" t="s">
        <v>1</v>
      </c>
      <c r="L2185" s="171"/>
      <c r="M2185" s="174"/>
      <c r="N2185" s="175"/>
      <c r="O2185" s="175"/>
      <c r="P2185" s="175"/>
      <c r="Q2185" s="175"/>
      <c r="R2185" s="175"/>
      <c r="S2185" s="175"/>
      <c r="T2185" s="176"/>
      <c r="AT2185" s="172" t="s">
        <v>145</v>
      </c>
      <c r="AU2185" s="172" t="s">
        <v>83</v>
      </c>
      <c r="AV2185" s="15" t="s">
        <v>81</v>
      </c>
      <c r="AW2185" s="15" t="s">
        <v>29</v>
      </c>
      <c r="AX2185" s="15" t="s">
        <v>73</v>
      </c>
      <c r="AY2185" s="172" t="s">
        <v>137</v>
      </c>
    </row>
    <row r="2186" spans="2:51" s="13" customFormat="1">
      <c r="B2186" s="156"/>
      <c r="D2186" s="157" t="s">
        <v>145</v>
      </c>
      <c r="E2186" s="158" t="s">
        <v>1</v>
      </c>
      <c r="F2186" s="159" t="s">
        <v>2236</v>
      </c>
      <c r="H2186" s="160">
        <v>8.3000000000000007</v>
      </c>
      <c r="L2186" s="156"/>
      <c r="M2186" s="161"/>
      <c r="N2186" s="162"/>
      <c r="O2186" s="162"/>
      <c r="P2186" s="162"/>
      <c r="Q2186" s="162"/>
      <c r="R2186" s="162"/>
      <c r="S2186" s="162"/>
      <c r="T2186" s="163"/>
      <c r="AT2186" s="158" t="s">
        <v>145</v>
      </c>
      <c r="AU2186" s="158" t="s">
        <v>83</v>
      </c>
      <c r="AV2186" s="13" t="s">
        <v>83</v>
      </c>
      <c r="AW2186" s="13" t="s">
        <v>29</v>
      </c>
      <c r="AX2186" s="13" t="s">
        <v>73</v>
      </c>
      <c r="AY2186" s="158" t="s">
        <v>137</v>
      </c>
    </row>
    <row r="2187" spans="2:51" s="13" customFormat="1">
      <c r="B2187" s="156"/>
      <c r="D2187" s="157" t="s">
        <v>145</v>
      </c>
      <c r="E2187" s="158" t="s">
        <v>1</v>
      </c>
      <c r="F2187" s="159" t="s">
        <v>2237</v>
      </c>
      <c r="H2187" s="160">
        <v>2.88</v>
      </c>
      <c r="L2187" s="156"/>
      <c r="M2187" s="161"/>
      <c r="N2187" s="162"/>
      <c r="O2187" s="162"/>
      <c r="P2187" s="162"/>
      <c r="Q2187" s="162"/>
      <c r="R2187" s="162"/>
      <c r="S2187" s="162"/>
      <c r="T2187" s="163"/>
      <c r="AT2187" s="158" t="s">
        <v>145</v>
      </c>
      <c r="AU2187" s="158" t="s">
        <v>83</v>
      </c>
      <c r="AV2187" s="13" t="s">
        <v>83</v>
      </c>
      <c r="AW2187" s="13" t="s">
        <v>29</v>
      </c>
      <c r="AX2187" s="13" t="s">
        <v>73</v>
      </c>
      <c r="AY2187" s="158" t="s">
        <v>137</v>
      </c>
    </row>
    <row r="2188" spans="2:51" s="13" customFormat="1">
      <c r="B2188" s="156"/>
      <c r="D2188" s="157" t="s">
        <v>145</v>
      </c>
      <c r="E2188" s="158" t="s">
        <v>1</v>
      </c>
      <c r="F2188" s="159" t="s">
        <v>2238</v>
      </c>
      <c r="H2188" s="160">
        <v>4.8</v>
      </c>
      <c r="L2188" s="156"/>
      <c r="M2188" s="161"/>
      <c r="N2188" s="162"/>
      <c r="O2188" s="162"/>
      <c r="P2188" s="162"/>
      <c r="Q2188" s="162"/>
      <c r="R2188" s="162"/>
      <c r="S2188" s="162"/>
      <c r="T2188" s="163"/>
      <c r="AT2188" s="158" t="s">
        <v>145</v>
      </c>
      <c r="AU2188" s="158" t="s">
        <v>83</v>
      </c>
      <c r="AV2188" s="13" t="s">
        <v>83</v>
      </c>
      <c r="AW2188" s="13" t="s">
        <v>29</v>
      </c>
      <c r="AX2188" s="13" t="s">
        <v>73</v>
      </c>
      <c r="AY2188" s="158" t="s">
        <v>137</v>
      </c>
    </row>
    <row r="2189" spans="2:51" s="15" customFormat="1">
      <c r="B2189" s="171"/>
      <c r="D2189" s="157" t="s">
        <v>145</v>
      </c>
      <c r="E2189" s="172" t="s">
        <v>1</v>
      </c>
      <c r="F2189" s="173" t="s">
        <v>2239</v>
      </c>
      <c r="H2189" s="172" t="s">
        <v>1</v>
      </c>
      <c r="L2189" s="171"/>
      <c r="M2189" s="174"/>
      <c r="N2189" s="175"/>
      <c r="O2189" s="175"/>
      <c r="P2189" s="175"/>
      <c r="Q2189" s="175"/>
      <c r="R2189" s="175"/>
      <c r="S2189" s="175"/>
      <c r="T2189" s="176"/>
      <c r="AT2189" s="172" t="s">
        <v>145</v>
      </c>
      <c r="AU2189" s="172" t="s">
        <v>83</v>
      </c>
      <c r="AV2189" s="15" t="s">
        <v>81</v>
      </c>
      <c r="AW2189" s="15" t="s">
        <v>29</v>
      </c>
      <c r="AX2189" s="15" t="s">
        <v>73</v>
      </c>
      <c r="AY2189" s="172" t="s">
        <v>137</v>
      </c>
    </row>
    <row r="2190" spans="2:51" s="13" customFormat="1">
      <c r="B2190" s="156"/>
      <c r="D2190" s="157" t="s">
        <v>145</v>
      </c>
      <c r="E2190" s="158" t="s">
        <v>1</v>
      </c>
      <c r="F2190" s="159" t="s">
        <v>2240</v>
      </c>
      <c r="H2190" s="160">
        <v>14.976000000000001</v>
      </c>
      <c r="L2190" s="156"/>
      <c r="M2190" s="161"/>
      <c r="N2190" s="162"/>
      <c r="O2190" s="162"/>
      <c r="P2190" s="162"/>
      <c r="Q2190" s="162"/>
      <c r="R2190" s="162"/>
      <c r="S2190" s="162"/>
      <c r="T2190" s="163"/>
      <c r="AT2190" s="158" t="s">
        <v>145</v>
      </c>
      <c r="AU2190" s="158" t="s">
        <v>83</v>
      </c>
      <c r="AV2190" s="13" t="s">
        <v>83</v>
      </c>
      <c r="AW2190" s="13" t="s">
        <v>29</v>
      </c>
      <c r="AX2190" s="13" t="s">
        <v>73</v>
      </c>
      <c r="AY2190" s="158" t="s">
        <v>137</v>
      </c>
    </row>
    <row r="2191" spans="2:51" s="13" customFormat="1">
      <c r="B2191" s="156"/>
      <c r="D2191" s="157" t="s">
        <v>145</v>
      </c>
      <c r="E2191" s="158" t="s">
        <v>1</v>
      </c>
      <c r="F2191" s="159" t="s">
        <v>2241</v>
      </c>
      <c r="H2191" s="160">
        <v>8.9700000000000006</v>
      </c>
      <c r="L2191" s="156"/>
      <c r="M2191" s="161"/>
      <c r="N2191" s="162"/>
      <c r="O2191" s="162"/>
      <c r="P2191" s="162"/>
      <c r="Q2191" s="162"/>
      <c r="R2191" s="162"/>
      <c r="S2191" s="162"/>
      <c r="T2191" s="163"/>
      <c r="AT2191" s="158" t="s">
        <v>145</v>
      </c>
      <c r="AU2191" s="158" t="s">
        <v>83</v>
      </c>
      <c r="AV2191" s="13" t="s">
        <v>83</v>
      </c>
      <c r="AW2191" s="13" t="s">
        <v>29</v>
      </c>
      <c r="AX2191" s="13" t="s">
        <v>73</v>
      </c>
      <c r="AY2191" s="158" t="s">
        <v>137</v>
      </c>
    </row>
    <row r="2192" spans="2:51" s="13" customFormat="1">
      <c r="B2192" s="156"/>
      <c r="D2192" s="157" t="s">
        <v>145</v>
      </c>
      <c r="E2192" s="158" t="s">
        <v>1</v>
      </c>
      <c r="F2192" s="159" t="s">
        <v>2242</v>
      </c>
      <c r="H2192" s="160">
        <v>17.940000000000001</v>
      </c>
      <c r="L2192" s="156"/>
      <c r="M2192" s="161"/>
      <c r="N2192" s="162"/>
      <c r="O2192" s="162"/>
      <c r="P2192" s="162"/>
      <c r="Q2192" s="162"/>
      <c r="R2192" s="162"/>
      <c r="S2192" s="162"/>
      <c r="T2192" s="163"/>
      <c r="AT2192" s="158" t="s">
        <v>145</v>
      </c>
      <c r="AU2192" s="158" t="s">
        <v>83</v>
      </c>
      <c r="AV2192" s="13" t="s">
        <v>83</v>
      </c>
      <c r="AW2192" s="13" t="s">
        <v>29</v>
      </c>
      <c r="AX2192" s="13" t="s">
        <v>73</v>
      </c>
      <c r="AY2192" s="158" t="s">
        <v>137</v>
      </c>
    </row>
    <row r="2193" spans="1:65" s="15" customFormat="1">
      <c r="B2193" s="171"/>
      <c r="D2193" s="157" t="s">
        <v>145</v>
      </c>
      <c r="E2193" s="172" t="s">
        <v>1</v>
      </c>
      <c r="F2193" s="173" t="s">
        <v>2243</v>
      </c>
      <c r="H2193" s="172" t="s">
        <v>1</v>
      </c>
      <c r="L2193" s="171"/>
      <c r="M2193" s="174"/>
      <c r="N2193" s="175"/>
      <c r="O2193" s="175"/>
      <c r="P2193" s="175"/>
      <c r="Q2193" s="175"/>
      <c r="R2193" s="175"/>
      <c r="S2193" s="175"/>
      <c r="T2193" s="176"/>
      <c r="AT2193" s="172" t="s">
        <v>145</v>
      </c>
      <c r="AU2193" s="172" t="s">
        <v>83</v>
      </c>
      <c r="AV2193" s="15" t="s">
        <v>81</v>
      </c>
      <c r="AW2193" s="15" t="s">
        <v>29</v>
      </c>
      <c r="AX2193" s="15" t="s">
        <v>73</v>
      </c>
      <c r="AY2193" s="172" t="s">
        <v>137</v>
      </c>
    </row>
    <row r="2194" spans="1:65" s="13" customFormat="1">
      <c r="B2194" s="156"/>
      <c r="D2194" s="157" t="s">
        <v>145</v>
      </c>
      <c r="E2194" s="158" t="s">
        <v>1</v>
      </c>
      <c r="F2194" s="159" t="s">
        <v>2244</v>
      </c>
      <c r="H2194" s="160">
        <v>11.16</v>
      </c>
      <c r="L2194" s="156"/>
      <c r="M2194" s="161"/>
      <c r="N2194" s="162"/>
      <c r="O2194" s="162"/>
      <c r="P2194" s="162"/>
      <c r="Q2194" s="162"/>
      <c r="R2194" s="162"/>
      <c r="S2194" s="162"/>
      <c r="T2194" s="163"/>
      <c r="AT2194" s="158" t="s">
        <v>145</v>
      </c>
      <c r="AU2194" s="158" t="s">
        <v>83</v>
      </c>
      <c r="AV2194" s="13" t="s">
        <v>83</v>
      </c>
      <c r="AW2194" s="13" t="s">
        <v>29</v>
      </c>
      <c r="AX2194" s="13" t="s">
        <v>73</v>
      </c>
      <c r="AY2194" s="158" t="s">
        <v>137</v>
      </c>
    </row>
    <row r="2195" spans="1:65" s="13" customFormat="1">
      <c r="B2195" s="156"/>
      <c r="D2195" s="157" t="s">
        <v>145</v>
      </c>
      <c r="E2195" s="158" t="s">
        <v>1</v>
      </c>
      <c r="F2195" s="159" t="s">
        <v>2245</v>
      </c>
      <c r="H2195" s="160">
        <v>13.5</v>
      </c>
      <c r="L2195" s="156"/>
      <c r="M2195" s="161"/>
      <c r="N2195" s="162"/>
      <c r="O2195" s="162"/>
      <c r="P2195" s="162"/>
      <c r="Q2195" s="162"/>
      <c r="R2195" s="162"/>
      <c r="S2195" s="162"/>
      <c r="T2195" s="163"/>
      <c r="AT2195" s="158" t="s">
        <v>145</v>
      </c>
      <c r="AU2195" s="158" t="s">
        <v>83</v>
      </c>
      <c r="AV2195" s="13" t="s">
        <v>83</v>
      </c>
      <c r="AW2195" s="13" t="s">
        <v>29</v>
      </c>
      <c r="AX2195" s="13" t="s">
        <v>73</v>
      </c>
      <c r="AY2195" s="158" t="s">
        <v>137</v>
      </c>
    </row>
    <row r="2196" spans="1:65" s="13" customFormat="1">
      <c r="B2196" s="156"/>
      <c r="D2196" s="157" t="s">
        <v>145</v>
      </c>
      <c r="E2196" s="158" t="s">
        <v>1</v>
      </c>
      <c r="F2196" s="159" t="s">
        <v>2246</v>
      </c>
      <c r="H2196" s="160">
        <v>6.48</v>
      </c>
      <c r="L2196" s="156"/>
      <c r="M2196" s="161"/>
      <c r="N2196" s="162"/>
      <c r="O2196" s="162"/>
      <c r="P2196" s="162"/>
      <c r="Q2196" s="162"/>
      <c r="R2196" s="162"/>
      <c r="S2196" s="162"/>
      <c r="T2196" s="163"/>
      <c r="AT2196" s="158" t="s">
        <v>145</v>
      </c>
      <c r="AU2196" s="158" t="s">
        <v>83</v>
      </c>
      <c r="AV2196" s="13" t="s">
        <v>83</v>
      </c>
      <c r="AW2196" s="13" t="s">
        <v>29</v>
      </c>
      <c r="AX2196" s="13" t="s">
        <v>73</v>
      </c>
      <c r="AY2196" s="158" t="s">
        <v>137</v>
      </c>
    </row>
    <row r="2197" spans="1:65" s="14" customFormat="1">
      <c r="B2197" s="164"/>
      <c r="D2197" s="157" t="s">
        <v>145</v>
      </c>
      <c r="E2197" s="165" t="s">
        <v>1</v>
      </c>
      <c r="F2197" s="166" t="s">
        <v>176</v>
      </c>
      <c r="H2197" s="167">
        <v>294.43200000000007</v>
      </c>
      <c r="L2197" s="164"/>
      <c r="M2197" s="168"/>
      <c r="N2197" s="169"/>
      <c r="O2197" s="169"/>
      <c r="P2197" s="169"/>
      <c r="Q2197" s="169"/>
      <c r="R2197" s="169"/>
      <c r="S2197" s="169"/>
      <c r="T2197" s="170"/>
      <c r="AT2197" s="165" t="s">
        <v>145</v>
      </c>
      <c r="AU2197" s="165" t="s">
        <v>83</v>
      </c>
      <c r="AV2197" s="14" t="s">
        <v>143</v>
      </c>
      <c r="AW2197" s="14" t="s">
        <v>29</v>
      </c>
      <c r="AX2197" s="14" t="s">
        <v>81</v>
      </c>
      <c r="AY2197" s="165" t="s">
        <v>137</v>
      </c>
    </row>
    <row r="2198" spans="1:65" s="2" customFormat="1" ht="24.15" customHeight="1">
      <c r="A2198" s="30"/>
      <c r="B2198" s="142"/>
      <c r="C2198" s="143" t="s">
        <v>2247</v>
      </c>
      <c r="D2198" s="143" t="s">
        <v>139</v>
      </c>
      <c r="E2198" s="144" t="s">
        <v>2248</v>
      </c>
      <c r="F2198" s="145" t="s">
        <v>2249</v>
      </c>
      <c r="G2198" s="146" t="s">
        <v>142</v>
      </c>
      <c r="H2198" s="147">
        <v>7.68</v>
      </c>
      <c r="I2198" s="148"/>
      <c r="J2198" s="148">
        <f>ROUND(I2198*H2198,2)</f>
        <v>0</v>
      </c>
      <c r="K2198" s="149"/>
      <c r="L2198" s="31"/>
      <c r="M2198" s="150" t="s">
        <v>1</v>
      </c>
      <c r="N2198" s="151" t="s">
        <v>38</v>
      </c>
      <c r="O2198" s="152">
        <v>0.71</v>
      </c>
      <c r="P2198" s="152">
        <f>O2198*H2198</f>
        <v>5.4527999999999999</v>
      </c>
      <c r="Q2198" s="152">
        <v>1.396E-2</v>
      </c>
      <c r="R2198" s="152">
        <f>Q2198*H2198</f>
        <v>0.1072128</v>
      </c>
      <c r="S2198" s="152">
        <v>0</v>
      </c>
      <c r="T2198" s="153">
        <f>S2198*H2198</f>
        <v>0</v>
      </c>
      <c r="U2198" s="30"/>
      <c r="V2198" s="30"/>
      <c r="W2198" s="30"/>
      <c r="X2198" s="30"/>
      <c r="Y2198" s="30"/>
      <c r="Z2198" s="30"/>
      <c r="AA2198" s="30"/>
      <c r="AB2198" s="30"/>
      <c r="AC2198" s="30"/>
      <c r="AD2198" s="30"/>
      <c r="AE2198" s="30"/>
      <c r="AR2198" s="154" t="s">
        <v>223</v>
      </c>
      <c r="AT2198" s="154" t="s">
        <v>139</v>
      </c>
      <c r="AU2198" s="154" t="s">
        <v>83</v>
      </c>
      <c r="AY2198" s="18" t="s">
        <v>137</v>
      </c>
      <c r="BE2198" s="155">
        <f>IF(N2198="základní",J2198,0)</f>
        <v>0</v>
      </c>
      <c r="BF2198" s="155">
        <f>IF(N2198="snížená",J2198,0)</f>
        <v>0</v>
      </c>
      <c r="BG2198" s="155">
        <f>IF(N2198="zákl. přenesená",J2198,0)</f>
        <v>0</v>
      </c>
      <c r="BH2198" s="155">
        <f>IF(N2198="sníž. přenesená",J2198,0)</f>
        <v>0</v>
      </c>
      <c r="BI2198" s="155">
        <f>IF(N2198="nulová",J2198,0)</f>
        <v>0</v>
      </c>
      <c r="BJ2198" s="18" t="s">
        <v>81</v>
      </c>
      <c r="BK2198" s="155">
        <f>ROUND(I2198*H2198,2)</f>
        <v>0</v>
      </c>
      <c r="BL2198" s="18" t="s">
        <v>223</v>
      </c>
      <c r="BM2198" s="154" t="s">
        <v>2250</v>
      </c>
    </row>
    <row r="2199" spans="1:65" s="13" customFormat="1">
      <c r="B2199" s="156"/>
      <c r="D2199" s="157" t="s">
        <v>145</v>
      </c>
      <c r="E2199" s="158" t="s">
        <v>1</v>
      </c>
      <c r="F2199" s="159" t="s">
        <v>2251</v>
      </c>
      <c r="H2199" s="160">
        <v>7.68</v>
      </c>
      <c r="L2199" s="156"/>
      <c r="M2199" s="161"/>
      <c r="N2199" s="162"/>
      <c r="O2199" s="162"/>
      <c r="P2199" s="162"/>
      <c r="Q2199" s="162"/>
      <c r="R2199" s="162"/>
      <c r="S2199" s="162"/>
      <c r="T2199" s="163"/>
      <c r="AT2199" s="158" t="s">
        <v>145</v>
      </c>
      <c r="AU2199" s="158" t="s">
        <v>83</v>
      </c>
      <c r="AV2199" s="13" t="s">
        <v>83</v>
      </c>
      <c r="AW2199" s="13" t="s">
        <v>29</v>
      </c>
      <c r="AX2199" s="13" t="s">
        <v>81</v>
      </c>
      <c r="AY2199" s="158" t="s">
        <v>137</v>
      </c>
    </row>
    <row r="2200" spans="1:65" s="2" customFormat="1" ht="21.75" customHeight="1">
      <c r="A2200" s="30"/>
      <c r="B2200" s="142"/>
      <c r="C2200" s="143" t="s">
        <v>2252</v>
      </c>
      <c r="D2200" s="143" t="s">
        <v>139</v>
      </c>
      <c r="E2200" s="144" t="s">
        <v>2253</v>
      </c>
      <c r="F2200" s="145" t="s">
        <v>2254</v>
      </c>
      <c r="G2200" s="146" t="s">
        <v>142</v>
      </c>
      <c r="H2200" s="147">
        <v>178.21</v>
      </c>
      <c r="I2200" s="148"/>
      <c r="J2200" s="148">
        <f>ROUND(I2200*H2200,2)</f>
        <v>0</v>
      </c>
      <c r="K2200" s="149"/>
      <c r="L2200" s="31"/>
      <c r="M2200" s="150" t="s">
        <v>1</v>
      </c>
      <c r="N2200" s="151" t="s">
        <v>38</v>
      </c>
      <c r="O2200" s="152">
        <v>0.25600000000000001</v>
      </c>
      <c r="P2200" s="152">
        <f>O2200*H2200</f>
        <v>45.621760000000002</v>
      </c>
      <c r="Q2200" s="152">
        <v>7.6099999999999996E-3</v>
      </c>
      <c r="R2200" s="152">
        <f>Q2200*H2200</f>
        <v>1.3561780999999999</v>
      </c>
      <c r="S2200" s="152">
        <v>0</v>
      </c>
      <c r="T2200" s="153">
        <f>S2200*H2200</f>
        <v>0</v>
      </c>
      <c r="U2200" s="30"/>
      <c r="V2200" s="30"/>
      <c r="W2200" s="30"/>
      <c r="X2200" s="30"/>
      <c r="Y2200" s="30"/>
      <c r="Z2200" s="30"/>
      <c r="AA2200" s="30"/>
      <c r="AB2200" s="30"/>
      <c r="AC2200" s="30"/>
      <c r="AD2200" s="30"/>
      <c r="AE2200" s="30"/>
      <c r="AR2200" s="154" t="s">
        <v>223</v>
      </c>
      <c r="AT2200" s="154" t="s">
        <v>139</v>
      </c>
      <c r="AU2200" s="154" t="s">
        <v>83</v>
      </c>
      <c r="AY2200" s="18" t="s">
        <v>137</v>
      </c>
      <c r="BE2200" s="155">
        <f>IF(N2200="základní",J2200,0)</f>
        <v>0</v>
      </c>
      <c r="BF2200" s="155">
        <f>IF(N2200="snížená",J2200,0)</f>
        <v>0</v>
      </c>
      <c r="BG2200" s="155">
        <f>IF(N2200="zákl. přenesená",J2200,0)</f>
        <v>0</v>
      </c>
      <c r="BH2200" s="155">
        <f>IF(N2200="sníž. přenesená",J2200,0)</f>
        <v>0</v>
      </c>
      <c r="BI2200" s="155">
        <f>IF(N2200="nulová",J2200,0)</f>
        <v>0</v>
      </c>
      <c r="BJ2200" s="18" t="s">
        <v>81</v>
      </c>
      <c r="BK2200" s="155">
        <f>ROUND(I2200*H2200,2)</f>
        <v>0</v>
      </c>
      <c r="BL2200" s="18" t="s">
        <v>223</v>
      </c>
      <c r="BM2200" s="154" t="s">
        <v>2255</v>
      </c>
    </row>
    <row r="2201" spans="1:65" s="13" customFormat="1">
      <c r="B2201" s="156"/>
      <c r="D2201" s="157" t="s">
        <v>145</v>
      </c>
      <c r="E2201" s="158" t="s">
        <v>1</v>
      </c>
      <c r="F2201" s="159" t="s">
        <v>1548</v>
      </c>
      <c r="H2201" s="160">
        <v>98.92</v>
      </c>
      <c r="L2201" s="156"/>
      <c r="M2201" s="161"/>
      <c r="N2201" s="162"/>
      <c r="O2201" s="162"/>
      <c r="P2201" s="162"/>
      <c r="Q2201" s="162"/>
      <c r="R2201" s="162"/>
      <c r="S2201" s="162"/>
      <c r="T2201" s="163"/>
      <c r="AT2201" s="158" t="s">
        <v>145</v>
      </c>
      <c r="AU2201" s="158" t="s">
        <v>83</v>
      </c>
      <c r="AV2201" s="13" t="s">
        <v>83</v>
      </c>
      <c r="AW2201" s="13" t="s">
        <v>29</v>
      </c>
      <c r="AX2201" s="13" t="s">
        <v>73</v>
      </c>
      <c r="AY2201" s="158" t="s">
        <v>137</v>
      </c>
    </row>
    <row r="2202" spans="1:65" s="13" customFormat="1">
      <c r="B2202" s="156"/>
      <c r="D2202" s="157" t="s">
        <v>145</v>
      </c>
      <c r="E2202" s="158" t="s">
        <v>1</v>
      </c>
      <c r="F2202" s="159" t="s">
        <v>1549</v>
      </c>
      <c r="H2202" s="160">
        <v>58.59</v>
      </c>
      <c r="L2202" s="156"/>
      <c r="M2202" s="161"/>
      <c r="N2202" s="162"/>
      <c r="O2202" s="162"/>
      <c r="P2202" s="162"/>
      <c r="Q2202" s="162"/>
      <c r="R2202" s="162"/>
      <c r="S2202" s="162"/>
      <c r="T2202" s="163"/>
      <c r="AT2202" s="158" t="s">
        <v>145</v>
      </c>
      <c r="AU2202" s="158" t="s">
        <v>83</v>
      </c>
      <c r="AV2202" s="13" t="s">
        <v>83</v>
      </c>
      <c r="AW2202" s="13" t="s">
        <v>29</v>
      </c>
      <c r="AX2202" s="13" t="s">
        <v>73</v>
      </c>
      <c r="AY2202" s="158" t="s">
        <v>137</v>
      </c>
    </row>
    <row r="2203" spans="1:65" s="13" customFormat="1">
      <c r="B2203" s="156"/>
      <c r="D2203" s="157" t="s">
        <v>145</v>
      </c>
      <c r="E2203" s="158" t="s">
        <v>1</v>
      </c>
      <c r="F2203" s="159" t="s">
        <v>1550</v>
      </c>
      <c r="H2203" s="160">
        <v>20.7</v>
      </c>
      <c r="L2203" s="156"/>
      <c r="M2203" s="161"/>
      <c r="N2203" s="162"/>
      <c r="O2203" s="162"/>
      <c r="P2203" s="162"/>
      <c r="Q2203" s="162"/>
      <c r="R2203" s="162"/>
      <c r="S2203" s="162"/>
      <c r="T2203" s="163"/>
      <c r="AT2203" s="158" t="s">
        <v>145</v>
      </c>
      <c r="AU2203" s="158" t="s">
        <v>83</v>
      </c>
      <c r="AV2203" s="13" t="s">
        <v>83</v>
      </c>
      <c r="AW2203" s="13" t="s">
        <v>29</v>
      </c>
      <c r="AX2203" s="13" t="s">
        <v>73</v>
      </c>
      <c r="AY2203" s="158" t="s">
        <v>137</v>
      </c>
    </row>
    <row r="2204" spans="1:65" s="14" customFormat="1">
      <c r="B2204" s="164"/>
      <c r="D2204" s="157" t="s">
        <v>145</v>
      </c>
      <c r="E2204" s="165" t="s">
        <v>1</v>
      </c>
      <c r="F2204" s="166" t="s">
        <v>176</v>
      </c>
      <c r="H2204" s="167">
        <v>178.20999999999998</v>
      </c>
      <c r="L2204" s="164"/>
      <c r="M2204" s="168"/>
      <c r="N2204" s="169"/>
      <c r="O2204" s="169"/>
      <c r="P2204" s="169"/>
      <c r="Q2204" s="169"/>
      <c r="R2204" s="169"/>
      <c r="S2204" s="169"/>
      <c r="T2204" s="170"/>
      <c r="AT2204" s="165" t="s">
        <v>145</v>
      </c>
      <c r="AU2204" s="165" t="s">
        <v>83</v>
      </c>
      <c r="AV2204" s="14" t="s">
        <v>143</v>
      </c>
      <c r="AW2204" s="14" t="s">
        <v>29</v>
      </c>
      <c r="AX2204" s="14" t="s">
        <v>81</v>
      </c>
      <c r="AY2204" s="165" t="s">
        <v>137</v>
      </c>
    </row>
    <row r="2205" spans="1:65" s="2" customFormat="1" ht="24.15" customHeight="1">
      <c r="A2205" s="30"/>
      <c r="B2205" s="142"/>
      <c r="C2205" s="143" t="s">
        <v>2256</v>
      </c>
      <c r="D2205" s="143" t="s">
        <v>139</v>
      </c>
      <c r="E2205" s="144" t="s">
        <v>2257</v>
      </c>
      <c r="F2205" s="145" t="s">
        <v>2258</v>
      </c>
      <c r="G2205" s="146" t="s">
        <v>384</v>
      </c>
      <c r="H2205" s="147"/>
      <c r="I2205" s="148"/>
      <c r="J2205" s="148">
        <f>ROUND(I2205*H2205,2)</f>
        <v>0</v>
      </c>
      <c r="K2205" s="149"/>
      <c r="L2205" s="31"/>
      <c r="M2205" s="150" t="s">
        <v>1</v>
      </c>
      <c r="N2205" s="151" t="s">
        <v>38</v>
      </c>
      <c r="O2205" s="152">
        <v>0</v>
      </c>
      <c r="P2205" s="152">
        <f>O2205*H2205</f>
        <v>0</v>
      </c>
      <c r="Q2205" s="152">
        <v>0</v>
      </c>
      <c r="R2205" s="152">
        <f>Q2205*H2205</f>
        <v>0</v>
      </c>
      <c r="S2205" s="152">
        <v>0</v>
      </c>
      <c r="T2205" s="153">
        <f>S2205*H2205</f>
        <v>0</v>
      </c>
      <c r="U2205" s="30"/>
      <c r="V2205" s="30"/>
      <c r="W2205" s="30"/>
      <c r="X2205" s="30"/>
      <c r="Y2205" s="30"/>
      <c r="Z2205" s="30"/>
      <c r="AA2205" s="30"/>
      <c r="AB2205" s="30"/>
      <c r="AC2205" s="30"/>
      <c r="AD2205" s="30"/>
      <c r="AE2205" s="30"/>
      <c r="AR2205" s="154" t="s">
        <v>223</v>
      </c>
      <c r="AT2205" s="154" t="s">
        <v>139</v>
      </c>
      <c r="AU2205" s="154" t="s">
        <v>83</v>
      </c>
      <c r="AY2205" s="18" t="s">
        <v>137</v>
      </c>
      <c r="BE2205" s="155">
        <f>IF(N2205="základní",J2205,0)</f>
        <v>0</v>
      </c>
      <c r="BF2205" s="155">
        <f>IF(N2205="snížená",J2205,0)</f>
        <v>0</v>
      </c>
      <c r="BG2205" s="155">
        <f>IF(N2205="zákl. přenesená",J2205,0)</f>
        <v>0</v>
      </c>
      <c r="BH2205" s="155">
        <f>IF(N2205="sníž. přenesená",J2205,0)</f>
        <v>0</v>
      </c>
      <c r="BI2205" s="155">
        <f>IF(N2205="nulová",J2205,0)</f>
        <v>0</v>
      </c>
      <c r="BJ2205" s="18" t="s">
        <v>81</v>
      </c>
      <c r="BK2205" s="155">
        <f>ROUND(I2205*H2205,2)</f>
        <v>0</v>
      </c>
      <c r="BL2205" s="18" t="s">
        <v>223</v>
      </c>
      <c r="BM2205" s="154" t="s">
        <v>2259</v>
      </c>
    </row>
    <row r="2206" spans="1:65" s="12" customFormat="1" ht="22.8" customHeight="1">
      <c r="B2206" s="130"/>
      <c r="D2206" s="131" t="s">
        <v>72</v>
      </c>
      <c r="E2206" s="140" t="s">
        <v>2260</v>
      </c>
      <c r="F2206" s="140" t="s">
        <v>2261</v>
      </c>
      <c r="J2206" s="141">
        <f>BK2206</f>
        <v>0</v>
      </c>
      <c r="L2206" s="130"/>
      <c r="M2206" s="134"/>
      <c r="N2206" s="135"/>
      <c r="O2206" s="135"/>
      <c r="P2206" s="136">
        <f>SUM(P2207:P2231)</f>
        <v>348.61449800000003</v>
      </c>
      <c r="Q2206" s="135"/>
      <c r="R2206" s="136">
        <f>SUM(R2207:R2231)</f>
        <v>4.4177214400000002</v>
      </c>
      <c r="S2206" s="135"/>
      <c r="T2206" s="137">
        <f>SUM(T2207:T2231)</f>
        <v>0</v>
      </c>
      <c r="AR2206" s="131" t="s">
        <v>83</v>
      </c>
      <c r="AT2206" s="138" t="s">
        <v>72</v>
      </c>
      <c r="AU2206" s="138" t="s">
        <v>81</v>
      </c>
      <c r="AY2206" s="131" t="s">
        <v>137</v>
      </c>
      <c r="BK2206" s="139">
        <f>SUM(BK2207:BK2231)</f>
        <v>0</v>
      </c>
    </row>
    <row r="2207" spans="1:65" s="2" customFormat="1" ht="24.15" customHeight="1">
      <c r="A2207" s="30"/>
      <c r="B2207" s="142"/>
      <c r="C2207" s="143" t="s">
        <v>2262</v>
      </c>
      <c r="D2207" s="143" t="s">
        <v>139</v>
      </c>
      <c r="E2207" s="144" t="s">
        <v>2263</v>
      </c>
      <c r="F2207" s="145" t="s">
        <v>2264</v>
      </c>
      <c r="G2207" s="146" t="s">
        <v>190</v>
      </c>
      <c r="H2207" s="147">
        <v>15.4</v>
      </c>
      <c r="I2207" s="148"/>
      <c r="J2207" s="148">
        <f>ROUND(I2207*H2207,2)</f>
        <v>0</v>
      </c>
      <c r="K2207" s="149"/>
      <c r="L2207" s="31"/>
      <c r="M2207" s="150" t="s">
        <v>1</v>
      </c>
      <c r="N2207" s="151" t="s">
        <v>38</v>
      </c>
      <c r="O2207" s="152">
        <v>0</v>
      </c>
      <c r="P2207" s="152">
        <f>O2207*H2207</f>
        <v>0</v>
      </c>
      <c r="Q2207" s="152">
        <v>0</v>
      </c>
      <c r="R2207" s="152">
        <f>Q2207*H2207</f>
        <v>0</v>
      </c>
      <c r="S2207" s="152">
        <v>0</v>
      </c>
      <c r="T2207" s="153">
        <f>S2207*H2207</f>
        <v>0</v>
      </c>
      <c r="U2207" s="30"/>
      <c r="V2207" s="30"/>
      <c r="W2207" s="30"/>
      <c r="X2207" s="30"/>
      <c r="Y2207" s="30"/>
      <c r="Z2207" s="30"/>
      <c r="AA2207" s="30"/>
      <c r="AB2207" s="30"/>
      <c r="AC2207" s="30"/>
      <c r="AD2207" s="30"/>
      <c r="AE2207" s="30"/>
      <c r="AR2207" s="154" t="s">
        <v>223</v>
      </c>
      <c r="AT2207" s="154" t="s">
        <v>139</v>
      </c>
      <c r="AU2207" s="154" t="s">
        <v>83</v>
      </c>
      <c r="AY2207" s="18" t="s">
        <v>137</v>
      </c>
      <c r="BE2207" s="155">
        <f>IF(N2207="základní",J2207,0)</f>
        <v>0</v>
      </c>
      <c r="BF2207" s="155">
        <f>IF(N2207="snížená",J2207,0)</f>
        <v>0</v>
      </c>
      <c r="BG2207" s="155">
        <f>IF(N2207="zákl. přenesená",J2207,0)</f>
        <v>0</v>
      </c>
      <c r="BH2207" s="155">
        <f>IF(N2207="sníž. přenesená",J2207,0)</f>
        <v>0</v>
      </c>
      <c r="BI2207" s="155">
        <f>IF(N2207="nulová",J2207,0)</f>
        <v>0</v>
      </c>
      <c r="BJ2207" s="18" t="s">
        <v>81</v>
      </c>
      <c r="BK2207" s="155">
        <f>ROUND(I2207*H2207,2)</f>
        <v>0</v>
      </c>
      <c r="BL2207" s="18" t="s">
        <v>223</v>
      </c>
      <c r="BM2207" s="154" t="s">
        <v>2265</v>
      </c>
    </row>
    <row r="2208" spans="1:65" s="2" customFormat="1" ht="37.799999999999997" customHeight="1">
      <c r="A2208" s="30"/>
      <c r="B2208" s="142"/>
      <c r="C2208" s="143" t="s">
        <v>2266</v>
      </c>
      <c r="D2208" s="143" t="s">
        <v>139</v>
      </c>
      <c r="E2208" s="144" t="s">
        <v>2267</v>
      </c>
      <c r="F2208" s="145" t="s">
        <v>2268</v>
      </c>
      <c r="G2208" s="146" t="s">
        <v>332</v>
      </c>
      <c r="H2208" s="147">
        <v>1</v>
      </c>
      <c r="I2208" s="148"/>
      <c r="J2208" s="148">
        <f>ROUND(I2208*H2208,2)</f>
        <v>0</v>
      </c>
      <c r="K2208" s="149"/>
      <c r="L2208" s="31"/>
      <c r="M2208" s="150" t="s">
        <v>1</v>
      </c>
      <c r="N2208" s="151" t="s">
        <v>38</v>
      </c>
      <c r="O2208" s="152">
        <v>1.8360000000000001</v>
      </c>
      <c r="P2208" s="152">
        <f>O2208*H2208</f>
        <v>1.8360000000000001</v>
      </c>
      <c r="Q2208" s="152">
        <v>0</v>
      </c>
      <c r="R2208" s="152">
        <f>Q2208*H2208</f>
        <v>0</v>
      </c>
      <c r="S2208" s="152">
        <v>0</v>
      </c>
      <c r="T2208" s="153">
        <f>S2208*H2208</f>
        <v>0</v>
      </c>
      <c r="U2208" s="30"/>
      <c r="V2208" s="30"/>
      <c r="W2208" s="30"/>
      <c r="X2208" s="30"/>
      <c r="Y2208" s="30"/>
      <c r="Z2208" s="30"/>
      <c r="AA2208" s="30"/>
      <c r="AB2208" s="30"/>
      <c r="AC2208" s="30"/>
      <c r="AD2208" s="30"/>
      <c r="AE2208" s="30"/>
      <c r="AR2208" s="154" t="s">
        <v>223</v>
      </c>
      <c r="AT2208" s="154" t="s">
        <v>139</v>
      </c>
      <c r="AU2208" s="154" t="s">
        <v>83</v>
      </c>
      <c r="AY2208" s="18" t="s">
        <v>137</v>
      </c>
      <c r="BE2208" s="155">
        <f>IF(N2208="základní",J2208,0)</f>
        <v>0</v>
      </c>
      <c r="BF2208" s="155">
        <f>IF(N2208="snížená",J2208,0)</f>
        <v>0</v>
      </c>
      <c r="BG2208" s="155">
        <f>IF(N2208="zákl. přenesená",J2208,0)</f>
        <v>0</v>
      </c>
      <c r="BH2208" s="155">
        <f>IF(N2208="sníž. přenesená",J2208,0)</f>
        <v>0</v>
      </c>
      <c r="BI2208" s="155">
        <f>IF(N2208="nulová",J2208,0)</f>
        <v>0</v>
      </c>
      <c r="BJ2208" s="18" t="s">
        <v>81</v>
      </c>
      <c r="BK2208" s="155">
        <f>ROUND(I2208*H2208,2)</f>
        <v>0</v>
      </c>
      <c r="BL2208" s="18" t="s">
        <v>223</v>
      </c>
      <c r="BM2208" s="154" t="s">
        <v>2269</v>
      </c>
    </row>
    <row r="2209" spans="1:65" s="2" customFormat="1" ht="24.15" customHeight="1">
      <c r="A2209" s="30"/>
      <c r="B2209" s="142"/>
      <c r="C2209" s="143" t="s">
        <v>2270</v>
      </c>
      <c r="D2209" s="143" t="s">
        <v>139</v>
      </c>
      <c r="E2209" s="144" t="s">
        <v>2271</v>
      </c>
      <c r="F2209" s="145" t="s">
        <v>2272</v>
      </c>
      <c r="G2209" s="146" t="s">
        <v>142</v>
      </c>
      <c r="H2209" s="147">
        <v>3.214</v>
      </c>
      <c r="I2209" s="148"/>
      <c r="J2209" s="148">
        <f>ROUND(I2209*H2209,2)</f>
        <v>0</v>
      </c>
      <c r="K2209" s="149"/>
      <c r="L2209" s="31"/>
      <c r="M2209" s="150" t="s">
        <v>1</v>
      </c>
      <c r="N2209" s="151" t="s">
        <v>38</v>
      </c>
      <c r="O2209" s="152">
        <v>0.69899999999999995</v>
      </c>
      <c r="P2209" s="152">
        <f>O2209*H2209</f>
        <v>2.2465859999999997</v>
      </c>
      <c r="Q2209" s="152">
        <v>1.256E-2</v>
      </c>
      <c r="R2209" s="152">
        <f>Q2209*H2209</f>
        <v>4.0367840000000002E-2</v>
      </c>
      <c r="S2209" s="152">
        <v>0</v>
      </c>
      <c r="T2209" s="153">
        <f>S2209*H2209</f>
        <v>0</v>
      </c>
      <c r="U2209" s="30"/>
      <c r="V2209" s="30"/>
      <c r="W2209" s="30"/>
      <c r="X2209" s="30"/>
      <c r="Y2209" s="30"/>
      <c r="Z2209" s="30"/>
      <c r="AA2209" s="30"/>
      <c r="AB2209" s="30"/>
      <c r="AC2209" s="30"/>
      <c r="AD2209" s="30"/>
      <c r="AE2209" s="30"/>
      <c r="AR2209" s="154" t="s">
        <v>223</v>
      </c>
      <c r="AT2209" s="154" t="s">
        <v>139</v>
      </c>
      <c r="AU2209" s="154" t="s">
        <v>83</v>
      </c>
      <c r="AY2209" s="18" t="s">
        <v>137</v>
      </c>
      <c r="BE2209" s="155">
        <f>IF(N2209="základní",J2209,0)</f>
        <v>0</v>
      </c>
      <c r="BF2209" s="155">
        <f>IF(N2209="snížená",J2209,0)</f>
        <v>0</v>
      </c>
      <c r="BG2209" s="155">
        <f>IF(N2209="zákl. přenesená",J2209,0)</f>
        <v>0</v>
      </c>
      <c r="BH2209" s="155">
        <f>IF(N2209="sníž. přenesená",J2209,0)</f>
        <v>0</v>
      </c>
      <c r="BI2209" s="155">
        <f>IF(N2209="nulová",J2209,0)</f>
        <v>0</v>
      </c>
      <c r="BJ2209" s="18" t="s">
        <v>81</v>
      </c>
      <c r="BK2209" s="155">
        <f>ROUND(I2209*H2209,2)</f>
        <v>0</v>
      </c>
      <c r="BL2209" s="18" t="s">
        <v>223</v>
      </c>
      <c r="BM2209" s="154" t="s">
        <v>2273</v>
      </c>
    </row>
    <row r="2210" spans="1:65" s="15" customFormat="1">
      <c r="B2210" s="171"/>
      <c r="D2210" s="157" t="s">
        <v>145</v>
      </c>
      <c r="E2210" s="172" t="s">
        <v>1</v>
      </c>
      <c r="F2210" s="173" t="s">
        <v>2274</v>
      </c>
      <c r="H2210" s="172" t="s">
        <v>1</v>
      </c>
      <c r="L2210" s="171"/>
      <c r="M2210" s="174"/>
      <c r="N2210" s="175"/>
      <c r="O2210" s="175"/>
      <c r="P2210" s="175"/>
      <c r="Q2210" s="175"/>
      <c r="R2210" s="175"/>
      <c r="S2210" s="175"/>
      <c r="T2210" s="176"/>
      <c r="AT2210" s="172" t="s">
        <v>145</v>
      </c>
      <c r="AU2210" s="172" t="s">
        <v>83</v>
      </c>
      <c r="AV2210" s="15" t="s">
        <v>81</v>
      </c>
      <c r="AW2210" s="15" t="s">
        <v>29</v>
      </c>
      <c r="AX2210" s="15" t="s">
        <v>73</v>
      </c>
      <c r="AY2210" s="172" t="s">
        <v>137</v>
      </c>
    </row>
    <row r="2211" spans="1:65" s="13" customFormat="1">
      <c r="B2211" s="156"/>
      <c r="D2211" s="157" t="s">
        <v>145</v>
      </c>
      <c r="E2211" s="158" t="s">
        <v>1</v>
      </c>
      <c r="F2211" s="159" t="s">
        <v>2275</v>
      </c>
      <c r="H2211" s="160">
        <v>3.214</v>
      </c>
      <c r="L2211" s="156"/>
      <c r="M2211" s="161"/>
      <c r="N2211" s="162"/>
      <c r="O2211" s="162"/>
      <c r="P2211" s="162"/>
      <c r="Q2211" s="162"/>
      <c r="R2211" s="162"/>
      <c r="S2211" s="162"/>
      <c r="T2211" s="163"/>
      <c r="AT2211" s="158" t="s">
        <v>145</v>
      </c>
      <c r="AU2211" s="158" t="s">
        <v>83</v>
      </c>
      <c r="AV2211" s="13" t="s">
        <v>83</v>
      </c>
      <c r="AW2211" s="13" t="s">
        <v>29</v>
      </c>
      <c r="AX2211" s="13" t="s">
        <v>81</v>
      </c>
      <c r="AY2211" s="158" t="s">
        <v>137</v>
      </c>
    </row>
    <row r="2212" spans="1:65" s="2" customFormat="1" ht="24.15" customHeight="1">
      <c r="A2212" s="30"/>
      <c r="B2212" s="142"/>
      <c r="C2212" s="143" t="s">
        <v>2276</v>
      </c>
      <c r="D2212" s="143" t="s">
        <v>139</v>
      </c>
      <c r="E2212" s="144" t="s">
        <v>2277</v>
      </c>
      <c r="F2212" s="145" t="s">
        <v>2278</v>
      </c>
      <c r="G2212" s="146" t="s">
        <v>142</v>
      </c>
      <c r="H2212" s="147">
        <v>286.43900000000002</v>
      </c>
      <c r="I2212" s="148"/>
      <c r="J2212" s="148">
        <f>ROUND(I2212*H2212,2)</f>
        <v>0</v>
      </c>
      <c r="K2212" s="149"/>
      <c r="L2212" s="31"/>
      <c r="M2212" s="150" t="s">
        <v>1</v>
      </c>
      <c r="N2212" s="151" t="s">
        <v>38</v>
      </c>
      <c r="O2212" s="152">
        <v>0.96799999999999997</v>
      </c>
      <c r="P2212" s="152">
        <f>O2212*H2212</f>
        <v>277.27295200000003</v>
      </c>
      <c r="Q2212" s="152">
        <v>1.2200000000000001E-2</v>
      </c>
      <c r="R2212" s="152">
        <f>Q2212*H2212</f>
        <v>3.4945558000000005</v>
      </c>
      <c r="S2212" s="152">
        <v>0</v>
      </c>
      <c r="T2212" s="153">
        <f>S2212*H2212</f>
        <v>0</v>
      </c>
      <c r="U2212" s="30"/>
      <c r="V2212" s="30"/>
      <c r="W2212" s="30"/>
      <c r="X2212" s="30"/>
      <c r="Y2212" s="30"/>
      <c r="Z2212" s="30"/>
      <c r="AA2212" s="30"/>
      <c r="AB2212" s="30"/>
      <c r="AC2212" s="30"/>
      <c r="AD2212" s="30"/>
      <c r="AE2212" s="30"/>
      <c r="AR2212" s="154" t="s">
        <v>223</v>
      </c>
      <c r="AT2212" s="154" t="s">
        <v>139</v>
      </c>
      <c r="AU2212" s="154" t="s">
        <v>83</v>
      </c>
      <c r="AY2212" s="18" t="s">
        <v>137</v>
      </c>
      <c r="BE2212" s="155">
        <f>IF(N2212="základní",J2212,0)</f>
        <v>0</v>
      </c>
      <c r="BF2212" s="155">
        <f>IF(N2212="snížená",J2212,0)</f>
        <v>0</v>
      </c>
      <c r="BG2212" s="155">
        <f>IF(N2212="zákl. přenesená",J2212,0)</f>
        <v>0</v>
      </c>
      <c r="BH2212" s="155">
        <f>IF(N2212="sníž. přenesená",J2212,0)</f>
        <v>0</v>
      </c>
      <c r="BI2212" s="155">
        <f>IF(N2212="nulová",J2212,0)</f>
        <v>0</v>
      </c>
      <c r="BJ2212" s="18" t="s">
        <v>81</v>
      </c>
      <c r="BK2212" s="155">
        <f>ROUND(I2212*H2212,2)</f>
        <v>0</v>
      </c>
      <c r="BL2212" s="18" t="s">
        <v>223</v>
      </c>
      <c r="BM2212" s="154" t="s">
        <v>2279</v>
      </c>
    </row>
    <row r="2213" spans="1:65" s="15" customFormat="1">
      <c r="B2213" s="171"/>
      <c r="D2213" s="157" t="s">
        <v>145</v>
      </c>
      <c r="E2213" s="172" t="s">
        <v>1</v>
      </c>
      <c r="F2213" s="173" t="s">
        <v>576</v>
      </c>
      <c r="H2213" s="172" t="s">
        <v>1</v>
      </c>
      <c r="L2213" s="171"/>
      <c r="M2213" s="174"/>
      <c r="N2213" s="175"/>
      <c r="O2213" s="175"/>
      <c r="P2213" s="175"/>
      <c r="Q2213" s="175"/>
      <c r="R2213" s="175"/>
      <c r="S2213" s="175"/>
      <c r="T2213" s="176"/>
      <c r="AT2213" s="172" t="s">
        <v>145</v>
      </c>
      <c r="AU2213" s="172" t="s">
        <v>83</v>
      </c>
      <c r="AV2213" s="15" t="s">
        <v>81</v>
      </c>
      <c r="AW2213" s="15" t="s">
        <v>29</v>
      </c>
      <c r="AX2213" s="15" t="s">
        <v>73</v>
      </c>
      <c r="AY2213" s="172" t="s">
        <v>137</v>
      </c>
    </row>
    <row r="2214" spans="1:65" s="13" customFormat="1">
      <c r="B2214" s="156"/>
      <c r="D2214" s="157" t="s">
        <v>145</v>
      </c>
      <c r="E2214" s="158" t="s">
        <v>1</v>
      </c>
      <c r="F2214" s="159" t="s">
        <v>2280</v>
      </c>
      <c r="H2214" s="160">
        <v>171.28</v>
      </c>
      <c r="L2214" s="156"/>
      <c r="M2214" s="161"/>
      <c r="N2214" s="162"/>
      <c r="O2214" s="162"/>
      <c r="P2214" s="162"/>
      <c r="Q2214" s="162"/>
      <c r="R2214" s="162"/>
      <c r="S2214" s="162"/>
      <c r="T2214" s="163"/>
      <c r="AT2214" s="158" t="s">
        <v>145</v>
      </c>
      <c r="AU2214" s="158" t="s">
        <v>83</v>
      </c>
      <c r="AV2214" s="13" t="s">
        <v>83</v>
      </c>
      <c r="AW2214" s="13" t="s">
        <v>29</v>
      </c>
      <c r="AX2214" s="13" t="s">
        <v>73</v>
      </c>
      <c r="AY2214" s="158" t="s">
        <v>137</v>
      </c>
    </row>
    <row r="2215" spans="1:65" s="15" customFormat="1">
      <c r="B2215" s="171"/>
      <c r="D2215" s="157" t="s">
        <v>145</v>
      </c>
      <c r="E2215" s="172" t="s">
        <v>1</v>
      </c>
      <c r="F2215" s="173" t="s">
        <v>583</v>
      </c>
      <c r="H2215" s="172" t="s">
        <v>1</v>
      </c>
      <c r="L2215" s="171"/>
      <c r="M2215" s="174"/>
      <c r="N2215" s="175"/>
      <c r="O2215" s="175"/>
      <c r="P2215" s="175"/>
      <c r="Q2215" s="175"/>
      <c r="R2215" s="175"/>
      <c r="S2215" s="175"/>
      <c r="T2215" s="176"/>
      <c r="AT2215" s="172" t="s">
        <v>145</v>
      </c>
      <c r="AU2215" s="172" t="s">
        <v>83</v>
      </c>
      <c r="AV2215" s="15" t="s">
        <v>81</v>
      </c>
      <c r="AW2215" s="15" t="s">
        <v>29</v>
      </c>
      <c r="AX2215" s="15" t="s">
        <v>73</v>
      </c>
      <c r="AY2215" s="172" t="s">
        <v>137</v>
      </c>
    </row>
    <row r="2216" spans="1:65" s="13" customFormat="1">
      <c r="B2216" s="156"/>
      <c r="D2216" s="157" t="s">
        <v>145</v>
      </c>
      <c r="E2216" s="158" t="s">
        <v>1</v>
      </c>
      <c r="F2216" s="159" t="s">
        <v>2281</v>
      </c>
      <c r="H2216" s="160">
        <v>115.15900000000001</v>
      </c>
      <c r="L2216" s="156"/>
      <c r="M2216" s="161"/>
      <c r="N2216" s="162"/>
      <c r="O2216" s="162"/>
      <c r="P2216" s="162"/>
      <c r="Q2216" s="162"/>
      <c r="R2216" s="162"/>
      <c r="S2216" s="162"/>
      <c r="T2216" s="163"/>
      <c r="AT2216" s="158" t="s">
        <v>145</v>
      </c>
      <c r="AU2216" s="158" t="s">
        <v>83</v>
      </c>
      <c r="AV2216" s="13" t="s">
        <v>83</v>
      </c>
      <c r="AW2216" s="13" t="s">
        <v>29</v>
      </c>
      <c r="AX2216" s="13" t="s">
        <v>73</v>
      </c>
      <c r="AY2216" s="158" t="s">
        <v>137</v>
      </c>
    </row>
    <row r="2217" spans="1:65" s="14" customFormat="1">
      <c r="B2217" s="164"/>
      <c r="D2217" s="157" t="s">
        <v>145</v>
      </c>
      <c r="E2217" s="165" t="s">
        <v>1</v>
      </c>
      <c r="F2217" s="166" t="s">
        <v>176</v>
      </c>
      <c r="H2217" s="167">
        <v>286.43900000000002</v>
      </c>
      <c r="L2217" s="164"/>
      <c r="M2217" s="168"/>
      <c r="N2217" s="169"/>
      <c r="O2217" s="169"/>
      <c r="P2217" s="169"/>
      <c r="Q2217" s="169"/>
      <c r="R2217" s="169"/>
      <c r="S2217" s="169"/>
      <c r="T2217" s="170"/>
      <c r="AT2217" s="165" t="s">
        <v>145</v>
      </c>
      <c r="AU2217" s="165" t="s">
        <v>83</v>
      </c>
      <c r="AV2217" s="14" t="s">
        <v>143</v>
      </c>
      <c r="AW2217" s="14" t="s">
        <v>29</v>
      </c>
      <c r="AX2217" s="14" t="s">
        <v>81</v>
      </c>
      <c r="AY2217" s="165" t="s">
        <v>137</v>
      </c>
    </row>
    <row r="2218" spans="1:65" s="2" customFormat="1" ht="24.15" customHeight="1">
      <c r="A2218" s="30"/>
      <c r="B2218" s="142"/>
      <c r="C2218" s="143" t="s">
        <v>2282</v>
      </c>
      <c r="D2218" s="143" t="s">
        <v>139</v>
      </c>
      <c r="E2218" s="144" t="s">
        <v>2283</v>
      </c>
      <c r="F2218" s="145" t="s">
        <v>2284</v>
      </c>
      <c r="G2218" s="146" t="s">
        <v>142</v>
      </c>
      <c r="H2218" s="147">
        <v>61.07</v>
      </c>
      <c r="I2218" s="148"/>
      <c r="J2218" s="148">
        <f>ROUND(I2218*H2218,2)</f>
        <v>0</v>
      </c>
      <c r="K2218" s="149"/>
      <c r="L2218" s="31"/>
      <c r="M2218" s="150" t="s">
        <v>1</v>
      </c>
      <c r="N2218" s="151" t="s">
        <v>38</v>
      </c>
      <c r="O2218" s="152">
        <v>0.96799999999999997</v>
      </c>
      <c r="P2218" s="152">
        <f>O2218*H2218</f>
        <v>59.115760000000002</v>
      </c>
      <c r="Q2218" s="152">
        <v>1.259E-2</v>
      </c>
      <c r="R2218" s="152">
        <f>Q2218*H2218</f>
        <v>0.76887130000000004</v>
      </c>
      <c r="S2218" s="152">
        <v>0</v>
      </c>
      <c r="T2218" s="153">
        <f>S2218*H2218</f>
        <v>0</v>
      </c>
      <c r="U2218" s="30"/>
      <c r="V2218" s="30"/>
      <c r="W2218" s="30"/>
      <c r="X2218" s="30"/>
      <c r="Y2218" s="30"/>
      <c r="Z2218" s="30"/>
      <c r="AA2218" s="30"/>
      <c r="AB2218" s="30"/>
      <c r="AC2218" s="30"/>
      <c r="AD2218" s="30"/>
      <c r="AE2218" s="30"/>
      <c r="AR2218" s="154" t="s">
        <v>223</v>
      </c>
      <c r="AT2218" s="154" t="s">
        <v>139</v>
      </c>
      <c r="AU2218" s="154" t="s">
        <v>83</v>
      </c>
      <c r="AY2218" s="18" t="s">
        <v>137</v>
      </c>
      <c r="BE2218" s="155">
        <f>IF(N2218="základní",J2218,0)</f>
        <v>0</v>
      </c>
      <c r="BF2218" s="155">
        <f>IF(N2218="snížená",J2218,0)</f>
        <v>0</v>
      </c>
      <c r="BG2218" s="155">
        <f>IF(N2218="zákl. přenesená",J2218,0)</f>
        <v>0</v>
      </c>
      <c r="BH2218" s="155">
        <f>IF(N2218="sníž. přenesená",J2218,0)</f>
        <v>0</v>
      </c>
      <c r="BI2218" s="155">
        <f>IF(N2218="nulová",J2218,0)</f>
        <v>0</v>
      </c>
      <c r="BJ2218" s="18" t="s">
        <v>81</v>
      </c>
      <c r="BK2218" s="155">
        <f>ROUND(I2218*H2218,2)</f>
        <v>0</v>
      </c>
      <c r="BL2218" s="18" t="s">
        <v>223</v>
      </c>
      <c r="BM2218" s="154" t="s">
        <v>2285</v>
      </c>
    </row>
    <row r="2219" spans="1:65" s="15" customFormat="1">
      <c r="B2219" s="171"/>
      <c r="D2219" s="157" t="s">
        <v>145</v>
      </c>
      <c r="E2219" s="172" t="s">
        <v>1</v>
      </c>
      <c r="F2219" s="173" t="s">
        <v>576</v>
      </c>
      <c r="H2219" s="172" t="s">
        <v>1</v>
      </c>
      <c r="L2219" s="171"/>
      <c r="M2219" s="174"/>
      <c r="N2219" s="175"/>
      <c r="O2219" s="175"/>
      <c r="P2219" s="175"/>
      <c r="Q2219" s="175"/>
      <c r="R2219" s="175"/>
      <c r="S2219" s="175"/>
      <c r="T2219" s="176"/>
      <c r="AT2219" s="172" t="s">
        <v>145</v>
      </c>
      <c r="AU2219" s="172" t="s">
        <v>83</v>
      </c>
      <c r="AV2219" s="15" t="s">
        <v>81</v>
      </c>
      <c r="AW2219" s="15" t="s">
        <v>29</v>
      </c>
      <c r="AX2219" s="15" t="s">
        <v>73</v>
      </c>
      <c r="AY2219" s="172" t="s">
        <v>137</v>
      </c>
    </row>
    <row r="2220" spans="1:65" s="13" customFormat="1" ht="20.399999999999999">
      <c r="B2220" s="156"/>
      <c r="D2220" s="157" t="s">
        <v>145</v>
      </c>
      <c r="E2220" s="158" t="s">
        <v>1</v>
      </c>
      <c r="F2220" s="159" t="s">
        <v>2286</v>
      </c>
      <c r="H2220" s="160">
        <v>61.07</v>
      </c>
      <c r="L2220" s="156"/>
      <c r="M2220" s="161"/>
      <c r="N2220" s="162"/>
      <c r="O2220" s="162"/>
      <c r="P2220" s="162"/>
      <c r="Q2220" s="162"/>
      <c r="R2220" s="162"/>
      <c r="S2220" s="162"/>
      <c r="T2220" s="163"/>
      <c r="AT2220" s="158" t="s">
        <v>145</v>
      </c>
      <c r="AU2220" s="158" t="s">
        <v>83</v>
      </c>
      <c r="AV2220" s="13" t="s">
        <v>83</v>
      </c>
      <c r="AW2220" s="13" t="s">
        <v>29</v>
      </c>
      <c r="AX2220" s="13" t="s">
        <v>81</v>
      </c>
      <c r="AY2220" s="158" t="s">
        <v>137</v>
      </c>
    </row>
    <row r="2221" spans="1:65" s="2" customFormat="1" ht="24.15" customHeight="1">
      <c r="A2221" s="30"/>
      <c r="B2221" s="142"/>
      <c r="C2221" s="143" t="s">
        <v>2287</v>
      </c>
      <c r="D2221" s="143" t="s">
        <v>139</v>
      </c>
      <c r="E2221" s="144" t="s">
        <v>2288</v>
      </c>
      <c r="F2221" s="145" t="s">
        <v>2289</v>
      </c>
      <c r="G2221" s="146" t="s">
        <v>142</v>
      </c>
      <c r="H2221" s="147">
        <v>7.83</v>
      </c>
      <c r="I2221" s="148"/>
      <c r="J2221" s="148">
        <f>ROUND(I2221*H2221,2)</f>
        <v>0</v>
      </c>
      <c r="K2221" s="149"/>
      <c r="L2221" s="31"/>
      <c r="M2221" s="150" t="s">
        <v>1</v>
      </c>
      <c r="N2221" s="151" t="s">
        <v>38</v>
      </c>
      <c r="O2221" s="152">
        <v>1.04</v>
      </c>
      <c r="P2221" s="152">
        <f>O2221*H2221</f>
        <v>8.1432000000000002</v>
      </c>
      <c r="Q2221" s="152">
        <v>1.455E-2</v>
      </c>
      <c r="R2221" s="152">
        <f>Q2221*H2221</f>
        <v>0.1139265</v>
      </c>
      <c r="S2221" s="152">
        <v>0</v>
      </c>
      <c r="T2221" s="153">
        <f>S2221*H2221</f>
        <v>0</v>
      </c>
      <c r="U2221" s="30"/>
      <c r="V2221" s="30"/>
      <c r="W2221" s="30"/>
      <c r="X2221" s="30"/>
      <c r="Y2221" s="30"/>
      <c r="Z2221" s="30"/>
      <c r="AA2221" s="30"/>
      <c r="AB2221" s="30"/>
      <c r="AC2221" s="30"/>
      <c r="AD2221" s="30"/>
      <c r="AE2221" s="30"/>
      <c r="AR2221" s="154" t="s">
        <v>223</v>
      </c>
      <c r="AT2221" s="154" t="s">
        <v>139</v>
      </c>
      <c r="AU2221" s="154" t="s">
        <v>83</v>
      </c>
      <c r="AY2221" s="18" t="s">
        <v>137</v>
      </c>
      <c r="BE2221" s="155">
        <f>IF(N2221="základní",J2221,0)</f>
        <v>0</v>
      </c>
      <c r="BF2221" s="155">
        <f>IF(N2221="snížená",J2221,0)</f>
        <v>0</v>
      </c>
      <c r="BG2221" s="155">
        <f>IF(N2221="zákl. přenesená",J2221,0)</f>
        <v>0</v>
      </c>
      <c r="BH2221" s="155">
        <f>IF(N2221="sníž. přenesená",J2221,0)</f>
        <v>0</v>
      </c>
      <c r="BI2221" s="155">
        <f>IF(N2221="nulová",J2221,0)</f>
        <v>0</v>
      </c>
      <c r="BJ2221" s="18" t="s">
        <v>81</v>
      </c>
      <c r="BK2221" s="155">
        <f>ROUND(I2221*H2221,2)</f>
        <v>0</v>
      </c>
      <c r="BL2221" s="18" t="s">
        <v>223</v>
      </c>
      <c r="BM2221" s="154" t="s">
        <v>2290</v>
      </c>
    </row>
    <row r="2222" spans="1:65" s="15" customFormat="1">
      <c r="B2222" s="171"/>
      <c r="D2222" s="157" t="s">
        <v>145</v>
      </c>
      <c r="E2222" s="172" t="s">
        <v>1</v>
      </c>
      <c r="F2222" s="173" t="s">
        <v>576</v>
      </c>
      <c r="H2222" s="172" t="s">
        <v>1</v>
      </c>
      <c r="L2222" s="171"/>
      <c r="M2222" s="174"/>
      <c r="N2222" s="175"/>
      <c r="O2222" s="175"/>
      <c r="P2222" s="175"/>
      <c r="Q2222" s="175"/>
      <c r="R2222" s="175"/>
      <c r="S2222" s="175"/>
      <c r="T2222" s="176"/>
      <c r="AT2222" s="172" t="s">
        <v>145</v>
      </c>
      <c r="AU2222" s="172" t="s">
        <v>83</v>
      </c>
      <c r="AV2222" s="15" t="s">
        <v>81</v>
      </c>
      <c r="AW2222" s="15" t="s">
        <v>29</v>
      </c>
      <c r="AX2222" s="15" t="s">
        <v>73</v>
      </c>
      <c r="AY2222" s="172" t="s">
        <v>137</v>
      </c>
    </row>
    <row r="2223" spans="1:65" s="13" customFormat="1">
      <c r="B2223" s="156"/>
      <c r="D2223" s="157" t="s">
        <v>145</v>
      </c>
      <c r="E2223" s="158" t="s">
        <v>1</v>
      </c>
      <c r="F2223" s="159" t="s">
        <v>2291</v>
      </c>
      <c r="H2223" s="160">
        <v>3.81</v>
      </c>
      <c r="L2223" s="156"/>
      <c r="M2223" s="161"/>
      <c r="N2223" s="162"/>
      <c r="O2223" s="162"/>
      <c r="P2223" s="162"/>
      <c r="Q2223" s="162"/>
      <c r="R2223" s="162"/>
      <c r="S2223" s="162"/>
      <c r="T2223" s="163"/>
      <c r="AT2223" s="158" t="s">
        <v>145</v>
      </c>
      <c r="AU2223" s="158" t="s">
        <v>83</v>
      </c>
      <c r="AV2223" s="13" t="s">
        <v>83</v>
      </c>
      <c r="AW2223" s="13" t="s">
        <v>29</v>
      </c>
      <c r="AX2223" s="13" t="s">
        <v>73</v>
      </c>
      <c r="AY2223" s="158" t="s">
        <v>137</v>
      </c>
    </row>
    <row r="2224" spans="1:65" s="15" customFormat="1">
      <c r="B2224" s="171"/>
      <c r="D2224" s="157" t="s">
        <v>145</v>
      </c>
      <c r="E2224" s="172" t="s">
        <v>1</v>
      </c>
      <c r="F2224" s="173" t="s">
        <v>583</v>
      </c>
      <c r="H2224" s="172" t="s">
        <v>1</v>
      </c>
      <c r="L2224" s="171"/>
      <c r="M2224" s="174"/>
      <c r="N2224" s="175"/>
      <c r="O2224" s="175"/>
      <c r="P2224" s="175"/>
      <c r="Q2224" s="175"/>
      <c r="R2224" s="175"/>
      <c r="S2224" s="175"/>
      <c r="T2224" s="176"/>
      <c r="AT2224" s="172" t="s">
        <v>145</v>
      </c>
      <c r="AU2224" s="172" t="s">
        <v>83</v>
      </c>
      <c r="AV2224" s="15" t="s">
        <v>81</v>
      </c>
      <c r="AW2224" s="15" t="s">
        <v>29</v>
      </c>
      <c r="AX2224" s="15" t="s">
        <v>73</v>
      </c>
      <c r="AY2224" s="172" t="s">
        <v>137</v>
      </c>
    </row>
    <row r="2225" spans="1:65" s="13" customFormat="1">
      <c r="B2225" s="156"/>
      <c r="D2225" s="157" t="s">
        <v>145</v>
      </c>
      <c r="E2225" s="158" t="s">
        <v>1</v>
      </c>
      <c r="F2225" s="159" t="s">
        <v>2292</v>
      </c>
      <c r="H2225" s="160">
        <v>4.0199999999999996</v>
      </c>
      <c r="L2225" s="156"/>
      <c r="M2225" s="161"/>
      <c r="N2225" s="162"/>
      <c r="O2225" s="162"/>
      <c r="P2225" s="162"/>
      <c r="Q2225" s="162"/>
      <c r="R2225" s="162"/>
      <c r="S2225" s="162"/>
      <c r="T2225" s="163"/>
      <c r="AT2225" s="158" t="s">
        <v>145</v>
      </c>
      <c r="AU2225" s="158" t="s">
        <v>83</v>
      </c>
      <c r="AV2225" s="13" t="s">
        <v>83</v>
      </c>
      <c r="AW2225" s="13" t="s">
        <v>29</v>
      </c>
      <c r="AX2225" s="13" t="s">
        <v>73</v>
      </c>
      <c r="AY2225" s="158" t="s">
        <v>137</v>
      </c>
    </row>
    <row r="2226" spans="1:65" s="14" customFormat="1">
      <c r="B2226" s="164"/>
      <c r="D2226" s="157" t="s">
        <v>145</v>
      </c>
      <c r="E2226" s="165" t="s">
        <v>1</v>
      </c>
      <c r="F2226" s="166" t="s">
        <v>176</v>
      </c>
      <c r="H2226" s="167">
        <v>7.83</v>
      </c>
      <c r="L2226" s="164"/>
      <c r="M2226" s="168"/>
      <c r="N2226" s="169"/>
      <c r="O2226" s="169"/>
      <c r="P2226" s="169"/>
      <c r="Q2226" s="169"/>
      <c r="R2226" s="169"/>
      <c r="S2226" s="169"/>
      <c r="T2226" s="170"/>
      <c r="AT2226" s="165" t="s">
        <v>145</v>
      </c>
      <c r="AU2226" s="165" t="s">
        <v>83</v>
      </c>
      <c r="AV2226" s="14" t="s">
        <v>143</v>
      </c>
      <c r="AW2226" s="14" t="s">
        <v>29</v>
      </c>
      <c r="AX2226" s="14" t="s">
        <v>81</v>
      </c>
      <c r="AY2226" s="165" t="s">
        <v>137</v>
      </c>
    </row>
    <row r="2227" spans="1:65" s="2" customFormat="1" ht="49.05" customHeight="1">
      <c r="A2227" s="30"/>
      <c r="B2227" s="142"/>
      <c r="C2227" s="143" t="s">
        <v>2293</v>
      </c>
      <c r="D2227" s="143" t="s">
        <v>139</v>
      </c>
      <c r="E2227" s="144" t="s">
        <v>2294</v>
      </c>
      <c r="F2227" s="145" t="s">
        <v>2295</v>
      </c>
      <c r="G2227" s="146" t="s">
        <v>142</v>
      </c>
      <c r="H2227" s="147">
        <v>542.9</v>
      </c>
      <c r="I2227" s="148"/>
      <c r="J2227" s="148">
        <f>ROUND(I2227*H2227,2)</f>
        <v>0</v>
      </c>
      <c r="K2227" s="149"/>
      <c r="L2227" s="31"/>
      <c r="M2227" s="150" t="s">
        <v>1</v>
      </c>
      <c r="N2227" s="151" t="s">
        <v>38</v>
      </c>
      <c r="O2227" s="152">
        <v>0</v>
      </c>
      <c r="P2227" s="152">
        <f>O2227*H2227</f>
        <v>0</v>
      </c>
      <c r="Q2227" s="152">
        <v>0</v>
      </c>
      <c r="R2227" s="152">
        <f>Q2227*H2227</f>
        <v>0</v>
      </c>
      <c r="S2227" s="152">
        <v>0</v>
      </c>
      <c r="T2227" s="153">
        <f>S2227*H2227</f>
        <v>0</v>
      </c>
      <c r="U2227" s="30"/>
      <c r="V2227" s="30"/>
      <c r="W2227" s="30"/>
      <c r="X2227" s="30"/>
      <c r="Y2227" s="30"/>
      <c r="Z2227" s="30"/>
      <c r="AA2227" s="30"/>
      <c r="AB2227" s="30"/>
      <c r="AC2227" s="30"/>
      <c r="AD2227" s="30"/>
      <c r="AE2227" s="30"/>
      <c r="AR2227" s="154" t="s">
        <v>223</v>
      </c>
      <c r="AT2227" s="154" t="s">
        <v>139</v>
      </c>
      <c r="AU2227" s="154" t="s">
        <v>83</v>
      </c>
      <c r="AY2227" s="18" t="s">
        <v>137</v>
      </c>
      <c r="BE2227" s="155">
        <f>IF(N2227="základní",J2227,0)</f>
        <v>0</v>
      </c>
      <c r="BF2227" s="155">
        <f>IF(N2227="snížená",J2227,0)</f>
        <v>0</v>
      </c>
      <c r="BG2227" s="155">
        <f>IF(N2227="zákl. přenesená",J2227,0)</f>
        <v>0</v>
      </c>
      <c r="BH2227" s="155">
        <f>IF(N2227="sníž. přenesená",J2227,0)</f>
        <v>0</v>
      </c>
      <c r="BI2227" s="155">
        <f>IF(N2227="nulová",J2227,0)</f>
        <v>0</v>
      </c>
      <c r="BJ2227" s="18" t="s">
        <v>81</v>
      </c>
      <c r="BK2227" s="155">
        <f>ROUND(I2227*H2227,2)</f>
        <v>0</v>
      </c>
      <c r="BL2227" s="18" t="s">
        <v>223</v>
      </c>
      <c r="BM2227" s="154" t="s">
        <v>2296</v>
      </c>
    </row>
    <row r="2228" spans="1:65" s="2" customFormat="1" ht="44.25" customHeight="1">
      <c r="A2228" s="30"/>
      <c r="B2228" s="142"/>
      <c r="C2228" s="143" t="s">
        <v>2297</v>
      </c>
      <c r="D2228" s="143" t="s">
        <v>139</v>
      </c>
      <c r="E2228" s="144" t="s">
        <v>2298</v>
      </c>
      <c r="F2228" s="145" t="s">
        <v>2299</v>
      </c>
      <c r="G2228" s="146" t="s">
        <v>142</v>
      </c>
      <c r="H2228" s="147">
        <v>495</v>
      </c>
      <c r="I2228" s="148"/>
      <c r="J2228" s="148">
        <f>ROUND(I2228*H2228,2)</f>
        <v>0</v>
      </c>
      <c r="K2228" s="149"/>
      <c r="L2228" s="31"/>
      <c r="M2228" s="150" t="s">
        <v>1</v>
      </c>
      <c r="N2228" s="151" t="s">
        <v>38</v>
      </c>
      <c r="O2228" s="152">
        <v>0</v>
      </c>
      <c r="P2228" s="152">
        <f>O2228*H2228</f>
        <v>0</v>
      </c>
      <c r="Q2228" s="152">
        <v>0</v>
      </c>
      <c r="R2228" s="152">
        <f>Q2228*H2228</f>
        <v>0</v>
      </c>
      <c r="S2228" s="152">
        <v>0</v>
      </c>
      <c r="T2228" s="153">
        <f>S2228*H2228</f>
        <v>0</v>
      </c>
      <c r="U2228" s="30"/>
      <c r="V2228" s="30"/>
      <c r="W2228" s="30"/>
      <c r="X2228" s="30"/>
      <c r="Y2228" s="30"/>
      <c r="Z2228" s="30"/>
      <c r="AA2228" s="30"/>
      <c r="AB2228" s="30"/>
      <c r="AC2228" s="30"/>
      <c r="AD2228" s="30"/>
      <c r="AE2228" s="30"/>
      <c r="AR2228" s="154" t="s">
        <v>223</v>
      </c>
      <c r="AT2228" s="154" t="s">
        <v>139</v>
      </c>
      <c r="AU2228" s="154" t="s">
        <v>83</v>
      </c>
      <c r="AY2228" s="18" t="s">
        <v>137</v>
      </c>
      <c r="BE2228" s="155">
        <f>IF(N2228="základní",J2228,0)</f>
        <v>0</v>
      </c>
      <c r="BF2228" s="155">
        <f>IF(N2228="snížená",J2228,0)</f>
        <v>0</v>
      </c>
      <c r="BG2228" s="155">
        <f>IF(N2228="zákl. přenesená",J2228,0)</f>
        <v>0</v>
      </c>
      <c r="BH2228" s="155">
        <f>IF(N2228="sníž. přenesená",J2228,0)</f>
        <v>0</v>
      </c>
      <c r="BI2228" s="155">
        <f>IF(N2228="nulová",J2228,0)</f>
        <v>0</v>
      </c>
      <c r="BJ2228" s="18" t="s">
        <v>81</v>
      </c>
      <c r="BK2228" s="155">
        <f>ROUND(I2228*H2228,2)</f>
        <v>0</v>
      </c>
      <c r="BL2228" s="18" t="s">
        <v>223</v>
      </c>
      <c r="BM2228" s="154" t="s">
        <v>2300</v>
      </c>
    </row>
    <row r="2229" spans="1:65" s="2" customFormat="1" ht="49.05" customHeight="1">
      <c r="A2229" s="30"/>
      <c r="B2229" s="142"/>
      <c r="C2229" s="143" t="s">
        <v>2301</v>
      </c>
      <c r="D2229" s="143" t="s">
        <v>139</v>
      </c>
      <c r="E2229" s="144" t="s">
        <v>2302</v>
      </c>
      <c r="F2229" s="145" t="s">
        <v>2303</v>
      </c>
      <c r="G2229" s="146" t="s">
        <v>142</v>
      </c>
      <c r="H2229" s="147">
        <v>50.66</v>
      </c>
      <c r="I2229" s="148"/>
      <c r="J2229" s="148">
        <f>ROUND(I2229*H2229,2)</f>
        <v>0</v>
      </c>
      <c r="K2229" s="149"/>
      <c r="L2229" s="31"/>
      <c r="M2229" s="150" t="s">
        <v>1</v>
      </c>
      <c r="N2229" s="151" t="s">
        <v>38</v>
      </c>
      <c r="O2229" s="152">
        <v>0</v>
      </c>
      <c r="P2229" s="152">
        <f>O2229*H2229</f>
        <v>0</v>
      </c>
      <c r="Q2229" s="152">
        <v>0</v>
      </c>
      <c r="R2229" s="152">
        <f>Q2229*H2229</f>
        <v>0</v>
      </c>
      <c r="S2229" s="152">
        <v>0</v>
      </c>
      <c r="T2229" s="153">
        <f>S2229*H2229</f>
        <v>0</v>
      </c>
      <c r="U2229" s="30"/>
      <c r="V2229" s="30"/>
      <c r="W2229" s="30"/>
      <c r="X2229" s="30"/>
      <c r="Y2229" s="30"/>
      <c r="Z2229" s="30"/>
      <c r="AA2229" s="30"/>
      <c r="AB2229" s="30"/>
      <c r="AC2229" s="30"/>
      <c r="AD2229" s="30"/>
      <c r="AE2229" s="30"/>
      <c r="AR2229" s="154" t="s">
        <v>223</v>
      </c>
      <c r="AT2229" s="154" t="s">
        <v>139</v>
      </c>
      <c r="AU2229" s="154" t="s">
        <v>83</v>
      </c>
      <c r="AY2229" s="18" t="s">
        <v>137</v>
      </c>
      <c r="BE2229" s="155">
        <f>IF(N2229="základní",J2229,0)</f>
        <v>0</v>
      </c>
      <c r="BF2229" s="155">
        <f>IF(N2229="snížená",J2229,0)</f>
        <v>0</v>
      </c>
      <c r="BG2229" s="155">
        <f>IF(N2229="zákl. přenesená",J2229,0)</f>
        <v>0</v>
      </c>
      <c r="BH2229" s="155">
        <f>IF(N2229="sníž. přenesená",J2229,0)</f>
        <v>0</v>
      </c>
      <c r="BI2229" s="155">
        <f>IF(N2229="nulová",J2229,0)</f>
        <v>0</v>
      </c>
      <c r="BJ2229" s="18" t="s">
        <v>81</v>
      </c>
      <c r="BK2229" s="155">
        <f>ROUND(I2229*H2229,2)</f>
        <v>0</v>
      </c>
      <c r="BL2229" s="18" t="s">
        <v>223</v>
      </c>
      <c r="BM2229" s="154" t="s">
        <v>2304</v>
      </c>
    </row>
    <row r="2230" spans="1:65" s="13" customFormat="1">
      <c r="B2230" s="156"/>
      <c r="D2230" s="157" t="s">
        <v>145</v>
      </c>
      <c r="E2230" s="158" t="s">
        <v>1</v>
      </c>
      <c r="F2230" s="159" t="s">
        <v>2305</v>
      </c>
      <c r="H2230" s="160">
        <v>50.66</v>
      </c>
      <c r="L2230" s="156"/>
      <c r="M2230" s="161"/>
      <c r="N2230" s="162"/>
      <c r="O2230" s="162"/>
      <c r="P2230" s="162"/>
      <c r="Q2230" s="162"/>
      <c r="R2230" s="162"/>
      <c r="S2230" s="162"/>
      <c r="T2230" s="163"/>
      <c r="AT2230" s="158" t="s">
        <v>145</v>
      </c>
      <c r="AU2230" s="158" t="s">
        <v>83</v>
      </c>
      <c r="AV2230" s="13" t="s">
        <v>83</v>
      </c>
      <c r="AW2230" s="13" t="s">
        <v>29</v>
      </c>
      <c r="AX2230" s="13" t="s">
        <v>81</v>
      </c>
      <c r="AY2230" s="158" t="s">
        <v>137</v>
      </c>
    </row>
    <row r="2231" spans="1:65" s="2" customFormat="1" ht="24.15" customHeight="1">
      <c r="A2231" s="30"/>
      <c r="B2231" s="142"/>
      <c r="C2231" s="143" t="s">
        <v>2306</v>
      </c>
      <c r="D2231" s="143" t="s">
        <v>139</v>
      </c>
      <c r="E2231" s="144" t="s">
        <v>2307</v>
      </c>
      <c r="F2231" s="145" t="s">
        <v>2308</v>
      </c>
      <c r="G2231" s="146" t="s">
        <v>384</v>
      </c>
      <c r="H2231" s="147"/>
      <c r="I2231" s="148"/>
      <c r="J2231" s="148">
        <f>ROUND(I2231*H2231,2)</f>
        <v>0</v>
      </c>
      <c r="K2231" s="149"/>
      <c r="L2231" s="31"/>
      <c r="M2231" s="150" t="s">
        <v>1</v>
      </c>
      <c r="N2231" s="151" t="s">
        <v>38</v>
      </c>
      <c r="O2231" s="152">
        <v>0</v>
      </c>
      <c r="P2231" s="152">
        <f>O2231*H2231</f>
        <v>0</v>
      </c>
      <c r="Q2231" s="152">
        <v>0</v>
      </c>
      <c r="R2231" s="152">
        <f>Q2231*H2231</f>
        <v>0</v>
      </c>
      <c r="S2231" s="152">
        <v>0</v>
      </c>
      <c r="T2231" s="153">
        <f>S2231*H2231</f>
        <v>0</v>
      </c>
      <c r="U2231" s="30"/>
      <c r="V2231" s="30"/>
      <c r="W2231" s="30"/>
      <c r="X2231" s="30"/>
      <c r="Y2231" s="30"/>
      <c r="Z2231" s="30"/>
      <c r="AA2231" s="30"/>
      <c r="AB2231" s="30"/>
      <c r="AC2231" s="30"/>
      <c r="AD2231" s="30"/>
      <c r="AE2231" s="30"/>
      <c r="AR2231" s="154" t="s">
        <v>223</v>
      </c>
      <c r="AT2231" s="154" t="s">
        <v>139</v>
      </c>
      <c r="AU2231" s="154" t="s">
        <v>83</v>
      </c>
      <c r="AY2231" s="18" t="s">
        <v>137</v>
      </c>
      <c r="BE2231" s="155">
        <f>IF(N2231="základní",J2231,0)</f>
        <v>0</v>
      </c>
      <c r="BF2231" s="155">
        <f>IF(N2231="snížená",J2231,0)</f>
        <v>0</v>
      </c>
      <c r="BG2231" s="155">
        <f>IF(N2231="zákl. přenesená",J2231,0)</f>
        <v>0</v>
      </c>
      <c r="BH2231" s="155">
        <f>IF(N2231="sníž. přenesená",J2231,0)</f>
        <v>0</v>
      </c>
      <c r="BI2231" s="155">
        <f>IF(N2231="nulová",J2231,0)</f>
        <v>0</v>
      </c>
      <c r="BJ2231" s="18" t="s">
        <v>81</v>
      </c>
      <c r="BK2231" s="155">
        <f>ROUND(I2231*H2231,2)</f>
        <v>0</v>
      </c>
      <c r="BL2231" s="18" t="s">
        <v>223</v>
      </c>
      <c r="BM2231" s="154" t="s">
        <v>2309</v>
      </c>
    </row>
    <row r="2232" spans="1:65" s="12" customFormat="1" ht="22.8" customHeight="1">
      <c r="B2232" s="130"/>
      <c r="D2232" s="131" t="s">
        <v>72</v>
      </c>
      <c r="E2232" s="140" t="s">
        <v>2310</v>
      </c>
      <c r="F2232" s="140" t="s">
        <v>2311</v>
      </c>
      <c r="J2232" s="141">
        <f>BK2232</f>
        <v>0</v>
      </c>
      <c r="L2232" s="130"/>
      <c r="M2232" s="134"/>
      <c r="N2232" s="135"/>
      <c r="O2232" s="135"/>
      <c r="P2232" s="136">
        <f>SUM(P2233:P2287)</f>
        <v>547.65340000000003</v>
      </c>
      <c r="Q2232" s="135"/>
      <c r="R2232" s="136">
        <f>SUM(R2233:R2287)</f>
        <v>3.5631489999999997</v>
      </c>
      <c r="S2232" s="135"/>
      <c r="T2232" s="137">
        <f>SUM(T2233:T2287)</f>
        <v>0</v>
      </c>
      <c r="AR2232" s="131" t="s">
        <v>83</v>
      </c>
      <c r="AT2232" s="138" t="s">
        <v>72</v>
      </c>
      <c r="AU2232" s="138" t="s">
        <v>81</v>
      </c>
      <c r="AY2232" s="131" t="s">
        <v>137</v>
      </c>
      <c r="BK2232" s="139">
        <f>SUM(BK2233:BK2287)</f>
        <v>0</v>
      </c>
    </row>
    <row r="2233" spans="1:65" s="2" customFormat="1" ht="24.15" customHeight="1">
      <c r="A2233" s="30"/>
      <c r="B2233" s="142"/>
      <c r="C2233" s="143" t="s">
        <v>2312</v>
      </c>
      <c r="D2233" s="143" t="s">
        <v>139</v>
      </c>
      <c r="E2233" s="144" t="s">
        <v>2313</v>
      </c>
      <c r="F2233" s="145" t="s">
        <v>2314</v>
      </c>
      <c r="G2233" s="146" t="s">
        <v>190</v>
      </c>
      <c r="H2233" s="147">
        <v>13.7</v>
      </c>
      <c r="I2233" s="148"/>
      <c r="J2233" s="148">
        <f>ROUND(I2233*H2233,2)</f>
        <v>0</v>
      </c>
      <c r="K2233" s="149"/>
      <c r="L2233" s="31"/>
      <c r="M2233" s="150" t="s">
        <v>1</v>
      </c>
      <c r="N2233" s="151" t="s">
        <v>38</v>
      </c>
      <c r="O2233" s="152">
        <v>0.29899999999999999</v>
      </c>
      <c r="P2233" s="152">
        <f>O2233*H2233</f>
        <v>4.0962999999999994</v>
      </c>
      <c r="Q2233" s="152">
        <v>1.6299999999999999E-3</v>
      </c>
      <c r="R2233" s="152">
        <f>Q2233*H2233</f>
        <v>2.2330999999999997E-2</v>
      </c>
      <c r="S2233" s="152">
        <v>0</v>
      </c>
      <c r="T2233" s="153">
        <f>S2233*H2233</f>
        <v>0</v>
      </c>
      <c r="U2233" s="30"/>
      <c r="V2233" s="30"/>
      <c r="W2233" s="30"/>
      <c r="X2233" s="30"/>
      <c r="Y2233" s="30"/>
      <c r="Z2233" s="30"/>
      <c r="AA2233" s="30"/>
      <c r="AB2233" s="30"/>
      <c r="AC2233" s="30"/>
      <c r="AD2233" s="30"/>
      <c r="AE2233" s="30"/>
      <c r="AR2233" s="154" t="s">
        <v>223</v>
      </c>
      <c r="AT2233" s="154" t="s">
        <v>139</v>
      </c>
      <c r="AU2233" s="154" t="s">
        <v>83</v>
      </c>
      <c r="AY2233" s="18" t="s">
        <v>137</v>
      </c>
      <c r="BE2233" s="155">
        <f>IF(N2233="základní",J2233,0)</f>
        <v>0</v>
      </c>
      <c r="BF2233" s="155">
        <f>IF(N2233="snížená",J2233,0)</f>
        <v>0</v>
      </c>
      <c r="BG2233" s="155">
        <f>IF(N2233="zákl. přenesená",J2233,0)</f>
        <v>0</v>
      </c>
      <c r="BH2233" s="155">
        <f>IF(N2233="sníž. přenesená",J2233,0)</f>
        <v>0</v>
      </c>
      <c r="BI2233" s="155">
        <f>IF(N2233="nulová",J2233,0)</f>
        <v>0</v>
      </c>
      <c r="BJ2233" s="18" t="s">
        <v>81</v>
      </c>
      <c r="BK2233" s="155">
        <f>ROUND(I2233*H2233,2)</f>
        <v>0</v>
      </c>
      <c r="BL2233" s="18" t="s">
        <v>223</v>
      </c>
      <c r="BM2233" s="154" t="s">
        <v>2315</v>
      </c>
    </row>
    <row r="2234" spans="1:65" s="13" customFormat="1">
      <c r="B2234" s="156"/>
      <c r="D2234" s="157" t="s">
        <v>145</v>
      </c>
      <c r="E2234" s="158" t="s">
        <v>1</v>
      </c>
      <c r="F2234" s="159" t="s">
        <v>2316</v>
      </c>
      <c r="H2234" s="160">
        <v>10.199999999999999</v>
      </c>
      <c r="L2234" s="156"/>
      <c r="M2234" s="161"/>
      <c r="N2234" s="162"/>
      <c r="O2234" s="162"/>
      <c r="P2234" s="162"/>
      <c r="Q2234" s="162"/>
      <c r="R2234" s="162"/>
      <c r="S2234" s="162"/>
      <c r="T2234" s="163"/>
      <c r="AT2234" s="158" t="s">
        <v>145</v>
      </c>
      <c r="AU2234" s="158" t="s">
        <v>83</v>
      </c>
      <c r="AV2234" s="13" t="s">
        <v>83</v>
      </c>
      <c r="AW2234" s="13" t="s">
        <v>29</v>
      </c>
      <c r="AX2234" s="13" t="s">
        <v>73</v>
      </c>
      <c r="AY2234" s="158" t="s">
        <v>137</v>
      </c>
    </row>
    <row r="2235" spans="1:65" s="13" customFormat="1">
      <c r="B2235" s="156"/>
      <c r="D2235" s="157" t="s">
        <v>145</v>
      </c>
      <c r="E2235" s="158" t="s">
        <v>1</v>
      </c>
      <c r="F2235" s="159" t="s">
        <v>2317</v>
      </c>
      <c r="H2235" s="160">
        <v>3.5</v>
      </c>
      <c r="L2235" s="156"/>
      <c r="M2235" s="161"/>
      <c r="N2235" s="162"/>
      <c r="O2235" s="162"/>
      <c r="P2235" s="162"/>
      <c r="Q2235" s="162"/>
      <c r="R2235" s="162"/>
      <c r="S2235" s="162"/>
      <c r="T2235" s="163"/>
      <c r="AT2235" s="158" t="s">
        <v>145</v>
      </c>
      <c r="AU2235" s="158" t="s">
        <v>83</v>
      </c>
      <c r="AV2235" s="13" t="s">
        <v>83</v>
      </c>
      <c r="AW2235" s="13" t="s">
        <v>29</v>
      </c>
      <c r="AX2235" s="13" t="s">
        <v>73</v>
      </c>
      <c r="AY2235" s="158" t="s">
        <v>137</v>
      </c>
    </row>
    <row r="2236" spans="1:65" s="14" customFormat="1">
      <c r="B2236" s="164"/>
      <c r="D2236" s="157" t="s">
        <v>145</v>
      </c>
      <c r="E2236" s="165" t="s">
        <v>1</v>
      </c>
      <c r="F2236" s="166" t="s">
        <v>176</v>
      </c>
      <c r="H2236" s="167">
        <v>13.7</v>
      </c>
      <c r="L2236" s="164"/>
      <c r="M2236" s="168"/>
      <c r="N2236" s="169"/>
      <c r="O2236" s="169"/>
      <c r="P2236" s="169"/>
      <c r="Q2236" s="169"/>
      <c r="R2236" s="169"/>
      <c r="S2236" s="169"/>
      <c r="T2236" s="170"/>
      <c r="AT2236" s="165" t="s">
        <v>145</v>
      </c>
      <c r="AU2236" s="165" t="s">
        <v>83</v>
      </c>
      <c r="AV2236" s="14" t="s">
        <v>143</v>
      </c>
      <c r="AW2236" s="14" t="s">
        <v>29</v>
      </c>
      <c r="AX2236" s="14" t="s">
        <v>81</v>
      </c>
      <c r="AY2236" s="165" t="s">
        <v>137</v>
      </c>
    </row>
    <row r="2237" spans="1:65" s="2" customFormat="1" ht="24.15" customHeight="1">
      <c r="A2237" s="30"/>
      <c r="B2237" s="142"/>
      <c r="C2237" s="143" t="s">
        <v>2318</v>
      </c>
      <c r="D2237" s="143" t="s">
        <v>139</v>
      </c>
      <c r="E2237" s="144" t="s">
        <v>2319</v>
      </c>
      <c r="F2237" s="145" t="s">
        <v>2320</v>
      </c>
      <c r="G2237" s="146" t="s">
        <v>190</v>
      </c>
      <c r="H2237" s="147">
        <v>197.6</v>
      </c>
      <c r="I2237" s="148"/>
      <c r="J2237" s="148">
        <f>ROUND(I2237*H2237,2)</f>
        <v>0</v>
      </c>
      <c r="K2237" s="149"/>
      <c r="L2237" s="31"/>
      <c r="M2237" s="150" t="s">
        <v>1</v>
      </c>
      <c r="N2237" s="151" t="s">
        <v>38</v>
      </c>
      <c r="O2237" s="152">
        <v>0.315</v>
      </c>
      <c r="P2237" s="152">
        <f>O2237*H2237</f>
        <v>62.244</v>
      </c>
      <c r="Q2237" s="152">
        <v>2.16E-3</v>
      </c>
      <c r="R2237" s="152">
        <f>Q2237*H2237</f>
        <v>0.42681599999999997</v>
      </c>
      <c r="S2237" s="152">
        <v>0</v>
      </c>
      <c r="T2237" s="153">
        <f>S2237*H2237</f>
        <v>0</v>
      </c>
      <c r="U2237" s="30"/>
      <c r="V2237" s="30"/>
      <c r="W2237" s="30"/>
      <c r="X2237" s="30"/>
      <c r="Y2237" s="30"/>
      <c r="Z2237" s="30"/>
      <c r="AA2237" s="30"/>
      <c r="AB2237" s="30"/>
      <c r="AC2237" s="30"/>
      <c r="AD2237" s="30"/>
      <c r="AE2237" s="30"/>
      <c r="AR2237" s="154" t="s">
        <v>223</v>
      </c>
      <c r="AT2237" s="154" t="s">
        <v>139</v>
      </c>
      <c r="AU2237" s="154" t="s">
        <v>83</v>
      </c>
      <c r="AY2237" s="18" t="s">
        <v>137</v>
      </c>
      <c r="BE2237" s="155">
        <f>IF(N2237="základní",J2237,0)</f>
        <v>0</v>
      </c>
      <c r="BF2237" s="155">
        <f>IF(N2237="snížená",J2237,0)</f>
        <v>0</v>
      </c>
      <c r="BG2237" s="155">
        <f>IF(N2237="zákl. přenesená",J2237,0)</f>
        <v>0</v>
      </c>
      <c r="BH2237" s="155">
        <f>IF(N2237="sníž. přenesená",J2237,0)</f>
        <v>0</v>
      </c>
      <c r="BI2237" s="155">
        <f>IF(N2237="nulová",J2237,0)</f>
        <v>0</v>
      </c>
      <c r="BJ2237" s="18" t="s">
        <v>81</v>
      </c>
      <c r="BK2237" s="155">
        <f>ROUND(I2237*H2237,2)</f>
        <v>0</v>
      </c>
      <c r="BL2237" s="18" t="s">
        <v>223</v>
      </c>
      <c r="BM2237" s="154" t="s">
        <v>2321</v>
      </c>
    </row>
    <row r="2238" spans="1:65" s="13" customFormat="1">
      <c r="B2238" s="156"/>
      <c r="D2238" s="157" t="s">
        <v>145</v>
      </c>
      <c r="E2238" s="158" t="s">
        <v>1</v>
      </c>
      <c r="F2238" s="159" t="s">
        <v>2322</v>
      </c>
      <c r="H2238" s="160">
        <v>197.6</v>
      </c>
      <c r="L2238" s="156"/>
      <c r="M2238" s="161"/>
      <c r="N2238" s="162"/>
      <c r="O2238" s="162"/>
      <c r="P2238" s="162"/>
      <c r="Q2238" s="162"/>
      <c r="R2238" s="162"/>
      <c r="S2238" s="162"/>
      <c r="T2238" s="163"/>
      <c r="AT2238" s="158" t="s">
        <v>145</v>
      </c>
      <c r="AU2238" s="158" t="s">
        <v>83</v>
      </c>
      <c r="AV2238" s="13" t="s">
        <v>83</v>
      </c>
      <c r="AW2238" s="13" t="s">
        <v>29</v>
      </c>
      <c r="AX2238" s="13" t="s">
        <v>81</v>
      </c>
      <c r="AY2238" s="158" t="s">
        <v>137</v>
      </c>
    </row>
    <row r="2239" spans="1:65" s="2" customFormat="1" ht="24.15" customHeight="1">
      <c r="A2239" s="30"/>
      <c r="B2239" s="142"/>
      <c r="C2239" s="143" t="s">
        <v>2323</v>
      </c>
      <c r="D2239" s="143" t="s">
        <v>139</v>
      </c>
      <c r="E2239" s="144" t="s">
        <v>2324</v>
      </c>
      <c r="F2239" s="145" t="s">
        <v>2325</v>
      </c>
      <c r="G2239" s="146" t="s">
        <v>190</v>
      </c>
      <c r="H2239" s="147">
        <v>24</v>
      </c>
      <c r="I2239" s="148"/>
      <c r="J2239" s="148">
        <f>ROUND(I2239*H2239,2)</f>
        <v>0</v>
      </c>
      <c r="K2239" s="149"/>
      <c r="L2239" s="31"/>
      <c r="M2239" s="150" t="s">
        <v>1</v>
      </c>
      <c r="N2239" s="151" t="s">
        <v>38</v>
      </c>
      <c r="O2239" s="152">
        <v>0.33100000000000002</v>
      </c>
      <c r="P2239" s="152">
        <f>O2239*H2239</f>
        <v>7.9440000000000008</v>
      </c>
      <c r="Q2239" s="152">
        <v>2.6900000000000001E-3</v>
      </c>
      <c r="R2239" s="152">
        <f>Q2239*H2239</f>
        <v>6.4560000000000006E-2</v>
      </c>
      <c r="S2239" s="152">
        <v>0</v>
      </c>
      <c r="T2239" s="153">
        <f>S2239*H2239</f>
        <v>0</v>
      </c>
      <c r="U2239" s="30"/>
      <c r="V2239" s="30"/>
      <c r="W2239" s="30"/>
      <c r="X2239" s="30"/>
      <c r="Y2239" s="30"/>
      <c r="Z2239" s="30"/>
      <c r="AA2239" s="30"/>
      <c r="AB2239" s="30"/>
      <c r="AC2239" s="30"/>
      <c r="AD2239" s="30"/>
      <c r="AE2239" s="30"/>
      <c r="AR2239" s="154" t="s">
        <v>223</v>
      </c>
      <c r="AT2239" s="154" t="s">
        <v>139</v>
      </c>
      <c r="AU2239" s="154" t="s">
        <v>83</v>
      </c>
      <c r="AY2239" s="18" t="s">
        <v>137</v>
      </c>
      <c r="BE2239" s="155">
        <f>IF(N2239="základní",J2239,0)</f>
        <v>0</v>
      </c>
      <c r="BF2239" s="155">
        <f>IF(N2239="snížená",J2239,0)</f>
        <v>0</v>
      </c>
      <c r="BG2239" s="155">
        <f>IF(N2239="zákl. přenesená",J2239,0)</f>
        <v>0</v>
      </c>
      <c r="BH2239" s="155">
        <f>IF(N2239="sníž. přenesená",J2239,0)</f>
        <v>0</v>
      </c>
      <c r="BI2239" s="155">
        <f>IF(N2239="nulová",J2239,0)</f>
        <v>0</v>
      </c>
      <c r="BJ2239" s="18" t="s">
        <v>81</v>
      </c>
      <c r="BK2239" s="155">
        <f>ROUND(I2239*H2239,2)</f>
        <v>0</v>
      </c>
      <c r="BL2239" s="18" t="s">
        <v>223</v>
      </c>
      <c r="BM2239" s="154" t="s">
        <v>2326</v>
      </c>
    </row>
    <row r="2240" spans="1:65" s="13" customFormat="1">
      <c r="B2240" s="156"/>
      <c r="D2240" s="157" t="s">
        <v>145</v>
      </c>
      <c r="E2240" s="158" t="s">
        <v>1</v>
      </c>
      <c r="F2240" s="159" t="s">
        <v>2327</v>
      </c>
      <c r="H2240" s="160">
        <v>24</v>
      </c>
      <c r="L2240" s="156"/>
      <c r="M2240" s="161"/>
      <c r="N2240" s="162"/>
      <c r="O2240" s="162"/>
      <c r="P2240" s="162"/>
      <c r="Q2240" s="162"/>
      <c r="R2240" s="162"/>
      <c r="S2240" s="162"/>
      <c r="T2240" s="163"/>
      <c r="AT2240" s="158" t="s">
        <v>145</v>
      </c>
      <c r="AU2240" s="158" t="s">
        <v>83</v>
      </c>
      <c r="AV2240" s="13" t="s">
        <v>83</v>
      </c>
      <c r="AW2240" s="13" t="s">
        <v>29</v>
      </c>
      <c r="AX2240" s="13" t="s">
        <v>81</v>
      </c>
      <c r="AY2240" s="158" t="s">
        <v>137</v>
      </c>
    </row>
    <row r="2241" spans="1:65" s="2" customFormat="1" ht="24.15" customHeight="1">
      <c r="A2241" s="30"/>
      <c r="B2241" s="142"/>
      <c r="C2241" s="143" t="s">
        <v>2328</v>
      </c>
      <c r="D2241" s="143" t="s">
        <v>139</v>
      </c>
      <c r="E2241" s="144" t="s">
        <v>2329</v>
      </c>
      <c r="F2241" s="145" t="s">
        <v>2330</v>
      </c>
      <c r="G2241" s="146" t="s">
        <v>190</v>
      </c>
      <c r="H2241" s="147">
        <v>5.9</v>
      </c>
      <c r="I2241" s="148"/>
      <c r="J2241" s="148">
        <f>ROUND(I2241*H2241,2)</f>
        <v>0</v>
      </c>
      <c r="K2241" s="149"/>
      <c r="L2241" s="31"/>
      <c r="M2241" s="150" t="s">
        <v>1</v>
      </c>
      <c r="N2241" s="151" t="s">
        <v>38</v>
      </c>
      <c r="O2241" s="152">
        <v>0.33100000000000002</v>
      </c>
      <c r="P2241" s="152">
        <f>O2241*H2241</f>
        <v>1.9529000000000003</v>
      </c>
      <c r="Q2241" s="152">
        <v>2.6900000000000001E-3</v>
      </c>
      <c r="R2241" s="152">
        <f>Q2241*H2241</f>
        <v>1.5871000000000003E-2</v>
      </c>
      <c r="S2241" s="152">
        <v>0</v>
      </c>
      <c r="T2241" s="153">
        <f>S2241*H2241</f>
        <v>0</v>
      </c>
      <c r="U2241" s="30"/>
      <c r="V2241" s="30"/>
      <c r="W2241" s="30"/>
      <c r="X2241" s="30"/>
      <c r="Y2241" s="30"/>
      <c r="Z2241" s="30"/>
      <c r="AA2241" s="30"/>
      <c r="AB2241" s="30"/>
      <c r="AC2241" s="30"/>
      <c r="AD2241" s="30"/>
      <c r="AE2241" s="30"/>
      <c r="AR2241" s="154" t="s">
        <v>223</v>
      </c>
      <c r="AT2241" s="154" t="s">
        <v>139</v>
      </c>
      <c r="AU2241" s="154" t="s">
        <v>83</v>
      </c>
      <c r="AY2241" s="18" t="s">
        <v>137</v>
      </c>
      <c r="BE2241" s="155">
        <f>IF(N2241="základní",J2241,0)</f>
        <v>0</v>
      </c>
      <c r="BF2241" s="155">
        <f>IF(N2241="snížená",J2241,0)</f>
        <v>0</v>
      </c>
      <c r="BG2241" s="155">
        <f>IF(N2241="zákl. přenesená",J2241,0)</f>
        <v>0</v>
      </c>
      <c r="BH2241" s="155">
        <f>IF(N2241="sníž. přenesená",J2241,0)</f>
        <v>0</v>
      </c>
      <c r="BI2241" s="155">
        <f>IF(N2241="nulová",J2241,0)</f>
        <v>0</v>
      </c>
      <c r="BJ2241" s="18" t="s">
        <v>81</v>
      </c>
      <c r="BK2241" s="155">
        <f>ROUND(I2241*H2241,2)</f>
        <v>0</v>
      </c>
      <c r="BL2241" s="18" t="s">
        <v>223</v>
      </c>
      <c r="BM2241" s="154" t="s">
        <v>2331</v>
      </c>
    </row>
    <row r="2242" spans="1:65" s="13" customFormat="1">
      <c r="B2242" s="156"/>
      <c r="D2242" s="157" t="s">
        <v>145</v>
      </c>
      <c r="E2242" s="158" t="s">
        <v>1</v>
      </c>
      <c r="F2242" s="159" t="s">
        <v>2332</v>
      </c>
      <c r="H2242" s="160">
        <v>5.9</v>
      </c>
      <c r="L2242" s="156"/>
      <c r="M2242" s="161"/>
      <c r="N2242" s="162"/>
      <c r="O2242" s="162"/>
      <c r="P2242" s="162"/>
      <c r="Q2242" s="162"/>
      <c r="R2242" s="162"/>
      <c r="S2242" s="162"/>
      <c r="T2242" s="163"/>
      <c r="AT2242" s="158" t="s">
        <v>145</v>
      </c>
      <c r="AU2242" s="158" t="s">
        <v>83</v>
      </c>
      <c r="AV2242" s="13" t="s">
        <v>83</v>
      </c>
      <c r="AW2242" s="13" t="s">
        <v>29</v>
      </c>
      <c r="AX2242" s="13" t="s">
        <v>81</v>
      </c>
      <c r="AY2242" s="158" t="s">
        <v>137</v>
      </c>
    </row>
    <row r="2243" spans="1:65" s="2" customFormat="1" ht="24.15" customHeight="1">
      <c r="A2243" s="30"/>
      <c r="B2243" s="142"/>
      <c r="C2243" s="143" t="s">
        <v>2333</v>
      </c>
      <c r="D2243" s="143" t="s">
        <v>139</v>
      </c>
      <c r="E2243" s="144" t="s">
        <v>2334</v>
      </c>
      <c r="F2243" s="145" t="s">
        <v>2335</v>
      </c>
      <c r="G2243" s="146" t="s">
        <v>190</v>
      </c>
      <c r="H2243" s="147">
        <v>1</v>
      </c>
      <c r="I2243" s="148"/>
      <c r="J2243" s="148">
        <f>ROUND(I2243*H2243,2)</f>
        <v>0</v>
      </c>
      <c r="K2243" s="149"/>
      <c r="L2243" s="31"/>
      <c r="M2243" s="150" t="s">
        <v>1</v>
      </c>
      <c r="N2243" s="151" t="s">
        <v>38</v>
      </c>
      <c r="O2243" s="152">
        <v>0.33100000000000002</v>
      </c>
      <c r="P2243" s="152">
        <f>O2243*H2243</f>
        <v>0.33100000000000002</v>
      </c>
      <c r="Q2243" s="152">
        <v>2.6900000000000001E-3</v>
      </c>
      <c r="R2243" s="152">
        <f>Q2243*H2243</f>
        <v>2.6900000000000001E-3</v>
      </c>
      <c r="S2243" s="152">
        <v>0</v>
      </c>
      <c r="T2243" s="153">
        <f>S2243*H2243</f>
        <v>0</v>
      </c>
      <c r="U2243" s="30"/>
      <c r="V2243" s="30"/>
      <c r="W2243" s="30"/>
      <c r="X2243" s="30"/>
      <c r="Y2243" s="30"/>
      <c r="Z2243" s="30"/>
      <c r="AA2243" s="30"/>
      <c r="AB2243" s="30"/>
      <c r="AC2243" s="30"/>
      <c r="AD2243" s="30"/>
      <c r="AE2243" s="30"/>
      <c r="AR2243" s="154" t="s">
        <v>223</v>
      </c>
      <c r="AT2243" s="154" t="s">
        <v>139</v>
      </c>
      <c r="AU2243" s="154" t="s">
        <v>83</v>
      </c>
      <c r="AY2243" s="18" t="s">
        <v>137</v>
      </c>
      <c r="BE2243" s="155">
        <f>IF(N2243="základní",J2243,0)</f>
        <v>0</v>
      </c>
      <c r="BF2243" s="155">
        <f>IF(N2243="snížená",J2243,0)</f>
        <v>0</v>
      </c>
      <c r="BG2243" s="155">
        <f>IF(N2243="zákl. přenesená",J2243,0)</f>
        <v>0</v>
      </c>
      <c r="BH2243" s="155">
        <f>IF(N2243="sníž. přenesená",J2243,0)</f>
        <v>0</v>
      </c>
      <c r="BI2243" s="155">
        <f>IF(N2243="nulová",J2243,0)</f>
        <v>0</v>
      </c>
      <c r="BJ2243" s="18" t="s">
        <v>81</v>
      </c>
      <c r="BK2243" s="155">
        <f>ROUND(I2243*H2243,2)</f>
        <v>0</v>
      </c>
      <c r="BL2243" s="18" t="s">
        <v>223</v>
      </c>
      <c r="BM2243" s="154" t="s">
        <v>2336</v>
      </c>
    </row>
    <row r="2244" spans="1:65" s="13" customFormat="1">
      <c r="B2244" s="156"/>
      <c r="D2244" s="157" t="s">
        <v>145</v>
      </c>
      <c r="E2244" s="158" t="s">
        <v>1</v>
      </c>
      <c r="F2244" s="159" t="s">
        <v>2337</v>
      </c>
      <c r="H2244" s="160">
        <v>1</v>
      </c>
      <c r="L2244" s="156"/>
      <c r="M2244" s="161"/>
      <c r="N2244" s="162"/>
      <c r="O2244" s="162"/>
      <c r="P2244" s="162"/>
      <c r="Q2244" s="162"/>
      <c r="R2244" s="162"/>
      <c r="S2244" s="162"/>
      <c r="T2244" s="163"/>
      <c r="AT2244" s="158" t="s">
        <v>145</v>
      </c>
      <c r="AU2244" s="158" t="s">
        <v>83</v>
      </c>
      <c r="AV2244" s="13" t="s">
        <v>83</v>
      </c>
      <c r="AW2244" s="13" t="s">
        <v>29</v>
      </c>
      <c r="AX2244" s="13" t="s">
        <v>81</v>
      </c>
      <c r="AY2244" s="158" t="s">
        <v>137</v>
      </c>
    </row>
    <row r="2245" spans="1:65" s="2" customFormat="1" ht="24.15" customHeight="1">
      <c r="A2245" s="30"/>
      <c r="B2245" s="142"/>
      <c r="C2245" s="143" t="s">
        <v>2338</v>
      </c>
      <c r="D2245" s="143" t="s">
        <v>139</v>
      </c>
      <c r="E2245" s="144" t="s">
        <v>2339</v>
      </c>
      <c r="F2245" s="145" t="s">
        <v>2340</v>
      </c>
      <c r="G2245" s="146" t="s">
        <v>190</v>
      </c>
      <c r="H2245" s="147">
        <v>64.599999999999994</v>
      </c>
      <c r="I2245" s="148"/>
      <c r="J2245" s="148">
        <f>ROUND(I2245*H2245,2)</f>
        <v>0</v>
      </c>
      <c r="K2245" s="149"/>
      <c r="L2245" s="31"/>
      <c r="M2245" s="150" t="s">
        <v>1</v>
      </c>
      <c r="N2245" s="151" t="s">
        <v>38</v>
      </c>
      <c r="O2245" s="152">
        <v>0.33100000000000002</v>
      </c>
      <c r="P2245" s="152">
        <f>O2245*H2245</f>
        <v>21.3826</v>
      </c>
      <c r="Q2245" s="152">
        <v>2.6900000000000001E-3</v>
      </c>
      <c r="R2245" s="152">
        <f>Q2245*H2245</f>
        <v>0.17377399999999998</v>
      </c>
      <c r="S2245" s="152">
        <v>0</v>
      </c>
      <c r="T2245" s="153">
        <f>S2245*H2245</f>
        <v>0</v>
      </c>
      <c r="U2245" s="30"/>
      <c r="V2245" s="30"/>
      <c r="W2245" s="30"/>
      <c r="X2245" s="30"/>
      <c r="Y2245" s="30"/>
      <c r="Z2245" s="30"/>
      <c r="AA2245" s="30"/>
      <c r="AB2245" s="30"/>
      <c r="AC2245" s="30"/>
      <c r="AD2245" s="30"/>
      <c r="AE2245" s="30"/>
      <c r="AR2245" s="154" t="s">
        <v>223</v>
      </c>
      <c r="AT2245" s="154" t="s">
        <v>139</v>
      </c>
      <c r="AU2245" s="154" t="s">
        <v>83</v>
      </c>
      <c r="AY2245" s="18" t="s">
        <v>137</v>
      </c>
      <c r="BE2245" s="155">
        <f>IF(N2245="základní",J2245,0)</f>
        <v>0</v>
      </c>
      <c r="BF2245" s="155">
        <f>IF(N2245="snížená",J2245,0)</f>
        <v>0</v>
      </c>
      <c r="BG2245" s="155">
        <f>IF(N2245="zákl. přenesená",J2245,0)</f>
        <v>0</v>
      </c>
      <c r="BH2245" s="155">
        <f>IF(N2245="sníž. přenesená",J2245,0)</f>
        <v>0</v>
      </c>
      <c r="BI2245" s="155">
        <f>IF(N2245="nulová",J2245,0)</f>
        <v>0</v>
      </c>
      <c r="BJ2245" s="18" t="s">
        <v>81</v>
      </c>
      <c r="BK2245" s="155">
        <f>ROUND(I2245*H2245,2)</f>
        <v>0</v>
      </c>
      <c r="BL2245" s="18" t="s">
        <v>223</v>
      </c>
      <c r="BM2245" s="154" t="s">
        <v>2341</v>
      </c>
    </row>
    <row r="2246" spans="1:65" s="13" customFormat="1">
      <c r="B2246" s="156"/>
      <c r="D2246" s="157" t="s">
        <v>145</v>
      </c>
      <c r="E2246" s="158" t="s">
        <v>1</v>
      </c>
      <c r="F2246" s="159" t="s">
        <v>2342</v>
      </c>
      <c r="H2246" s="160">
        <v>64.599999999999994</v>
      </c>
      <c r="L2246" s="156"/>
      <c r="M2246" s="161"/>
      <c r="N2246" s="162"/>
      <c r="O2246" s="162"/>
      <c r="P2246" s="162"/>
      <c r="Q2246" s="162"/>
      <c r="R2246" s="162"/>
      <c r="S2246" s="162"/>
      <c r="T2246" s="163"/>
      <c r="AT2246" s="158" t="s">
        <v>145</v>
      </c>
      <c r="AU2246" s="158" t="s">
        <v>83</v>
      </c>
      <c r="AV2246" s="13" t="s">
        <v>83</v>
      </c>
      <c r="AW2246" s="13" t="s">
        <v>29</v>
      </c>
      <c r="AX2246" s="13" t="s">
        <v>81</v>
      </c>
      <c r="AY2246" s="158" t="s">
        <v>137</v>
      </c>
    </row>
    <row r="2247" spans="1:65" s="2" customFormat="1" ht="24.15" customHeight="1">
      <c r="A2247" s="30"/>
      <c r="B2247" s="142"/>
      <c r="C2247" s="143" t="s">
        <v>2343</v>
      </c>
      <c r="D2247" s="143" t="s">
        <v>139</v>
      </c>
      <c r="E2247" s="144" t="s">
        <v>2344</v>
      </c>
      <c r="F2247" s="145" t="s">
        <v>2345</v>
      </c>
      <c r="G2247" s="146" t="s">
        <v>190</v>
      </c>
      <c r="H2247" s="147">
        <v>2.6</v>
      </c>
      <c r="I2247" s="148"/>
      <c r="J2247" s="148">
        <f t="shared" ref="J2247:J2257" si="10">ROUND(I2247*H2247,2)</f>
        <v>0</v>
      </c>
      <c r="K2247" s="149"/>
      <c r="L2247" s="31"/>
      <c r="M2247" s="150" t="s">
        <v>1</v>
      </c>
      <c r="N2247" s="151" t="s">
        <v>38</v>
      </c>
      <c r="O2247" s="152">
        <v>0.28100000000000003</v>
      </c>
      <c r="P2247" s="152">
        <f t="shared" ref="P2247:P2257" si="11">O2247*H2247</f>
        <v>0.73060000000000014</v>
      </c>
      <c r="Q2247" s="152">
        <v>1.34E-3</v>
      </c>
      <c r="R2247" s="152">
        <f t="shared" ref="R2247:R2257" si="12">Q2247*H2247</f>
        <v>3.4840000000000001E-3</v>
      </c>
      <c r="S2247" s="152">
        <v>0</v>
      </c>
      <c r="T2247" s="153">
        <f t="shared" ref="T2247:T2257" si="13">S2247*H2247</f>
        <v>0</v>
      </c>
      <c r="U2247" s="30"/>
      <c r="V2247" s="30"/>
      <c r="W2247" s="30"/>
      <c r="X2247" s="30"/>
      <c r="Y2247" s="30"/>
      <c r="Z2247" s="30"/>
      <c r="AA2247" s="30"/>
      <c r="AB2247" s="30"/>
      <c r="AC2247" s="30"/>
      <c r="AD2247" s="30"/>
      <c r="AE2247" s="30"/>
      <c r="AR2247" s="154" t="s">
        <v>223</v>
      </c>
      <c r="AT2247" s="154" t="s">
        <v>139</v>
      </c>
      <c r="AU2247" s="154" t="s">
        <v>83</v>
      </c>
      <c r="AY2247" s="18" t="s">
        <v>137</v>
      </c>
      <c r="BE2247" s="155">
        <f t="shared" ref="BE2247:BE2257" si="14">IF(N2247="základní",J2247,0)</f>
        <v>0</v>
      </c>
      <c r="BF2247" s="155">
        <f t="shared" ref="BF2247:BF2257" si="15">IF(N2247="snížená",J2247,0)</f>
        <v>0</v>
      </c>
      <c r="BG2247" s="155">
        <f t="shared" ref="BG2247:BG2257" si="16">IF(N2247="zákl. přenesená",J2247,0)</f>
        <v>0</v>
      </c>
      <c r="BH2247" s="155">
        <f t="shared" ref="BH2247:BH2257" si="17">IF(N2247="sníž. přenesená",J2247,0)</f>
        <v>0</v>
      </c>
      <c r="BI2247" s="155">
        <f t="shared" ref="BI2247:BI2257" si="18">IF(N2247="nulová",J2247,0)</f>
        <v>0</v>
      </c>
      <c r="BJ2247" s="18" t="s">
        <v>81</v>
      </c>
      <c r="BK2247" s="155">
        <f t="shared" ref="BK2247:BK2257" si="19">ROUND(I2247*H2247,2)</f>
        <v>0</v>
      </c>
      <c r="BL2247" s="18" t="s">
        <v>223</v>
      </c>
      <c r="BM2247" s="154" t="s">
        <v>2346</v>
      </c>
    </row>
    <row r="2248" spans="1:65" s="2" customFormat="1" ht="33" customHeight="1">
      <c r="A2248" s="30"/>
      <c r="B2248" s="142"/>
      <c r="C2248" s="143" t="s">
        <v>2347</v>
      </c>
      <c r="D2248" s="143" t="s">
        <v>139</v>
      </c>
      <c r="E2248" s="144" t="s">
        <v>2348</v>
      </c>
      <c r="F2248" s="145" t="s">
        <v>2349</v>
      </c>
      <c r="G2248" s="146" t="s">
        <v>190</v>
      </c>
      <c r="H2248" s="147">
        <v>30.5</v>
      </c>
      <c r="I2248" s="148"/>
      <c r="J2248" s="148">
        <f t="shared" si="10"/>
        <v>0</v>
      </c>
      <c r="K2248" s="149"/>
      <c r="L2248" s="31"/>
      <c r="M2248" s="150" t="s">
        <v>1</v>
      </c>
      <c r="N2248" s="151" t="s">
        <v>38</v>
      </c>
      <c r="O2248" s="152">
        <v>0.995</v>
      </c>
      <c r="P2248" s="152">
        <f t="shared" si="11"/>
        <v>30.3475</v>
      </c>
      <c r="Q2248" s="152">
        <v>4.79E-3</v>
      </c>
      <c r="R2248" s="152">
        <f t="shared" si="12"/>
        <v>0.146095</v>
      </c>
      <c r="S2248" s="152">
        <v>0</v>
      </c>
      <c r="T2248" s="153">
        <f t="shared" si="13"/>
        <v>0</v>
      </c>
      <c r="U2248" s="30"/>
      <c r="V2248" s="30"/>
      <c r="W2248" s="30"/>
      <c r="X2248" s="30"/>
      <c r="Y2248" s="30"/>
      <c r="Z2248" s="30"/>
      <c r="AA2248" s="30"/>
      <c r="AB2248" s="30"/>
      <c r="AC2248" s="30"/>
      <c r="AD2248" s="30"/>
      <c r="AE2248" s="30"/>
      <c r="AR2248" s="154" t="s">
        <v>223</v>
      </c>
      <c r="AT2248" s="154" t="s">
        <v>139</v>
      </c>
      <c r="AU2248" s="154" t="s">
        <v>83</v>
      </c>
      <c r="AY2248" s="18" t="s">
        <v>137</v>
      </c>
      <c r="BE2248" s="155">
        <f t="shared" si="14"/>
        <v>0</v>
      </c>
      <c r="BF2248" s="155">
        <f t="shared" si="15"/>
        <v>0</v>
      </c>
      <c r="BG2248" s="155">
        <f t="shared" si="16"/>
        <v>0</v>
      </c>
      <c r="BH2248" s="155">
        <f t="shared" si="17"/>
        <v>0</v>
      </c>
      <c r="BI2248" s="155">
        <f t="shared" si="18"/>
        <v>0</v>
      </c>
      <c r="BJ2248" s="18" t="s">
        <v>81</v>
      </c>
      <c r="BK2248" s="155">
        <f t="shared" si="19"/>
        <v>0</v>
      </c>
      <c r="BL2248" s="18" t="s">
        <v>223</v>
      </c>
      <c r="BM2248" s="154" t="s">
        <v>2350</v>
      </c>
    </row>
    <row r="2249" spans="1:65" s="2" customFormat="1" ht="33" customHeight="1">
      <c r="A2249" s="30"/>
      <c r="B2249" s="142"/>
      <c r="C2249" s="143" t="s">
        <v>2351</v>
      </c>
      <c r="D2249" s="143" t="s">
        <v>139</v>
      </c>
      <c r="E2249" s="144" t="s">
        <v>2352</v>
      </c>
      <c r="F2249" s="145" t="s">
        <v>2353</v>
      </c>
      <c r="G2249" s="146" t="s">
        <v>190</v>
      </c>
      <c r="H2249" s="147">
        <v>23</v>
      </c>
      <c r="I2249" s="148"/>
      <c r="J2249" s="148">
        <f t="shared" si="10"/>
        <v>0</v>
      </c>
      <c r="K2249" s="149"/>
      <c r="L2249" s="31"/>
      <c r="M2249" s="150" t="s">
        <v>1</v>
      </c>
      <c r="N2249" s="151" t="s">
        <v>38</v>
      </c>
      <c r="O2249" s="152">
        <v>0.995</v>
      </c>
      <c r="P2249" s="152">
        <f t="shared" si="11"/>
        <v>22.885000000000002</v>
      </c>
      <c r="Q2249" s="152">
        <v>4.79E-3</v>
      </c>
      <c r="R2249" s="152">
        <f t="shared" si="12"/>
        <v>0.11017</v>
      </c>
      <c r="S2249" s="152">
        <v>0</v>
      </c>
      <c r="T2249" s="153">
        <f t="shared" si="13"/>
        <v>0</v>
      </c>
      <c r="U2249" s="30"/>
      <c r="V2249" s="30"/>
      <c r="W2249" s="30"/>
      <c r="X2249" s="30"/>
      <c r="Y2249" s="30"/>
      <c r="Z2249" s="30"/>
      <c r="AA2249" s="30"/>
      <c r="AB2249" s="30"/>
      <c r="AC2249" s="30"/>
      <c r="AD2249" s="30"/>
      <c r="AE2249" s="30"/>
      <c r="AR2249" s="154" t="s">
        <v>223</v>
      </c>
      <c r="AT2249" s="154" t="s">
        <v>139</v>
      </c>
      <c r="AU2249" s="154" t="s">
        <v>83</v>
      </c>
      <c r="AY2249" s="18" t="s">
        <v>137</v>
      </c>
      <c r="BE2249" s="155">
        <f t="shared" si="14"/>
        <v>0</v>
      </c>
      <c r="BF2249" s="155">
        <f t="shared" si="15"/>
        <v>0</v>
      </c>
      <c r="BG2249" s="155">
        <f t="shared" si="16"/>
        <v>0</v>
      </c>
      <c r="BH2249" s="155">
        <f t="shared" si="17"/>
        <v>0</v>
      </c>
      <c r="BI2249" s="155">
        <f t="shared" si="18"/>
        <v>0</v>
      </c>
      <c r="BJ2249" s="18" t="s">
        <v>81</v>
      </c>
      <c r="BK2249" s="155">
        <f t="shared" si="19"/>
        <v>0</v>
      </c>
      <c r="BL2249" s="18" t="s">
        <v>223</v>
      </c>
      <c r="BM2249" s="154" t="s">
        <v>2354</v>
      </c>
    </row>
    <row r="2250" spans="1:65" s="2" customFormat="1" ht="33" customHeight="1">
      <c r="A2250" s="30"/>
      <c r="B2250" s="142"/>
      <c r="C2250" s="143" t="s">
        <v>2355</v>
      </c>
      <c r="D2250" s="143" t="s">
        <v>139</v>
      </c>
      <c r="E2250" s="144" t="s">
        <v>2356</v>
      </c>
      <c r="F2250" s="145" t="s">
        <v>2357</v>
      </c>
      <c r="G2250" s="146" t="s">
        <v>190</v>
      </c>
      <c r="H2250" s="147">
        <v>17.5</v>
      </c>
      <c r="I2250" s="148"/>
      <c r="J2250" s="148">
        <f t="shared" si="10"/>
        <v>0</v>
      </c>
      <c r="K2250" s="149"/>
      <c r="L2250" s="31"/>
      <c r="M2250" s="150" t="s">
        <v>1</v>
      </c>
      <c r="N2250" s="151" t="s">
        <v>38</v>
      </c>
      <c r="O2250" s="152">
        <v>0.995</v>
      </c>
      <c r="P2250" s="152">
        <f t="shared" si="11"/>
        <v>17.412500000000001</v>
      </c>
      <c r="Q2250" s="152">
        <v>4.79E-3</v>
      </c>
      <c r="R2250" s="152">
        <f t="shared" si="12"/>
        <v>8.3824999999999997E-2</v>
      </c>
      <c r="S2250" s="152">
        <v>0</v>
      </c>
      <c r="T2250" s="153">
        <f t="shared" si="13"/>
        <v>0</v>
      </c>
      <c r="U2250" s="30"/>
      <c r="V2250" s="30"/>
      <c r="W2250" s="30"/>
      <c r="X2250" s="30"/>
      <c r="Y2250" s="30"/>
      <c r="Z2250" s="30"/>
      <c r="AA2250" s="30"/>
      <c r="AB2250" s="30"/>
      <c r="AC2250" s="30"/>
      <c r="AD2250" s="30"/>
      <c r="AE2250" s="30"/>
      <c r="AR2250" s="154" t="s">
        <v>223</v>
      </c>
      <c r="AT2250" s="154" t="s">
        <v>139</v>
      </c>
      <c r="AU2250" s="154" t="s">
        <v>83</v>
      </c>
      <c r="AY2250" s="18" t="s">
        <v>137</v>
      </c>
      <c r="BE2250" s="155">
        <f t="shared" si="14"/>
        <v>0</v>
      </c>
      <c r="BF2250" s="155">
        <f t="shared" si="15"/>
        <v>0</v>
      </c>
      <c r="BG2250" s="155">
        <f t="shared" si="16"/>
        <v>0</v>
      </c>
      <c r="BH2250" s="155">
        <f t="shared" si="17"/>
        <v>0</v>
      </c>
      <c r="BI2250" s="155">
        <f t="shared" si="18"/>
        <v>0</v>
      </c>
      <c r="BJ2250" s="18" t="s">
        <v>81</v>
      </c>
      <c r="BK2250" s="155">
        <f t="shared" si="19"/>
        <v>0</v>
      </c>
      <c r="BL2250" s="18" t="s">
        <v>223</v>
      </c>
      <c r="BM2250" s="154" t="s">
        <v>2358</v>
      </c>
    </row>
    <row r="2251" spans="1:65" s="2" customFormat="1" ht="33" customHeight="1">
      <c r="A2251" s="30"/>
      <c r="B2251" s="142"/>
      <c r="C2251" s="143" t="s">
        <v>2359</v>
      </c>
      <c r="D2251" s="143" t="s">
        <v>139</v>
      </c>
      <c r="E2251" s="144" t="s">
        <v>2360</v>
      </c>
      <c r="F2251" s="145" t="s">
        <v>2361</v>
      </c>
      <c r="G2251" s="146" t="s">
        <v>190</v>
      </c>
      <c r="H2251" s="147">
        <v>42.2</v>
      </c>
      <c r="I2251" s="148"/>
      <c r="J2251" s="148">
        <f t="shared" si="10"/>
        <v>0</v>
      </c>
      <c r="K2251" s="149"/>
      <c r="L2251" s="31"/>
      <c r="M2251" s="150" t="s">
        <v>1</v>
      </c>
      <c r="N2251" s="151" t="s">
        <v>38</v>
      </c>
      <c r="O2251" s="152">
        <v>0.995</v>
      </c>
      <c r="P2251" s="152">
        <f t="shared" si="11"/>
        <v>41.989000000000004</v>
      </c>
      <c r="Q2251" s="152">
        <v>4.79E-3</v>
      </c>
      <c r="R2251" s="152">
        <f t="shared" si="12"/>
        <v>0.20213800000000001</v>
      </c>
      <c r="S2251" s="152">
        <v>0</v>
      </c>
      <c r="T2251" s="153">
        <f t="shared" si="13"/>
        <v>0</v>
      </c>
      <c r="U2251" s="30"/>
      <c r="V2251" s="30"/>
      <c r="W2251" s="30"/>
      <c r="X2251" s="30"/>
      <c r="Y2251" s="30"/>
      <c r="Z2251" s="30"/>
      <c r="AA2251" s="30"/>
      <c r="AB2251" s="30"/>
      <c r="AC2251" s="30"/>
      <c r="AD2251" s="30"/>
      <c r="AE2251" s="30"/>
      <c r="AR2251" s="154" t="s">
        <v>223</v>
      </c>
      <c r="AT2251" s="154" t="s">
        <v>139</v>
      </c>
      <c r="AU2251" s="154" t="s">
        <v>83</v>
      </c>
      <c r="AY2251" s="18" t="s">
        <v>137</v>
      </c>
      <c r="BE2251" s="155">
        <f t="shared" si="14"/>
        <v>0</v>
      </c>
      <c r="BF2251" s="155">
        <f t="shared" si="15"/>
        <v>0</v>
      </c>
      <c r="BG2251" s="155">
        <f t="shared" si="16"/>
        <v>0</v>
      </c>
      <c r="BH2251" s="155">
        <f t="shared" si="17"/>
        <v>0</v>
      </c>
      <c r="BI2251" s="155">
        <f t="shared" si="18"/>
        <v>0</v>
      </c>
      <c r="BJ2251" s="18" t="s">
        <v>81</v>
      </c>
      <c r="BK2251" s="155">
        <f t="shared" si="19"/>
        <v>0</v>
      </c>
      <c r="BL2251" s="18" t="s">
        <v>223</v>
      </c>
      <c r="BM2251" s="154" t="s">
        <v>2362</v>
      </c>
    </row>
    <row r="2252" spans="1:65" s="2" customFormat="1" ht="33" customHeight="1">
      <c r="A2252" s="30"/>
      <c r="B2252" s="142"/>
      <c r="C2252" s="143" t="s">
        <v>2363</v>
      </c>
      <c r="D2252" s="143" t="s">
        <v>139</v>
      </c>
      <c r="E2252" s="144" t="s">
        <v>2364</v>
      </c>
      <c r="F2252" s="145" t="s">
        <v>2365</v>
      </c>
      <c r="G2252" s="146" t="s">
        <v>190</v>
      </c>
      <c r="H2252" s="147">
        <v>27</v>
      </c>
      <c r="I2252" s="148"/>
      <c r="J2252" s="148">
        <f t="shared" si="10"/>
        <v>0</v>
      </c>
      <c r="K2252" s="149"/>
      <c r="L2252" s="31"/>
      <c r="M2252" s="150" t="s">
        <v>1</v>
      </c>
      <c r="N2252" s="151" t="s">
        <v>38</v>
      </c>
      <c r="O2252" s="152">
        <v>0.995</v>
      </c>
      <c r="P2252" s="152">
        <f t="shared" si="11"/>
        <v>26.864999999999998</v>
      </c>
      <c r="Q2252" s="152">
        <v>4.79E-3</v>
      </c>
      <c r="R2252" s="152">
        <f t="shared" si="12"/>
        <v>0.12933</v>
      </c>
      <c r="S2252" s="152">
        <v>0</v>
      </c>
      <c r="T2252" s="153">
        <f t="shared" si="13"/>
        <v>0</v>
      </c>
      <c r="U2252" s="30"/>
      <c r="V2252" s="30"/>
      <c r="W2252" s="30"/>
      <c r="X2252" s="30"/>
      <c r="Y2252" s="30"/>
      <c r="Z2252" s="30"/>
      <c r="AA2252" s="30"/>
      <c r="AB2252" s="30"/>
      <c r="AC2252" s="30"/>
      <c r="AD2252" s="30"/>
      <c r="AE2252" s="30"/>
      <c r="AR2252" s="154" t="s">
        <v>223</v>
      </c>
      <c r="AT2252" s="154" t="s">
        <v>139</v>
      </c>
      <c r="AU2252" s="154" t="s">
        <v>83</v>
      </c>
      <c r="AY2252" s="18" t="s">
        <v>137</v>
      </c>
      <c r="BE2252" s="155">
        <f t="shared" si="14"/>
        <v>0</v>
      </c>
      <c r="BF2252" s="155">
        <f t="shared" si="15"/>
        <v>0</v>
      </c>
      <c r="BG2252" s="155">
        <f t="shared" si="16"/>
        <v>0</v>
      </c>
      <c r="BH2252" s="155">
        <f t="shared" si="17"/>
        <v>0</v>
      </c>
      <c r="BI2252" s="155">
        <f t="shared" si="18"/>
        <v>0</v>
      </c>
      <c r="BJ2252" s="18" t="s">
        <v>81</v>
      </c>
      <c r="BK2252" s="155">
        <f t="shared" si="19"/>
        <v>0</v>
      </c>
      <c r="BL2252" s="18" t="s">
        <v>223</v>
      </c>
      <c r="BM2252" s="154" t="s">
        <v>2366</v>
      </c>
    </row>
    <row r="2253" spans="1:65" s="2" customFormat="1" ht="33" customHeight="1">
      <c r="A2253" s="30"/>
      <c r="B2253" s="142"/>
      <c r="C2253" s="143" t="s">
        <v>2367</v>
      </c>
      <c r="D2253" s="143" t="s">
        <v>139</v>
      </c>
      <c r="E2253" s="144" t="s">
        <v>2368</v>
      </c>
      <c r="F2253" s="145" t="s">
        <v>2369</v>
      </c>
      <c r="G2253" s="146" t="s">
        <v>190</v>
      </c>
      <c r="H2253" s="147">
        <v>23</v>
      </c>
      <c r="I2253" s="148"/>
      <c r="J2253" s="148">
        <f t="shared" si="10"/>
        <v>0</v>
      </c>
      <c r="K2253" s="149"/>
      <c r="L2253" s="31"/>
      <c r="M2253" s="150" t="s">
        <v>1</v>
      </c>
      <c r="N2253" s="151" t="s">
        <v>38</v>
      </c>
      <c r="O2253" s="152">
        <v>0.995</v>
      </c>
      <c r="P2253" s="152">
        <f t="shared" si="11"/>
        <v>22.885000000000002</v>
      </c>
      <c r="Q2253" s="152">
        <v>4.79E-3</v>
      </c>
      <c r="R2253" s="152">
        <f t="shared" si="12"/>
        <v>0.11017</v>
      </c>
      <c r="S2253" s="152">
        <v>0</v>
      </c>
      <c r="T2253" s="153">
        <f t="shared" si="13"/>
        <v>0</v>
      </c>
      <c r="U2253" s="30"/>
      <c r="V2253" s="30"/>
      <c r="W2253" s="30"/>
      <c r="X2253" s="30"/>
      <c r="Y2253" s="30"/>
      <c r="Z2253" s="30"/>
      <c r="AA2253" s="30"/>
      <c r="AB2253" s="30"/>
      <c r="AC2253" s="30"/>
      <c r="AD2253" s="30"/>
      <c r="AE2253" s="30"/>
      <c r="AR2253" s="154" t="s">
        <v>223</v>
      </c>
      <c r="AT2253" s="154" t="s">
        <v>139</v>
      </c>
      <c r="AU2253" s="154" t="s">
        <v>83</v>
      </c>
      <c r="AY2253" s="18" t="s">
        <v>137</v>
      </c>
      <c r="BE2253" s="155">
        <f t="shared" si="14"/>
        <v>0</v>
      </c>
      <c r="BF2253" s="155">
        <f t="shared" si="15"/>
        <v>0</v>
      </c>
      <c r="BG2253" s="155">
        <f t="shared" si="16"/>
        <v>0</v>
      </c>
      <c r="BH2253" s="155">
        <f t="shared" si="17"/>
        <v>0</v>
      </c>
      <c r="BI2253" s="155">
        <f t="shared" si="18"/>
        <v>0</v>
      </c>
      <c r="BJ2253" s="18" t="s">
        <v>81</v>
      </c>
      <c r="BK2253" s="155">
        <f t="shared" si="19"/>
        <v>0</v>
      </c>
      <c r="BL2253" s="18" t="s">
        <v>223</v>
      </c>
      <c r="BM2253" s="154" t="s">
        <v>2370</v>
      </c>
    </row>
    <row r="2254" spans="1:65" s="2" customFormat="1" ht="33" customHeight="1">
      <c r="A2254" s="30"/>
      <c r="B2254" s="142"/>
      <c r="C2254" s="143" t="s">
        <v>2371</v>
      </c>
      <c r="D2254" s="143" t="s">
        <v>139</v>
      </c>
      <c r="E2254" s="144" t="s">
        <v>2372</v>
      </c>
      <c r="F2254" s="145" t="s">
        <v>2373</v>
      </c>
      <c r="G2254" s="146" t="s">
        <v>190</v>
      </c>
      <c r="H2254" s="147">
        <v>8</v>
      </c>
      <c r="I2254" s="148"/>
      <c r="J2254" s="148">
        <f t="shared" si="10"/>
        <v>0</v>
      </c>
      <c r="K2254" s="149"/>
      <c r="L2254" s="31"/>
      <c r="M2254" s="150" t="s">
        <v>1</v>
      </c>
      <c r="N2254" s="151" t="s">
        <v>38</v>
      </c>
      <c r="O2254" s="152">
        <v>0.995</v>
      </c>
      <c r="P2254" s="152">
        <f t="shared" si="11"/>
        <v>7.96</v>
      </c>
      <c r="Q2254" s="152">
        <v>4.79E-3</v>
      </c>
      <c r="R2254" s="152">
        <f t="shared" si="12"/>
        <v>3.832E-2</v>
      </c>
      <c r="S2254" s="152">
        <v>0</v>
      </c>
      <c r="T2254" s="153">
        <f t="shared" si="13"/>
        <v>0</v>
      </c>
      <c r="U2254" s="30"/>
      <c r="V2254" s="30"/>
      <c r="W2254" s="30"/>
      <c r="X2254" s="30"/>
      <c r="Y2254" s="30"/>
      <c r="Z2254" s="30"/>
      <c r="AA2254" s="30"/>
      <c r="AB2254" s="30"/>
      <c r="AC2254" s="30"/>
      <c r="AD2254" s="30"/>
      <c r="AE2254" s="30"/>
      <c r="AR2254" s="154" t="s">
        <v>223</v>
      </c>
      <c r="AT2254" s="154" t="s">
        <v>139</v>
      </c>
      <c r="AU2254" s="154" t="s">
        <v>83</v>
      </c>
      <c r="AY2254" s="18" t="s">
        <v>137</v>
      </c>
      <c r="BE2254" s="155">
        <f t="shared" si="14"/>
        <v>0</v>
      </c>
      <c r="BF2254" s="155">
        <f t="shared" si="15"/>
        <v>0</v>
      </c>
      <c r="BG2254" s="155">
        <f t="shared" si="16"/>
        <v>0</v>
      </c>
      <c r="BH2254" s="155">
        <f t="shared" si="17"/>
        <v>0</v>
      </c>
      <c r="BI2254" s="155">
        <f t="shared" si="18"/>
        <v>0</v>
      </c>
      <c r="BJ2254" s="18" t="s">
        <v>81</v>
      </c>
      <c r="BK2254" s="155">
        <f t="shared" si="19"/>
        <v>0</v>
      </c>
      <c r="BL2254" s="18" t="s">
        <v>223</v>
      </c>
      <c r="BM2254" s="154" t="s">
        <v>2374</v>
      </c>
    </row>
    <row r="2255" spans="1:65" s="2" customFormat="1" ht="33" customHeight="1">
      <c r="A2255" s="30"/>
      <c r="B2255" s="142"/>
      <c r="C2255" s="143" t="s">
        <v>2375</v>
      </c>
      <c r="D2255" s="143" t="s">
        <v>139</v>
      </c>
      <c r="E2255" s="144" t="s">
        <v>2376</v>
      </c>
      <c r="F2255" s="145" t="s">
        <v>2377</v>
      </c>
      <c r="G2255" s="146" t="s">
        <v>190</v>
      </c>
      <c r="H2255" s="147">
        <v>150</v>
      </c>
      <c r="I2255" s="148"/>
      <c r="J2255" s="148">
        <f t="shared" si="10"/>
        <v>0</v>
      </c>
      <c r="K2255" s="149"/>
      <c r="L2255" s="31"/>
      <c r="M2255" s="150" t="s">
        <v>1</v>
      </c>
      <c r="N2255" s="151" t="s">
        <v>38</v>
      </c>
      <c r="O2255" s="152">
        <v>0.995</v>
      </c>
      <c r="P2255" s="152">
        <f t="shared" si="11"/>
        <v>149.25</v>
      </c>
      <c r="Q2255" s="152">
        <v>4.79E-3</v>
      </c>
      <c r="R2255" s="152">
        <f t="shared" si="12"/>
        <v>0.71850000000000003</v>
      </c>
      <c r="S2255" s="152">
        <v>0</v>
      </c>
      <c r="T2255" s="153">
        <f t="shared" si="13"/>
        <v>0</v>
      </c>
      <c r="U2255" s="30"/>
      <c r="V2255" s="30"/>
      <c r="W2255" s="30"/>
      <c r="X2255" s="30"/>
      <c r="Y2255" s="30"/>
      <c r="Z2255" s="30"/>
      <c r="AA2255" s="30"/>
      <c r="AB2255" s="30"/>
      <c r="AC2255" s="30"/>
      <c r="AD2255" s="30"/>
      <c r="AE2255" s="30"/>
      <c r="AR2255" s="154" t="s">
        <v>223</v>
      </c>
      <c r="AT2255" s="154" t="s">
        <v>139</v>
      </c>
      <c r="AU2255" s="154" t="s">
        <v>83</v>
      </c>
      <c r="AY2255" s="18" t="s">
        <v>137</v>
      </c>
      <c r="BE2255" s="155">
        <f t="shared" si="14"/>
        <v>0</v>
      </c>
      <c r="BF2255" s="155">
        <f t="shared" si="15"/>
        <v>0</v>
      </c>
      <c r="BG2255" s="155">
        <f t="shared" si="16"/>
        <v>0</v>
      </c>
      <c r="BH2255" s="155">
        <f t="shared" si="17"/>
        <v>0</v>
      </c>
      <c r="BI2255" s="155">
        <f t="shared" si="18"/>
        <v>0</v>
      </c>
      <c r="BJ2255" s="18" t="s">
        <v>81</v>
      </c>
      <c r="BK2255" s="155">
        <f t="shared" si="19"/>
        <v>0</v>
      </c>
      <c r="BL2255" s="18" t="s">
        <v>223</v>
      </c>
      <c r="BM2255" s="154" t="s">
        <v>2378</v>
      </c>
    </row>
    <row r="2256" spans="1:65" s="2" customFormat="1" ht="37.799999999999997" customHeight="1">
      <c r="A2256" s="30"/>
      <c r="B2256" s="142"/>
      <c r="C2256" s="143" t="s">
        <v>2379</v>
      </c>
      <c r="D2256" s="143" t="s">
        <v>139</v>
      </c>
      <c r="E2256" s="144" t="s">
        <v>2380</v>
      </c>
      <c r="F2256" s="145" t="s">
        <v>2381</v>
      </c>
      <c r="G2256" s="146" t="s">
        <v>155</v>
      </c>
      <c r="H2256" s="147">
        <v>15</v>
      </c>
      <c r="I2256" s="148"/>
      <c r="J2256" s="148">
        <f t="shared" si="10"/>
        <v>0</v>
      </c>
      <c r="K2256" s="149"/>
      <c r="L2256" s="31"/>
      <c r="M2256" s="150" t="s">
        <v>1</v>
      </c>
      <c r="N2256" s="151" t="s">
        <v>38</v>
      </c>
      <c r="O2256" s="152">
        <v>0.43</v>
      </c>
      <c r="P2256" s="152">
        <f t="shared" si="11"/>
        <v>6.45</v>
      </c>
      <c r="Q2256" s="152">
        <v>0</v>
      </c>
      <c r="R2256" s="152">
        <f t="shared" si="12"/>
        <v>0</v>
      </c>
      <c r="S2256" s="152">
        <v>0</v>
      </c>
      <c r="T2256" s="153">
        <f t="shared" si="13"/>
        <v>0</v>
      </c>
      <c r="U2256" s="30"/>
      <c r="V2256" s="30"/>
      <c r="W2256" s="30"/>
      <c r="X2256" s="30"/>
      <c r="Y2256" s="30"/>
      <c r="Z2256" s="30"/>
      <c r="AA2256" s="30"/>
      <c r="AB2256" s="30"/>
      <c r="AC2256" s="30"/>
      <c r="AD2256" s="30"/>
      <c r="AE2256" s="30"/>
      <c r="AR2256" s="154" t="s">
        <v>223</v>
      </c>
      <c r="AT2256" s="154" t="s">
        <v>139</v>
      </c>
      <c r="AU2256" s="154" t="s">
        <v>83</v>
      </c>
      <c r="AY2256" s="18" t="s">
        <v>137</v>
      </c>
      <c r="BE2256" s="155">
        <f t="shared" si="14"/>
        <v>0</v>
      </c>
      <c r="BF2256" s="155">
        <f t="shared" si="15"/>
        <v>0</v>
      </c>
      <c r="BG2256" s="155">
        <f t="shared" si="16"/>
        <v>0</v>
      </c>
      <c r="BH2256" s="155">
        <f t="shared" si="17"/>
        <v>0</v>
      </c>
      <c r="BI2256" s="155">
        <f t="shared" si="18"/>
        <v>0</v>
      </c>
      <c r="BJ2256" s="18" t="s">
        <v>81</v>
      </c>
      <c r="BK2256" s="155">
        <f t="shared" si="19"/>
        <v>0</v>
      </c>
      <c r="BL2256" s="18" t="s">
        <v>223</v>
      </c>
      <c r="BM2256" s="154" t="s">
        <v>2382</v>
      </c>
    </row>
    <row r="2257" spans="1:65" s="2" customFormat="1" ht="24.15" customHeight="1">
      <c r="A2257" s="30"/>
      <c r="B2257" s="142"/>
      <c r="C2257" s="143" t="s">
        <v>2383</v>
      </c>
      <c r="D2257" s="143" t="s">
        <v>139</v>
      </c>
      <c r="E2257" s="144" t="s">
        <v>2384</v>
      </c>
      <c r="F2257" s="145" t="s">
        <v>2385</v>
      </c>
      <c r="G2257" s="146" t="s">
        <v>190</v>
      </c>
      <c r="H2257" s="147">
        <v>92.5</v>
      </c>
      <c r="I2257" s="148"/>
      <c r="J2257" s="148">
        <f t="shared" si="10"/>
        <v>0</v>
      </c>
      <c r="K2257" s="149"/>
      <c r="L2257" s="31"/>
      <c r="M2257" s="150" t="s">
        <v>1</v>
      </c>
      <c r="N2257" s="151" t="s">
        <v>38</v>
      </c>
      <c r="O2257" s="152">
        <v>0.23300000000000001</v>
      </c>
      <c r="P2257" s="152">
        <f t="shared" si="11"/>
        <v>21.552500000000002</v>
      </c>
      <c r="Q2257" s="152">
        <v>1.49E-3</v>
      </c>
      <c r="R2257" s="152">
        <f t="shared" si="12"/>
        <v>0.137825</v>
      </c>
      <c r="S2257" s="152">
        <v>0</v>
      </c>
      <c r="T2257" s="153">
        <f t="shared" si="13"/>
        <v>0</v>
      </c>
      <c r="U2257" s="30"/>
      <c r="V2257" s="30"/>
      <c r="W2257" s="30"/>
      <c r="X2257" s="30"/>
      <c r="Y2257" s="30"/>
      <c r="Z2257" s="30"/>
      <c r="AA2257" s="30"/>
      <c r="AB2257" s="30"/>
      <c r="AC2257" s="30"/>
      <c r="AD2257" s="30"/>
      <c r="AE2257" s="30"/>
      <c r="AR2257" s="154" t="s">
        <v>223</v>
      </c>
      <c r="AT2257" s="154" t="s">
        <v>139</v>
      </c>
      <c r="AU2257" s="154" t="s">
        <v>83</v>
      </c>
      <c r="AY2257" s="18" t="s">
        <v>137</v>
      </c>
      <c r="BE2257" s="155">
        <f t="shared" si="14"/>
        <v>0</v>
      </c>
      <c r="BF2257" s="155">
        <f t="shared" si="15"/>
        <v>0</v>
      </c>
      <c r="BG2257" s="155">
        <f t="shared" si="16"/>
        <v>0</v>
      </c>
      <c r="BH2257" s="155">
        <f t="shared" si="17"/>
        <v>0</v>
      </c>
      <c r="BI2257" s="155">
        <f t="shared" si="18"/>
        <v>0</v>
      </c>
      <c r="BJ2257" s="18" t="s">
        <v>81</v>
      </c>
      <c r="BK2257" s="155">
        <f t="shared" si="19"/>
        <v>0</v>
      </c>
      <c r="BL2257" s="18" t="s">
        <v>223</v>
      </c>
      <c r="BM2257" s="154" t="s">
        <v>2386</v>
      </c>
    </row>
    <row r="2258" spans="1:65" s="13" customFormat="1">
      <c r="B2258" s="156"/>
      <c r="D2258" s="157" t="s">
        <v>145</v>
      </c>
      <c r="E2258" s="158" t="s">
        <v>1</v>
      </c>
      <c r="F2258" s="159" t="s">
        <v>2387</v>
      </c>
      <c r="H2258" s="160">
        <v>24</v>
      </c>
      <c r="L2258" s="156"/>
      <c r="M2258" s="161"/>
      <c r="N2258" s="162"/>
      <c r="O2258" s="162"/>
      <c r="P2258" s="162"/>
      <c r="Q2258" s="162"/>
      <c r="R2258" s="162"/>
      <c r="S2258" s="162"/>
      <c r="T2258" s="163"/>
      <c r="AT2258" s="158" t="s">
        <v>145</v>
      </c>
      <c r="AU2258" s="158" t="s">
        <v>83</v>
      </c>
      <c r="AV2258" s="13" t="s">
        <v>83</v>
      </c>
      <c r="AW2258" s="13" t="s">
        <v>29</v>
      </c>
      <c r="AX2258" s="13" t="s">
        <v>73</v>
      </c>
      <c r="AY2258" s="158" t="s">
        <v>137</v>
      </c>
    </row>
    <row r="2259" spans="1:65" s="13" customFormat="1">
      <c r="B2259" s="156"/>
      <c r="D2259" s="157" t="s">
        <v>145</v>
      </c>
      <c r="E2259" s="158" t="s">
        <v>1</v>
      </c>
      <c r="F2259" s="159" t="s">
        <v>2388</v>
      </c>
      <c r="H2259" s="160">
        <v>5.5</v>
      </c>
      <c r="L2259" s="156"/>
      <c r="M2259" s="161"/>
      <c r="N2259" s="162"/>
      <c r="O2259" s="162"/>
      <c r="P2259" s="162"/>
      <c r="Q2259" s="162"/>
      <c r="R2259" s="162"/>
      <c r="S2259" s="162"/>
      <c r="T2259" s="163"/>
      <c r="AT2259" s="158" t="s">
        <v>145</v>
      </c>
      <c r="AU2259" s="158" t="s">
        <v>83</v>
      </c>
      <c r="AV2259" s="13" t="s">
        <v>83</v>
      </c>
      <c r="AW2259" s="13" t="s">
        <v>29</v>
      </c>
      <c r="AX2259" s="13" t="s">
        <v>73</v>
      </c>
      <c r="AY2259" s="158" t="s">
        <v>137</v>
      </c>
    </row>
    <row r="2260" spans="1:65" s="13" customFormat="1">
      <c r="B2260" s="156"/>
      <c r="D2260" s="157" t="s">
        <v>145</v>
      </c>
      <c r="E2260" s="158" t="s">
        <v>1</v>
      </c>
      <c r="F2260" s="159" t="s">
        <v>2389</v>
      </c>
      <c r="H2260" s="160">
        <v>15</v>
      </c>
      <c r="L2260" s="156"/>
      <c r="M2260" s="161"/>
      <c r="N2260" s="162"/>
      <c r="O2260" s="162"/>
      <c r="P2260" s="162"/>
      <c r="Q2260" s="162"/>
      <c r="R2260" s="162"/>
      <c r="S2260" s="162"/>
      <c r="T2260" s="163"/>
      <c r="AT2260" s="158" t="s">
        <v>145</v>
      </c>
      <c r="AU2260" s="158" t="s">
        <v>83</v>
      </c>
      <c r="AV2260" s="13" t="s">
        <v>83</v>
      </c>
      <c r="AW2260" s="13" t="s">
        <v>29</v>
      </c>
      <c r="AX2260" s="13" t="s">
        <v>73</v>
      </c>
      <c r="AY2260" s="158" t="s">
        <v>137</v>
      </c>
    </row>
    <row r="2261" spans="1:65" s="13" customFormat="1">
      <c r="B2261" s="156"/>
      <c r="D2261" s="157" t="s">
        <v>145</v>
      </c>
      <c r="E2261" s="158" t="s">
        <v>1</v>
      </c>
      <c r="F2261" s="159" t="s">
        <v>2390</v>
      </c>
      <c r="H2261" s="160">
        <v>43</v>
      </c>
      <c r="L2261" s="156"/>
      <c r="M2261" s="161"/>
      <c r="N2261" s="162"/>
      <c r="O2261" s="162"/>
      <c r="P2261" s="162"/>
      <c r="Q2261" s="162"/>
      <c r="R2261" s="162"/>
      <c r="S2261" s="162"/>
      <c r="T2261" s="163"/>
      <c r="AT2261" s="158" t="s">
        <v>145</v>
      </c>
      <c r="AU2261" s="158" t="s">
        <v>83</v>
      </c>
      <c r="AV2261" s="13" t="s">
        <v>83</v>
      </c>
      <c r="AW2261" s="13" t="s">
        <v>29</v>
      </c>
      <c r="AX2261" s="13" t="s">
        <v>73</v>
      </c>
      <c r="AY2261" s="158" t="s">
        <v>137</v>
      </c>
    </row>
    <row r="2262" spans="1:65" s="13" customFormat="1">
      <c r="B2262" s="156"/>
      <c r="D2262" s="157" t="s">
        <v>145</v>
      </c>
      <c r="E2262" s="158" t="s">
        <v>1</v>
      </c>
      <c r="F2262" s="159" t="s">
        <v>2391</v>
      </c>
      <c r="H2262" s="160">
        <v>5</v>
      </c>
      <c r="L2262" s="156"/>
      <c r="M2262" s="161"/>
      <c r="N2262" s="162"/>
      <c r="O2262" s="162"/>
      <c r="P2262" s="162"/>
      <c r="Q2262" s="162"/>
      <c r="R2262" s="162"/>
      <c r="S2262" s="162"/>
      <c r="T2262" s="163"/>
      <c r="AT2262" s="158" t="s">
        <v>145</v>
      </c>
      <c r="AU2262" s="158" t="s">
        <v>83</v>
      </c>
      <c r="AV2262" s="13" t="s">
        <v>83</v>
      </c>
      <c r="AW2262" s="13" t="s">
        <v>29</v>
      </c>
      <c r="AX2262" s="13" t="s">
        <v>73</v>
      </c>
      <c r="AY2262" s="158" t="s">
        <v>137</v>
      </c>
    </row>
    <row r="2263" spans="1:65" s="14" customFormat="1">
      <c r="B2263" s="164"/>
      <c r="D2263" s="157" t="s">
        <v>145</v>
      </c>
      <c r="E2263" s="165" t="s">
        <v>1</v>
      </c>
      <c r="F2263" s="166" t="s">
        <v>176</v>
      </c>
      <c r="H2263" s="167">
        <v>92.5</v>
      </c>
      <c r="L2263" s="164"/>
      <c r="M2263" s="168"/>
      <c r="N2263" s="169"/>
      <c r="O2263" s="169"/>
      <c r="P2263" s="169"/>
      <c r="Q2263" s="169"/>
      <c r="R2263" s="169"/>
      <c r="S2263" s="169"/>
      <c r="T2263" s="170"/>
      <c r="AT2263" s="165" t="s">
        <v>145</v>
      </c>
      <c r="AU2263" s="165" t="s">
        <v>83</v>
      </c>
      <c r="AV2263" s="14" t="s">
        <v>143</v>
      </c>
      <c r="AW2263" s="14" t="s">
        <v>29</v>
      </c>
      <c r="AX2263" s="14" t="s">
        <v>81</v>
      </c>
      <c r="AY2263" s="165" t="s">
        <v>137</v>
      </c>
    </row>
    <row r="2264" spans="1:65" s="2" customFormat="1" ht="24.15" customHeight="1">
      <c r="A2264" s="30"/>
      <c r="B2264" s="142"/>
      <c r="C2264" s="143" t="s">
        <v>2392</v>
      </c>
      <c r="D2264" s="143" t="s">
        <v>139</v>
      </c>
      <c r="E2264" s="144" t="s">
        <v>2393</v>
      </c>
      <c r="F2264" s="145" t="s">
        <v>2394</v>
      </c>
      <c r="G2264" s="146" t="s">
        <v>190</v>
      </c>
      <c r="H2264" s="147">
        <v>15</v>
      </c>
      <c r="I2264" s="148"/>
      <c r="J2264" s="148">
        <f>ROUND(I2264*H2264,2)</f>
        <v>0</v>
      </c>
      <c r="K2264" s="149"/>
      <c r="L2264" s="31"/>
      <c r="M2264" s="150" t="s">
        <v>1</v>
      </c>
      <c r="N2264" s="151" t="s">
        <v>38</v>
      </c>
      <c r="O2264" s="152">
        <v>0.26</v>
      </c>
      <c r="P2264" s="152">
        <f>O2264*H2264</f>
        <v>3.9000000000000004</v>
      </c>
      <c r="Q2264" s="152">
        <v>1.9499999999999999E-3</v>
      </c>
      <c r="R2264" s="152">
        <f>Q2264*H2264</f>
        <v>2.9249999999999998E-2</v>
      </c>
      <c r="S2264" s="152">
        <v>0</v>
      </c>
      <c r="T2264" s="153">
        <f>S2264*H2264</f>
        <v>0</v>
      </c>
      <c r="U2264" s="30"/>
      <c r="V2264" s="30"/>
      <c r="W2264" s="30"/>
      <c r="X2264" s="30"/>
      <c r="Y2264" s="30"/>
      <c r="Z2264" s="30"/>
      <c r="AA2264" s="30"/>
      <c r="AB2264" s="30"/>
      <c r="AC2264" s="30"/>
      <c r="AD2264" s="30"/>
      <c r="AE2264" s="30"/>
      <c r="AR2264" s="154" t="s">
        <v>223</v>
      </c>
      <c r="AT2264" s="154" t="s">
        <v>139</v>
      </c>
      <c r="AU2264" s="154" t="s">
        <v>83</v>
      </c>
      <c r="AY2264" s="18" t="s">
        <v>137</v>
      </c>
      <c r="BE2264" s="155">
        <f>IF(N2264="základní",J2264,0)</f>
        <v>0</v>
      </c>
      <c r="BF2264" s="155">
        <f>IF(N2264="snížená",J2264,0)</f>
        <v>0</v>
      </c>
      <c r="BG2264" s="155">
        <f>IF(N2264="zákl. přenesená",J2264,0)</f>
        <v>0</v>
      </c>
      <c r="BH2264" s="155">
        <f>IF(N2264="sníž. přenesená",J2264,0)</f>
        <v>0</v>
      </c>
      <c r="BI2264" s="155">
        <f>IF(N2264="nulová",J2264,0)</f>
        <v>0</v>
      </c>
      <c r="BJ2264" s="18" t="s">
        <v>81</v>
      </c>
      <c r="BK2264" s="155">
        <f>ROUND(I2264*H2264,2)</f>
        <v>0</v>
      </c>
      <c r="BL2264" s="18" t="s">
        <v>223</v>
      </c>
      <c r="BM2264" s="154" t="s">
        <v>2395</v>
      </c>
    </row>
    <row r="2265" spans="1:65" s="13" customFormat="1">
      <c r="B2265" s="156"/>
      <c r="D2265" s="157" t="s">
        <v>145</v>
      </c>
      <c r="E2265" s="158" t="s">
        <v>1</v>
      </c>
      <c r="F2265" s="159" t="s">
        <v>2396</v>
      </c>
      <c r="H2265" s="160">
        <v>8</v>
      </c>
      <c r="L2265" s="156"/>
      <c r="M2265" s="161"/>
      <c r="N2265" s="162"/>
      <c r="O2265" s="162"/>
      <c r="P2265" s="162"/>
      <c r="Q2265" s="162"/>
      <c r="R2265" s="162"/>
      <c r="S2265" s="162"/>
      <c r="T2265" s="163"/>
      <c r="AT2265" s="158" t="s">
        <v>145</v>
      </c>
      <c r="AU2265" s="158" t="s">
        <v>83</v>
      </c>
      <c r="AV2265" s="13" t="s">
        <v>83</v>
      </c>
      <c r="AW2265" s="13" t="s">
        <v>29</v>
      </c>
      <c r="AX2265" s="13" t="s">
        <v>73</v>
      </c>
      <c r="AY2265" s="158" t="s">
        <v>137</v>
      </c>
    </row>
    <row r="2266" spans="1:65" s="13" customFormat="1">
      <c r="B2266" s="156"/>
      <c r="D2266" s="157" t="s">
        <v>145</v>
      </c>
      <c r="E2266" s="158" t="s">
        <v>1</v>
      </c>
      <c r="F2266" s="159" t="s">
        <v>2397</v>
      </c>
      <c r="H2266" s="160">
        <v>7</v>
      </c>
      <c r="L2266" s="156"/>
      <c r="M2266" s="161"/>
      <c r="N2266" s="162"/>
      <c r="O2266" s="162"/>
      <c r="P2266" s="162"/>
      <c r="Q2266" s="162"/>
      <c r="R2266" s="162"/>
      <c r="S2266" s="162"/>
      <c r="T2266" s="163"/>
      <c r="AT2266" s="158" t="s">
        <v>145</v>
      </c>
      <c r="AU2266" s="158" t="s">
        <v>83</v>
      </c>
      <c r="AV2266" s="13" t="s">
        <v>83</v>
      </c>
      <c r="AW2266" s="13" t="s">
        <v>29</v>
      </c>
      <c r="AX2266" s="13" t="s">
        <v>73</v>
      </c>
      <c r="AY2266" s="158" t="s">
        <v>137</v>
      </c>
    </row>
    <row r="2267" spans="1:65" s="14" customFormat="1">
      <c r="B2267" s="164"/>
      <c r="D2267" s="157" t="s">
        <v>145</v>
      </c>
      <c r="E2267" s="165" t="s">
        <v>1</v>
      </c>
      <c r="F2267" s="166" t="s">
        <v>176</v>
      </c>
      <c r="H2267" s="167">
        <v>15</v>
      </c>
      <c r="L2267" s="164"/>
      <c r="M2267" s="168"/>
      <c r="N2267" s="169"/>
      <c r="O2267" s="169"/>
      <c r="P2267" s="169"/>
      <c r="Q2267" s="169"/>
      <c r="R2267" s="169"/>
      <c r="S2267" s="169"/>
      <c r="T2267" s="170"/>
      <c r="AT2267" s="165" t="s">
        <v>145</v>
      </c>
      <c r="AU2267" s="165" t="s">
        <v>83</v>
      </c>
      <c r="AV2267" s="14" t="s">
        <v>143</v>
      </c>
      <c r="AW2267" s="14" t="s">
        <v>29</v>
      </c>
      <c r="AX2267" s="14" t="s">
        <v>81</v>
      </c>
      <c r="AY2267" s="165" t="s">
        <v>137</v>
      </c>
    </row>
    <row r="2268" spans="1:65" s="2" customFormat="1" ht="24.15" customHeight="1">
      <c r="A2268" s="30"/>
      <c r="B2268" s="142"/>
      <c r="C2268" s="143" t="s">
        <v>2398</v>
      </c>
      <c r="D2268" s="143" t="s">
        <v>139</v>
      </c>
      <c r="E2268" s="144" t="s">
        <v>2399</v>
      </c>
      <c r="F2268" s="145" t="s">
        <v>2400</v>
      </c>
      <c r="G2268" s="146" t="s">
        <v>190</v>
      </c>
      <c r="H2268" s="147">
        <v>216</v>
      </c>
      <c r="I2268" s="148"/>
      <c r="J2268" s="148">
        <f>ROUND(I2268*H2268,2)</f>
        <v>0</v>
      </c>
      <c r="K2268" s="149"/>
      <c r="L2268" s="31"/>
      <c r="M2268" s="150" t="s">
        <v>1</v>
      </c>
      <c r="N2268" s="151" t="s">
        <v>38</v>
      </c>
      <c r="O2268" s="152">
        <v>0.30499999999999999</v>
      </c>
      <c r="P2268" s="152">
        <f>O2268*H2268</f>
        <v>65.88</v>
      </c>
      <c r="Q2268" s="152">
        <v>4.3899999999999998E-3</v>
      </c>
      <c r="R2268" s="152">
        <f>Q2268*H2268</f>
        <v>0.94823999999999997</v>
      </c>
      <c r="S2268" s="152">
        <v>0</v>
      </c>
      <c r="T2268" s="153">
        <f>S2268*H2268</f>
        <v>0</v>
      </c>
      <c r="U2268" s="30"/>
      <c r="V2268" s="30"/>
      <c r="W2268" s="30"/>
      <c r="X2268" s="30"/>
      <c r="Y2268" s="30"/>
      <c r="Z2268" s="30"/>
      <c r="AA2268" s="30"/>
      <c r="AB2268" s="30"/>
      <c r="AC2268" s="30"/>
      <c r="AD2268" s="30"/>
      <c r="AE2268" s="30"/>
      <c r="AR2268" s="154" t="s">
        <v>223</v>
      </c>
      <c r="AT2268" s="154" t="s">
        <v>139</v>
      </c>
      <c r="AU2268" s="154" t="s">
        <v>83</v>
      </c>
      <c r="AY2268" s="18" t="s">
        <v>137</v>
      </c>
      <c r="BE2268" s="155">
        <f>IF(N2268="základní",J2268,0)</f>
        <v>0</v>
      </c>
      <c r="BF2268" s="155">
        <f>IF(N2268="snížená",J2268,0)</f>
        <v>0</v>
      </c>
      <c r="BG2268" s="155">
        <f>IF(N2268="zákl. přenesená",J2268,0)</f>
        <v>0</v>
      </c>
      <c r="BH2268" s="155">
        <f>IF(N2268="sníž. přenesená",J2268,0)</f>
        <v>0</v>
      </c>
      <c r="BI2268" s="155">
        <f>IF(N2268="nulová",J2268,0)</f>
        <v>0</v>
      </c>
      <c r="BJ2268" s="18" t="s">
        <v>81</v>
      </c>
      <c r="BK2268" s="155">
        <f>ROUND(I2268*H2268,2)</f>
        <v>0</v>
      </c>
      <c r="BL2268" s="18" t="s">
        <v>223</v>
      </c>
      <c r="BM2268" s="154" t="s">
        <v>2401</v>
      </c>
    </row>
    <row r="2269" spans="1:65" s="13" customFormat="1">
      <c r="B2269" s="156"/>
      <c r="D2269" s="157" t="s">
        <v>145</v>
      </c>
      <c r="E2269" s="158" t="s">
        <v>1</v>
      </c>
      <c r="F2269" s="159" t="s">
        <v>2402</v>
      </c>
      <c r="H2269" s="160">
        <v>16</v>
      </c>
      <c r="L2269" s="156"/>
      <c r="M2269" s="161"/>
      <c r="N2269" s="162"/>
      <c r="O2269" s="162"/>
      <c r="P2269" s="162"/>
      <c r="Q2269" s="162"/>
      <c r="R2269" s="162"/>
      <c r="S2269" s="162"/>
      <c r="T2269" s="163"/>
      <c r="AT2269" s="158" t="s">
        <v>145</v>
      </c>
      <c r="AU2269" s="158" t="s">
        <v>83</v>
      </c>
      <c r="AV2269" s="13" t="s">
        <v>83</v>
      </c>
      <c r="AW2269" s="13" t="s">
        <v>29</v>
      </c>
      <c r="AX2269" s="13" t="s">
        <v>73</v>
      </c>
      <c r="AY2269" s="158" t="s">
        <v>137</v>
      </c>
    </row>
    <row r="2270" spans="1:65" s="13" customFormat="1">
      <c r="B2270" s="156"/>
      <c r="D2270" s="157" t="s">
        <v>145</v>
      </c>
      <c r="E2270" s="158" t="s">
        <v>1</v>
      </c>
      <c r="F2270" s="159" t="s">
        <v>2403</v>
      </c>
      <c r="H2270" s="160">
        <v>39</v>
      </c>
      <c r="L2270" s="156"/>
      <c r="M2270" s="161"/>
      <c r="N2270" s="162"/>
      <c r="O2270" s="162"/>
      <c r="P2270" s="162"/>
      <c r="Q2270" s="162"/>
      <c r="R2270" s="162"/>
      <c r="S2270" s="162"/>
      <c r="T2270" s="163"/>
      <c r="AT2270" s="158" t="s">
        <v>145</v>
      </c>
      <c r="AU2270" s="158" t="s">
        <v>83</v>
      </c>
      <c r="AV2270" s="13" t="s">
        <v>83</v>
      </c>
      <c r="AW2270" s="13" t="s">
        <v>29</v>
      </c>
      <c r="AX2270" s="13" t="s">
        <v>73</v>
      </c>
      <c r="AY2270" s="158" t="s">
        <v>137</v>
      </c>
    </row>
    <row r="2271" spans="1:65" s="13" customFormat="1">
      <c r="B2271" s="156"/>
      <c r="D2271" s="157" t="s">
        <v>145</v>
      </c>
      <c r="E2271" s="158" t="s">
        <v>1</v>
      </c>
      <c r="F2271" s="159" t="s">
        <v>2404</v>
      </c>
      <c r="H2271" s="160">
        <v>43</v>
      </c>
      <c r="L2271" s="156"/>
      <c r="M2271" s="161"/>
      <c r="N2271" s="162"/>
      <c r="O2271" s="162"/>
      <c r="P2271" s="162"/>
      <c r="Q2271" s="162"/>
      <c r="R2271" s="162"/>
      <c r="S2271" s="162"/>
      <c r="T2271" s="163"/>
      <c r="AT2271" s="158" t="s">
        <v>145</v>
      </c>
      <c r="AU2271" s="158" t="s">
        <v>83</v>
      </c>
      <c r="AV2271" s="13" t="s">
        <v>83</v>
      </c>
      <c r="AW2271" s="13" t="s">
        <v>29</v>
      </c>
      <c r="AX2271" s="13" t="s">
        <v>73</v>
      </c>
      <c r="AY2271" s="158" t="s">
        <v>137</v>
      </c>
    </row>
    <row r="2272" spans="1:65" s="13" customFormat="1">
      <c r="B2272" s="156"/>
      <c r="D2272" s="157" t="s">
        <v>145</v>
      </c>
      <c r="E2272" s="158" t="s">
        <v>1</v>
      </c>
      <c r="F2272" s="159" t="s">
        <v>2405</v>
      </c>
      <c r="H2272" s="160">
        <v>37</v>
      </c>
      <c r="L2272" s="156"/>
      <c r="M2272" s="161"/>
      <c r="N2272" s="162"/>
      <c r="O2272" s="162"/>
      <c r="P2272" s="162"/>
      <c r="Q2272" s="162"/>
      <c r="R2272" s="162"/>
      <c r="S2272" s="162"/>
      <c r="T2272" s="163"/>
      <c r="AT2272" s="158" t="s">
        <v>145</v>
      </c>
      <c r="AU2272" s="158" t="s">
        <v>83</v>
      </c>
      <c r="AV2272" s="13" t="s">
        <v>83</v>
      </c>
      <c r="AW2272" s="13" t="s">
        <v>29</v>
      </c>
      <c r="AX2272" s="13" t="s">
        <v>73</v>
      </c>
      <c r="AY2272" s="158" t="s">
        <v>137</v>
      </c>
    </row>
    <row r="2273" spans="1:65" s="13" customFormat="1">
      <c r="B2273" s="156"/>
      <c r="D2273" s="157" t="s">
        <v>145</v>
      </c>
      <c r="E2273" s="158" t="s">
        <v>1</v>
      </c>
      <c r="F2273" s="159" t="s">
        <v>2406</v>
      </c>
      <c r="H2273" s="160">
        <v>5</v>
      </c>
      <c r="L2273" s="156"/>
      <c r="M2273" s="161"/>
      <c r="N2273" s="162"/>
      <c r="O2273" s="162"/>
      <c r="P2273" s="162"/>
      <c r="Q2273" s="162"/>
      <c r="R2273" s="162"/>
      <c r="S2273" s="162"/>
      <c r="T2273" s="163"/>
      <c r="AT2273" s="158" t="s">
        <v>145</v>
      </c>
      <c r="AU2273" s="158" t="s">
        <v>83</v>
      </c>
      <c r="AV2273" s="13" t="s">
        <v>83</v>
      </c>
      <c r="AW2273" s="13" t="s">
        <v>29</v>
      </c>
      <c r="AX2273" s="13" t="s">
        <v>73</v>
      </c>
      <c r="AY2273" s="158" t="s">
        <v>137</v>
      </c>
    </row>
    <row r="2274" spans="1:65" s="13" customFormat="1">
      <c r="B2274" s="156"/>
      <c r="D2274" s="157" t="s">
        <v>145</v>
      </c>
      <c r="E2274" s="158" t="s">
        <v>1</v>
      </c>
      <c r="F2274" s="159" t="s">
        <v>2407</v>
      </c>
      <c r="H2274" s="160">
        <v>21</v>
      </c>
      <c r="L2274" s="156"/>
      <c r="M2274" s="161"/>
      <c r="N2274" s="162"/>
      <c r="O2274" s="162"/>
      <c r="P2274" s="162"/>
      <c r="Q2274" s="162"/>
      <c r="R2274" s="162"/>
      <c r="S2274" s="162"/>
      <c r="T2274" s="163"/>
      <c r="AT2274" s="158" t="s">
        <v>145</v>
      </c>
      <c r="AU2274" s="158" t="s">
        <v>83</v>
      </c>
      <c r="AV2274" s="13" t="s">
        <v>83</v>
      </c>
      <c r="AW2274" s="13" t="s">
        <v>29</v>
      </c>
      <c r="AX2274" s="13" t="s">
        <v>73</v>
      </c>
      <c r="AY2274" s="158" t="s">
        <v>137</v>
      </c>
    </row>
    <row r="2275" spans="1:65" s="13" customFormat="1">
      <c r="B2275" s="156"/>
      <c r="D2275" s="157" t="s">
        <v>145</v>
      </c>
      <c r="E2275" s="158" t="s">
        <v>1</v>
      </c>
      <c r="F2275" s="159" t="s">
        <v>2408</v>
      </c>
      <c r="H2275" s="160">
        <v>13</v>
      </c>
      <c r="L2275" s="156"/>
      <c r="M2275" s="161"/>
      <c r="N2275" s="162"/>
      <c r="O2275" s="162"/>
      <c r="P2275" s="162"/>
      <c r="Q2275" s="162"/>
      <c r="R2275" s="162"/>
      <c r="S2275" s="162"/>
      <c r="T2275" s="163"/>
      <c r="AT2275" s="158" t="s">
        <v>145</v>
      </c>
      <c r="AU2275" s="158" t="s">
        <v>83</v>
      </c>
      <c r="AV2275" s="13" t="s">
        <v>83</v>
      </c>
      <c r="AW2275" s="13" t="s">
        <v>29</v>
      </c>
      <c r="AX2275" s="13" t="s">
        <v>73</v>
      </c>
      <c r="AY2275" s="158" t="s">
        <v>137</v>
      </c>
    </row>
    <row r="2276" spans="1:65" s="13" customFormat="1">
      <c r="B2276" s="156"/>
      <c r="D2276" s="157" t="s">
        <v>145</v>
      </c>
      <c r="E2276" s="158" t="s">
        <v>1</v>
      </c>
      <c r="F2276" s="159" t="s">
        <v>2409</v>
      </c>
      <c r="H2276" s="160">
        <v>21</v>
      </c>
      <c r="L2276" s="156"/>
      <c r="M2276" s="161"/>
      <c r="N2276" s="162"/>
      <c r="O2276" s="162"/>
      <c r="P2276" s="162"/>
      <c r="Q2276" s="162"/>
      <c r="R2276" s="162"/>
      <c r="S2276" s="162"/>
      <c r="T2276" s="163"/>
      <c r="AT2276" s="158" t="s">
        <v>145</v>
      </c>
      <c r="AU2276" s="158" t="s">
        <v>83</v>
      </c>
      <c r="AV2276" s="13" t="s">
        <v>83</v>
      </c>
      <c r="AW2276" s="13" t="s">
        <v>29</v>
      </c>
      <c r="AX2276" s="13" t="s">
        <v>73</v>
      </c>
      <c r="AY2276" s="158" t="s">
        <v>137</v>
      </c>
    </row>
    <row r="2277" spans="1:65" s="13" customFormat="1">
      <c r="B2277" s="156"/>
      <c r="D2277" s="157" t="s">
        <v>145</v>
      </c>
      <c r="E2277" s="158" t="s">
        <v>1</v>
      </c>
      <c r="F2277" s="159" t="s">
        <v>2410</v>
      </c>
      <c r="H2277" s="160">
        <v>21</v>
      </c>
      <c r="L2277" s="156"/>
      <c r="M2277" s="161"/>
      <c r="N2277" s="162"/>
      <c r="O2277" s="162"/>
      <c r="P2277" s="162"/>
      <c r="Q2277" s="162"/>
      <c r="R2277" s="162"/>
      <c r="S2277" s="162"/>
      <c r="T2277" s="163"/>
      <c r="AT2277" s="158" t="s">
        <v>145</v>
      </c>
      <c r="AU2277" s="158" t="s">
        <v>83</v>
      </c>
      <c r="AV2277" s="13" t="s">
        <v>83</v>
      </c>
      <c r="AW2277" s="13" t="s">
        <v>29</v>
      </c>
      <c r="AX2277" s="13" t="s">
        <v>73</v>
      </c>
      <c r="AY2277" s="158" t="s">
        <v>137</v>
      </c>
    </row>
    <row r="2278" spans="1:65" s="14" customFormat="1">
      <c r="B2278" s="164"/>
      <c r="D2278" s="157" t="s">
        <v>145</v>
      </c>
      <c r="E2278" s="165" t="s">
        <v>1</v>
      </c>
      <c r="F2278" s="166" t="s">
        <v>176</v>
      </c>
      <c r="H2278" s="167">
        <v>216</v>
      </c>
      <c r="L2278" s="164"/>
      <c r="M2278" s="168"/>
      <c r="N2278" s="169"/>
      <c r="O2278" s="169"/>
      <c r="P2278" s="169"/>
      <c r="Q2278" s="169"/>
      <c r="R2278" s="169"/>
      <c r="S2278" s="169"/>
      <c r="T2278" s="170"/>
      <c r="AT2278" s="165" t="s">
        <v>145</v>
      </c>
      <c r="AU2278" s="165" t="s">
        <v>83</v>
      </c>
      <c r="AV2278" s="14" t="s">
        <v>143</v>
      </c>
      <c r="AW2278" s="14" t="s">
        <v>29</v>
      </c>
      <c r="AX2278" s="14" t="s">
        <v>81</v>
      </c>
      <c r="AY2278" s="165" t="s">
        <v>137</v>
      </c>
    </row>
    <row r="2279" spans="1:65" s="2" customFormat="1" ht="24.15" customHeight="1">
      <c r="A2279" s="30"/>
      <c r="B2279" s="142"/>
      <c r="C2279" s="143" t="s">
        <v>2411</v>
      </c>
      <c r="D2279" s="143" t="s">
        <v>139</v>
      </c>
      <c r="E2279" s="144" t="s">
        <v>2412</v>
      </c>
      <c r="F2279" s="145" t="s">
        <v>2413</v>
      </c>
      <c r="G2279" s="146" t="s">
        <v>332</v>
      </c>
      <c r="H2279" s="147">
        <v>2</v>
      </c>
      <c r="I2279" s="148"/>
      <c r="J2279" s="148">
        <f t="shared" ref="J2279:J2287" si="20">ROUND(I2279*H2279,2)</f>
        <v>0</v>
      </c>
      <c r="K2279" s="149"/>
      <c r="L2279" s="31"/>
      <c r="M2279" s="150" t="s">
        <v>1</v>
      </c>
      <c r="N2279" s="151" t="s">
        <v>38</v>
      </c>
      <c r="O2279" s="152">
        <v>1.593</v>
      </c>
      <c r="P2279" s="152">
        <f t="shared" ref="P2279:P2287" si="21">O2279*H2279</f>
        <v>3.1859999999999999</v>
      </c>
      <c r="Q2279" s="152">
        <v>5.8399999999999997E-3</v>
      </c>
      <c r="R2279" s="152">
        <f t="shared" ref="R2279:R2287" si="22">Q2279*H2279</f>
        <v>1.1679999999999999E-2</v>
      </c>
      <c r="S2279" s="152">
        <v>0</v>
      </c>
      <c r="T2279" s="153">
        <f t="shared" ref="T2279:T2287" si="23">S2279*H2279</f>
        <v>0</v>
      </c>
      <c r="U2279" s="30"/>
      <c r="V2279" s="30"/>
      <c r="W2279" s="30"/>
      <c r="X2279" s="30"/>
      <c r="Y2279" s="30"/>
      <c r="Z2279" s="30"/>
      <c r="AA2279" s="30"/>
      <c r="AB2279" s="30"/>
      <c r="AC2279" s="30"/>
      <c r="AD2279" s="30"/>
      <c r="AE2279" s="30"/>
      <c r="AR2279" s="154" t="s">
        <v>223</v>
      </c>
      <c r="AT2279" s="154" t="s">
        <v>139</v>
      </c>
      <c r="AU2279" s="154" t="s">
        <v>83</v>
      </c>
      <c r="AY2279" s="18" t="s">
        <v>137</v>
      </c>
      <c r="BE2279" s="155">
        <f t="shared" ref="BE2279:BE2287" si="24">IF(N2279="základní",J2279,0)</f>
        <v>0</v>
      </c>
      <c r="BF2279" s="155">
        <f t="shared" ref="BF2279:BF2287" si="25">IF(N2279="snížená",J2279,0)</f>
        <v>0</v>
      </c>
      <c r="BG2279" s="155">
        <f t="shared" ref="BG2279:BG2287" si="26">IF(N2279="zákl. přenesená",J2279,0)</f>
        <v>0</v>
      </c>
      <c r="BH2279" s="155">
        <f t="shared" ref="BH2279:BH2287" si="27">IF(N2279="sníž. přenesená",J2279,0)</f>
        <v>0</v>
      </c>
      <c r="BI2279" s="155">
        <f t="shared" ref="BI2279:BI2287" si="28">IF(N2279="nulová",J2279,0)</f>
        <v>0</v>
      </c>
      <c r="BJ2279" s="18" t="s">
        <v>81</v>
      </c>
      <c r="BK2279" s="155">
        <f t="shared" ref="BK2279:BK2287" si="29">ROUND(I2279*H2279,2)</f>
        <v>0</v>
      </c>
      <c r="BL2279" s="18" t="s">
        <v>223</v>
      </c>
      <c r="BM2279" s="154" t="s">
        <v>2414</v>
      </c>
    </row>
    <row r="2280" spans="1:65" s="2" customFormat="1" ht="24.15" customHeight="1">
      <c r="A2280" s="30"/>
      <c r="B2280" s="142"/>
      <c r="C2280" s="143" t="s">
        <v>2415</v>
      </c>
      <c r="D2280" s="143" t="s">
        <v>139</v>
      </c>
      <c r="E2280" s="144" t="s">
        <v>2416</v>
      </c>
      <c r="F2280" s="145" t="s">
        <v>2417</v>
      </c>
      <c r="G2280" s="146" t="s">
        <v>190</v>
      </c>
      <c r="H2280" s="147">
        <v>8</v>
      </c>
      <c r="I2280" s="148"/>
      <c r="J2280" s="148">
        <f t="shared" si="20"/>
        <v>0</v>
      </c>
      <c r="K2280" s="149"/>
      <c r="L2280" s="31"/>
      <c r="M2280" s="150" t="s">
        <v>1</v>
      </c>
      <c r="N2280" s="151" t="s">
        <v>38</v>
      </c>
      <c r="O2280" s="152">
        <v>0.30599999999999999</v>
      </c>
      <c r="P2280" s="152">
        <f t="shared" si="21"/>
        <v>2.448</v>
      </c>
      <c r="Q2280" s="152">
        <v>2.82E-3</v>
      </c>
      <c r="R2280" s="152">
        <f t="shared" si="22"/>
        <v>2.256E-2</v>
      </c>
      <c r="S2280" s="152">
        <v>0</v>
      </c>
      <c r="T2280" s="153">
        <f t="shared" si="23"/>
        <v>0</v>
      </c>
      <c r="U2280" s="30"/>
      <c r="V2280" s="30"/>
      <c r="W2280" s="30"/>
      <c r="X2280" s="30"/>
      <c r="Y2280" s="30"/>
      <c r="Z2280" s="30"/>
      <c r="AA2280" s="30"/>
      <c r="AB2280" s="30"/>
      <c r="AC2280" s="30"/>
      <c r="AD2280" s="30"/>
      <c r="AE2280" s="30"/>
      <c r="AR2280" s="154" t="s">
        <v>223</v>
      </c>
      <c r="AT2280" s="154" t="s">
        <v>139</v>
      </c>
      <c r="AU2280" s="154" t="s">
        <v>83</v>
      </c>
      <c r="AY2280" s="18" t="s">
        <v>137</v>
      </c>
      <c r="BE2280" s="155">
        <f t="shared" si="24"/>
        <v>0</v>
      </c>
      <c r="BF2280" s="155">
        <f t="shared" si="25"/>
        <v>0</v>
      </c>
      <c r="BG2280" s="155">
        <f t="shared" si="26"/>
        <v>0</v>
      </c>
      <c r="BH2280" s="155">
        <f t="shared" si="27"/>
        <v>0</v>
      </c>
      <c r="BI2280" s="155">
        <f t="shared" si="28"/>
        <v>0</v>
      </c>
      <c r="BJ2280" s="18" t="s">
        <v>81</v>
      </c>
      <c r="BK2280" s="155">
        <f t="shared" si="29"/>
        <v>0</v>
      </c>
      <c r="BL2280" s="18" t="s">
        <v>223</v>
      </c>
      <c r="BM2280" s="154" t="s">
        <v>2418</v>
      </c>
    </row>
    <row r="2281" spans="1:65" s="2" customFormat="1" ht="24.15" customHeight="1">
      <c r="A2281" s="30"/>
      <c r="B2281" s="142"/>
      <c r="C2281" s="143" t="s">
        <v>2419</v>
      </c>
      <c r="D2281" s="143" t="s">
        <v>139</v>
      </c>
      <c r="E2281" s="144" t="s">
        <v>2420</v>
      </c>
      <c r="F2281" s="145" t="s">
        <v>2421</v>
      </c>
      <c r="G2281" s="146" t="s">
        <v>155</v>
      </c>
      <c r="H2281" s="147">
        <v>9</v>
      </c>
      <c r="I2281" s="148"/>
      <c r="J2281" s="148">
        <f t="shared" si="20"/>
        <v>0</v>
      </c>
      <c r="K2281" s="149"/>
      <c r="L2281" s="31"/>
      <c r="M2281" s="150" t="s">
        <v>1</v>
      </c>
      <c r="N2281" s="151" t="s">
        <v>38</v>
      </c>
      <c r="O2281" s="152">
        <v>0.65</v>
      </c>
      <c r="P2281" s="152">
        <f t="shared" si="21"/>
        <v>5.8500000000000005</v>
      </c>
      <c r="Q2281" s="152">
        <v>3.1E-4</v>
      </c>
      <c r="R2281" s="152">
        <f t="shared" si="22"/>
        <v>2.7899999999999999E-3</v>
      </c>
      <c r="S2281" s="152">
        <v>0</v>
      </c>
      <c r="T2281" s="153">
        <f t="shared" si="23"/>
        <v>0</v>
      </c>
      <c r="U2281" s="30"/>
      <c r="V2281" s="30"/>
      <c r="W2281" s="30"/>
      <c r="X2281" s="30"/>
      <c r="Y2281" s="30"/>
      <c r="Z2281" s="30"/>
      <c r="AA2281" s="30"/>
      <c r="AB2281" s="30"/>
      <c r="AC2281" s="30"/>
      <c r="AD2281" s="30"/>
      <c r="AE2281" s="30"/>
      <c r="AR2281" s="154" t="s">
        <v>223</v>
      </c>
      <c r="AT2281" s="154" t="s">
        <v>139</v>
      </c>
      <c r="AU2281" s="154" t="s">
        <v>83</v>
      </c>
      <c r="AY2281" s="18" t="s">
        <v>137</v>
      </c>
      <c r="BE2281" s="155">
        <f t="shared" si="24"/>
        <v>0</v>
      </c>
      <c r="BF2281" s="155">
        <f t="shared" si="25"/>
        <v>0</v>
      </c>
      <c r="BG2281" s="155">
        <f t="shared" si="26"/>
        <v>0</v>
      </c>
      <c r="BH2281" s="155">
        <f t="shared" si="27"/>
        <v>0</v>
      </c>
      <c r="BI2281" s="155">
        <f t="shared" si="28"/>
        <v>0</v>
      </c>
      <c r="BJ2281" s="18" t="s">
        <v>81</v>
      </c>
      <c r="BK2281" s="155">
        <f t="shared" si="29"/>
        <v>0</v>
      </c>
      <c r="BL2281" s="18" t="s">
        <v>223</v>
      </c>
      <c r="BM2281" s="154" t="s">
        <v>2422</v>
      </c>
    </row>
    <row r="2282" spans="1:65" s="2" customFormat="1" ht="24.15" customHeight="1">
      <c r="A2282" s="30"/>
      <c r="B2282" s="142"/>
      <c r="C2282" s="143" t="s">
        <v>2423</v>
      </c>
      <c r="D2282" s="143" t="s">
        <v>139</v>
      </c>
      <c r="E2282" s="144" t="s">
        <v>2424</v>
      </c>
      <c r="F2282" s="145" t="s">
        <v>2425</v>
      </c>
      <c r="G2282" s="146" t="s">
        <v>155</v>
      </c>
      <c r="H2282" s="147">
        <v>1</v>
      </c>
      <c r="I2282" s="148"/>
      <c r="J2282" s="148">
        <f t="shared" si="20"/>
        <v>0</v>
      </c>
      <c r="K2282" s="149"/>
      <c r="L2282" s="31"/>
      <c r="M2282" s="150" t="s">
        <v>1</v>
      </c>
      <c r="N2282" s="151" t="s">
        <v>38</v>
      </c>
      <c r="O2282" s="152">
        <v>0.65</v>
      </c>
      <c r="P2282" s="152">
        <f t="shared" si="21"/>
        <v>0.65</v>
      </c>
      <c r="Q2282" s="152">
        <v>3.1E-4</v>
      </c>
      <c r="R2282" s="152">
        <f t="shared" si="22"/>
        <v>3.1E-4</v>
      </c>
      <c r="S2282" s="152">
        <v>0</v>
      </c>
      <c r="T2282" s="153">
        <f t="shared" si="23"/>
        <v>0</v>
      </c>
      <c r="U2282" s="30"/>
      <c r="V2282" s="30"/>
      <c r="W2282" s="30"/>
      <c r="X2282" s="30"/>
      <c r="Y2282" s="30"/>
      <c r="Z2282" s="30"/>
      <c r="AA2282" s="30"/>
      <c r="AB2282" s="30"/>
      <c r="AC2282" s="30"/>
      <c r="AD2282" s="30"/>
      <c r="AE2282" s="30"/>
      <c r="AR2282" s="154" t="s">
        <v>223</v>
      </c>
      <c r="AT2282" s="154" t="s">
        <v>139</v>
      </c>
      <c r="AU2282" s="154" t="s">
        <v>83</v>
      </c>
      <c r="AY2282" s="18" t="s">
        <v>137</v>
      </c>
      <c r="BE2282" s="155">
        <f t="shared" si="24"/>
        <v>0</v>
      </c>
      <c r="BF2282" s="155">
        <f t="shared" si="25"/>
        <v>0</v>
      </c>
      <c r="BG2282" s="155">
        <f t="shared" si="26"/>
        <v>0</v>
      </c>
      <c r="BH2282" s="155">
        <f t="shared" si="27"/>
        <v>0</v>
      </c>
      <c r="BI2282" s="155">
        <f t="shared" si="28"/>
        <v>0</v>
      </c>
      <c r="BJ2282" s="18" t="s">
        <v>81</v>
      </c>
      <c r="BK2282" s="155">
        <f t="shared" si="29"/>
        <v>0</v>
      </c>
      <c r="BL2282" s="18" t="s">
        <v>223</v>
      </c>
      <c r="BM2282" s="154" t="s">
        <v>2426</v>
      </c>
    </row>
    <row r="2283" spans="1:65" s="2" customFormat="1" ht="24.15" customHeight="1">
      <c r="A2283" s="30"/>
      <c r="B2283" s="142"/>
      <c r="C2283" s="143" t="s">
        <v>2427</v>
      </c>
      <c r="D2283" s="143" t="s">
        <v>139</v>
      </c>
      <c r="E2283" s="144" t="s">
        <v>2428</v>
      </c>
      <c r="F2283" s="145" t="s">
        <v>2429</v>
      </c>
      <c r="G2283" s="146" t="s">
        <v>155</v>
      </c>
      <c r="H2283" s="147">
        <v>1</v>
      </c>
      <c r="I2283" s="148"/>
      <c r="J2283" s="148">
        <f t="shared" si="20"/>
        <v>0</v>
      </c>
      <c r="K2283" s="149"/>
      <c r="L2283" s="31"/>
      <c r="M2283" s="150" t="s">
        <v>1</v>
      </c>
      <c r="N2283" s="151" t="s">
        <v>38</v>
      </c>
      <c r="O2283" s="152">
        <v>0.65</v>
      </c>
      <c r="P2283" s="152">
        <f t="shared" si="21"/>
        <v>0.65</v>
      </c>
      <c r="Q2283" s="152">
        <v>3.1E-4</v>
      </c>
      <c r="R2283" s="152">
        <f t="shared" si="22"/>
        <v>3.1E-4</v>
      </c>
      <c r="S2283" s="152">
        <v>0</v>
      </c>
      <c r="T2283" s="153">
        <f t="shared" si="23"/>
        <v>0</v>
      </c>
      <c r="U2283" s="30"/>
      <c r="V2283" s="30"/>
      <c r="W2283" s="30"/>
      <c r="X2283" s="30"/>
      <c r="Y2283" s="30"/>
      <c r="Z2283" s="30"/>
      <c r="AA2283" s="30"/>
      <c r="AB2283" s="30"/>
      <c r="AC2283" s="30"/>
      <c r="AD2283" s="30"/>
      <c r="AE2283" s="30"/>
      <c r="AR2283" s="154" t="s">
        <v>223</v>
      </c>
      <c r="AT2283" s="154" t="s">
        <v>139</v>
      </c>
      <c r="AU2283" s="154" t="s">
        <v>83</v>
      </c>
      <c r="AY2283" s="18" t="s">
        <v>137</v>
      </c>
      <c r="BE2283" s="155">
        <f t="shared" si="24"/>
        <v>0</v>
      </c>
      <c r="BF2283" s="155">
        <f t="shared" si="25"/>
        <v>0</v>
      </c>
      <c r="BG2283" s="155">
        <f t="shared" si="26"/>
        <v>0</v>
      </c>
      <c r="BH2283" s="155">
        <f t="shared" si="27"/>
        <v>0</v>
      </c>
      <c r="BI2283" s="155">
        <f t="shared" si="28"/>
        <v>0</v>
      </c>
      <c r="BJ2283" s="18" t="s">
        <v>81</v>
      </c>
      <c r="BK2283" s="155">
        <f t="shared" si="29"/>
        <v>0</v>
      </c>
      <c r="BL2283" s="18" t="s">
        <v>223</v>
      </c>
      <c r="BM2283" s="154" t="s">
        <v>2430</v>
      </c>
    </row>
    <row r="2284" spans="1:65" s="2" customFormat="1" ht="33" customHeight="1">
      <c r="A2284" s="30"/>
      <c r="B2284" s="142"/>
      <c r="C2284" s="143" t="s">
        <v>2431</v>
      </c>
      <c r="D2284" s="143" t="s">
        <v>139</v>
      </c>
      <c r="E2284" s="144" t="s">
        <v>2432</v>
      </c>
      <c r="F2284" s="145" t="s">
        <v>2433</v>
      </c>
      <c r="G2284" s="146" t="s">
        <v>190</v>
      </c>
      <c r="H2284" s="147">
        <v>3.5</v>
      </c>
      <c r="I2284" s="148"/>
      <c r="J2284" s="148">
        <f t="shared" si="20"/>
        <v>0</v>
      </c>
      <c r="K2284" s="149"/>
      <c r="L2284" s="31"/>
      <c r="M2284" s="150" t="s">
        <v>1</v>
      </c>
      <c r="N2284" s="151" t="s">
        <v>38</v>
      </c>
      <c r="O2284" s="152">
        <v>0.317</v>
      </c>
      <c r="P2284" s="152">
        <f t="shared" si="21"/>
        <v>1.1094999999999999</v>
      </c>
      <c r="Q2284" s="152">
        <v>2.0999999999999999E-3</v>
      </c>
      <c r="R2284" s="152">
        <f t="shared" si="22"/>
        <v>7.3499999999999998E-3</v>
      </c>
      <c r="S2284" s="152">
        <v>0</v>
      </c>
      <c r="T2284" s="153">
        <f t="shared" si="23"/>
        <v>0</v>
      </c>
      <c r="U2284" s="30"/>
      <c r="V2284" s="30"/>
      <c r="W2284" s="30"/>
      <c r="X2284" s="30"/>
      <c r="Y2284" s="30"/>
      <c r="Z2284" s="30"/>
      <c r="AA2284" s="30"/>
      <c r="AB2284" s="30"/>
      <c r="AC2284" s="30"/>
      <c r="AD2284" s="30"/>
      <c r="AE2284" s="30"/>
      <c r="AR2284" s="154" t="s">
        <v>223</v>
      </c>
      <c r="AT2284" s="154" t="s">
        <v>139</v>
      </c>
      <c r="AU2284" s="154" t="s">
        <v>83</v>
      </c>
      <c r="AY2284" s="18" t="s">
        <v>137</v>
      </c>
      <c r="BE2284" s="155">
        <f t="shared" si="24"/>
        <v>0</v>
      </c>
      <c r="BF2284" s="155">
        <f t="shared" si="25"/>
        <v>0</v>
      </c>
      <c r="BG2284" s="155">
        <f t="shared" si="26"/>
        <v>0</v>
      </c>
      <c r="BH2284" s="155">
        <f t="shared" si="27"/>
        <v>0</v>
      </c>
      <c r="BI2284" s="155">
        <f t="shared" si="28"/>
        <v>0</v>
      </c>
      <c r="BJ2284" s="18" t="s">
        <v>81</v>
      </c>
      <c r="BK2284" s="155">
        <f t="shared" si="29"/>
        <v>0</v>
      </c>
      <c r="BL2284" s="18" t="s">
        <v>223</v>
      </c>
      <c r="BM2284" s="154" t="s">
        <v>2434</v>
      </c>
    </row>
    <row r="2285" spans="1:65" s="2" customFormat="1" ht="33" customHeight="1">
      <c r="A2285" s="30"/>
      <c r="B2285" s="142"/>
      <c r="C2285" s="143" t="s">
        <v>2435</v>
      </c>
      <c r="D2285" s="143" t="s">
        <v>139</v>
      </c>
      <c r="E2285" s="144" t="s">
        <v>2436</v>
      </c>
      <c r="F2285" s="145" t="s">
        <v>2437</v>
      </c>
      <c r="G2285" s="146" t="s">
        <v>190</v>
      </c>
      <c r="H2285" s="147">
        <v>50.5</v>
      </c>
      <c r="I2285" s="148"/>
      <c r="J2285" s="148">
        <f t="shared" si="20"/>
        <v>0</v>
      </c>
      <c r="K2285" s="149"/>
      <c r="L2285" s="31"/>
      <c r="M2285" s="150" t="s">
        <v>1</v>
      </c>
      <c r="N2285" s="151" t="s">
        <v>38</v>
      </c>
      <c r="O2285" s="152">
        <v>0.33400000000000002</v>
      </c>
      <c r="P2285" s="152">
        <f t="shared" si="21"/>
        <v>16.867000000000001</v>
      </c>
      <c r="Q2285" s="152">
        <v>2.9199999999999999E-3</v>
      </c>
      <c r="R2285" s="152">
        <f t="shared" si="22"/>
        <v>0.14745999999999998</v>
      </c>
      <c r="S2285" s="152">
        <v>0</v>
      </c>
      <c r="T2285" s="153">
        <f t="shared" si="23"/>
        <v>0</v>
      </c>
      <c r="U2285" s="30"/>
      <c r="V2285" s="30"/>
      <c r="W2285" s="30"/>
      <c r="X2285" s="30"/>
      <c r="Y2285" s="30"/>
      <c r="Z2285" s="30"/>
      <c r="AA2285" s="30"/>
      <c r="AB2285" s="30"/>
      <c r="AC2285" s="30"/>
      <c r="AD2285" s="30"/>
      <c r="AE2285" s="30"/>
      <c r="AR2285" s="154" t="s">
        <v>223</v>
      </c>
      <c r="AT2285" s="154" t="s">
        <v>139</v>
      </c>
      <c r="AU2285" s="154" t="s">
        <v>83</v>
      </c>
      <c r="AY2285" s="18" t="s">
        <v>137</v>
      </c>
      <c r="BE2285" s="155">
        <f t="shared" si="24"/>
        <v>0</v>
      </c>
      <c r="BF2285" s="155">
        <f t="shared" si="25"/>
        <v>0</v>
      </c>
      <c r="BG2285" s="155">
        <f t="shared" si="26"/>
        <v>0</v>
      </c>
      <c r="BH2285" s="155">
        <f t="shared" si="27"/>
        <v>0</v>
      </c>
      <c r="BI2285" s="155">
        <f t="shared" si="28"/>
        <v>0</v>
      </c>
      <c r="BJ2285" s="18" t="s">
        <v>81</v>
      </c>
      <c r="BK2285" s="155">
        <f t="shared" si="29"/>
        <v>0</v>
      </c>
      <c r="BL2285" s="18" t="s">
        <v>223</v>
      </c>
      <c r="BM2285" s="154" t="s">
        <v>2438</v>
      </c>
    </row>
    <row r="2286" spans="1:65" s="2" customFormat="1" ht="33" customHeight="1">
      <c r="A2286" s="30"/>
      <c r="B2286" s="142"/>
      <c r="C2286" s="143" t="s">
        <v>2439</v>
      </c>
      <c r="D2286" s="143" t="s">
        <v>139</v>
      </c>
      <c r="E2286" s="144" t="s">
        <v>2440</v>
      </c>
      <c r="F2286" s="145" t="s">
        <v>2441</v>
      </c>
      <c r="G2286" s="146" t="s">
        <v>190</v>
      </c>
      <c r="H2286" s="147">
        <v>2.5</v>
      </c>
      <c r="I2286" s="148"/>
      <c r="J2286" s="148">
        <f t="shared" si="20"/>
        <v>0</v>
      </c>
      <c r="K2286" s="149"/>
      <c r="L2286" s="31"/>
      <c r="M2286" s="150" t="s">
        <v>1</v>
      </c>
      <c r="N2286" s="151" t="s">
        <v>38</v>
      </c>
      <c r="O2286" s="152">
        <v>0.33400000000000002</v>
      </c>
      <c r="P2286" s="152">
        <f t="shared" si="21"/>
        <v>0.83500000000000008</v>
      </c>
      <c r="Q2286" s="152">
        <v>2.9199999999999999E-3</v>
      </c>
      <c r="R2286" s="152">
        <f t="shared" si="22"/>
        <v>7.2999999999999992E-3</v>
      </c>
      <c r="S2286" s="152">
        <v>0</v>
      </c>
      <c r="T2286" s="153">
        <f t="shared" si="23"/>
        <v>0</v>
      </c>
      <c r="U2286" s="30"/>
      <c r="V2286" s="30"/>
      <c r="W2286" s="30"/>
      <c r="X2286" s="30"/>
      <c r="Y2286" s="30"/>
      <c r="Z2286" s="30"/>
      <c r="AA2286" s="30"/>
      <c r="AB2286" s="30"/>
      <c r="AC2286" s="30"/>
      <c r="AD2286" s="30"/>
      <c r="AE2286" s="30"/>
      <c r="AR2286" s="154" t="s">
        <v>223</v>
      </c>
      <c r="AT2286" s="154" t="s">
        <v>139</v>
      </c>
      <c r="AU2286" s="154" t="s">
        <v>83</v>
      </c>
      <c r="AY2286" s="18" t="s">
        <v>137</v>
      </c>
      <c r="BE2286" s="155">
        <f t="shared" si="24"/>
        <v>0</v>
      </c>
      <c r="BF2286" s="155">
        <f t="shared" si="25"/>
        <v>0</v>
      </c>
      <c r="BG2286" s="155">
        <f t="shared" si="26"/>
        <v>0</v>
      </c>
      <c r="BH2286" s="155">
        <f t="shared" si="27"/>
        <v>0</v>
      </c>
      <c r="BI2286" s="155">
        <f t="shared" si="28"/>
        <v>0</v>
      </c>
      <c r="BJ2286" s="18" t="s">
        <v>81</v>
      </c>
      <c r="BK2286" s="155">
        <f t="shared" si="29"/>
        <v>0</v>
      </c>
      <c r="BL2286" s="18" t="s">
        <v>223</v>
      </c>
      <c r="BM2286" s="154" t="s">
        <v>2442</v>
      </c>
    </row>
    <row r="2287" spans="1:65" s="2" customFormat="1" ht="24.15" customHeight="1">
      <c r="A2287" s="30"/>
      <c r="B2287" s="142"/>
      <c r="C2287" s="143" t="s">
        <v>2443</v>
      </c>
      <c r="D2287" s="143" t="s">
        <v>139</v>
      </c>
      <c r="E2287" s="144" t="s">
        <v>2444</v>
      </c>
      <c r="F2287" s="145" t="s">
        <v>2445</v>
      </c>
      <c r="G2287" s="146" t="s">
        <v>384</v>
      </c>
      <c r="H2287" s="147"/>
      <c r="I2287" s="148"/>
      <c r="J2287" s="148">
        <f t="shared" si="20"/>
        <v>0</v>
      </c>
      <c r="K2287" s="149"/>
      <c r="L2287" s="31"/>
      <c r="M2287" s="150" t="s">
        <v>1</v>
      </c>
      <c r="N2287" s="151" t="s">
        <v>38</v>
      </c>
      <c r="O2287" s="152">
        <v>0</v>
      </c>
      <c r="P2287" s="152">
        <f t="shared" si="21"/>
        <v>0</v>
      </c>
      <c r="Q2287" s="152">
        <v>0</v>
      </c>
      <c r="R2287" s="152">
        <f t="shared" si="22"/>
        <v>0</v>
      </c>
      <c r="S2287" s="152">
        <v>0</v>
      </c>
      <c r="T2287" s="153">
        <f t="shared" si="23"/>
        <v>0</v>
      </c>
      <c r="U2287" s="30"/>
      <c r="V2287" s="30"/>
      <c r="W2287" s="30"/>
      <c r="X2287" s="30"/>
      <c r="Y2287" s="30"/>
      <c r="Z2287" s="30"/>
      <c r="AA2287" s="30"/>
      <c r="AB2287" s="30"/>
      <c r="AC2287" s="30"/>
      <c r="AD2287" s="30"/>
      <c r="AE2287" s="30"/>
      <c r="AR2287" s="154" t="s">
        <v>223</v>
      </c>
      <c r="AT2287" s="154" t="s">
        <v>139</v>
      </c>
      <c r="AU2287" s="154" t="s">
        <v>83</v>
      </c>
      <c r="AY2287" s="18" t="s">
        <v>137</v>
      </c>
      <c r="BE2287" s="155">
        <f t="shared" si="24"/>
        <v>0</v>
      </c>
      <c r="BF2287" s="155">
        <f t="shared" si="25"/>
        <v>0</v>
      </c>
      <c r="BG2287" s="155">
        <f t="shared" si="26"/>
        <v>0</v>
      </c>
      <c r="BH2287" s="155">
        <f t="shared" si="27"/>
        <v>0</v>
      </c>
      <c r="BI2287" s="155">
        <f t="shared" si="28"/>
        <v>0</v>
      </c>
      <c r="BJ2287" s="18" t="s">
        <v>81</v>
      </c>
      <c r="BK2287" s="155">
        <f t="shared" si="29"/>
        <v>0</v>
      </c>
      <c r="BL2287" s="18" t="s">
        <v>223</v>
      </c>
      <c r="BM2287" s="154" t="s">
        <v>2446</v>
      </c>
    </row>
    <row r="2288" spans="1:65" s="12" customFormat="1" ht="22.8" customHeight="1">
      <c r="B2288" s="130"/>
      <c r="D2288" s="131" t="s">
        <v>72</v>
      </c>
      <c r="E2288" s="140" t="s">
        <v>2447</v>
      </c>
      <c r="F2288" s="140" t="s">
        <v>2448</v>
      </c>
      <c r="J2288" s="141">
        <f>BK2288</f>
        <v>0</v>
      </c>
      <c r="L2288" s="130"/>
      <c r="M2288" s="134"/>
      <c r="N2288" s="135"/>
      <c r="O2288" s="135"/>
      <c r="P2288" s="136">
        <f>SUM(P2289:P2301)</f>
        <v>0</v>
      </c>
      <c r="Q2288" s="135"/>
      <c r="R2288" s="136">
        <f>SUM(R2289:R2301)</f>
        <v>0</v>
      </c>
      <c r="S2288" s="135"/>
      <c r="T2288" s="137">
        <f>SUM(T2289:T2301)</f>
        <v>0</v>
      </c>
      <c r="AR2288" s="131" t="s">
        <v>83</v>
      </c>
      <c r="AT2288" s="138" t="s">
        <v>72</v>
      </c>
      <c r="AU2288" s="138" t="s">
        <v>81</v>
      </c>
      <c r="AY2288" s="131" t="s">
        <v>137</v>
      </c>
      <c r="BK2288" s="139">
        <f>SUM(BK2289:BK2301)</f>
        <v>0</v>
      </c>
    </row>
    <row r="2289" spans="1:65" s="2" customFormat="1" ht="24.15" customHeight="1">
      <c r="A2289" s="30"/>
      <c r="B2289" s="142"/>
      <c r="C2289" s="143" t="s">
        <v>2449</v>
      </c>
      <c r="D2289" s="143" t="s">
        <v>139</v>
      </c>
      <c r="E2289" s="144" t="s">
        <v>2450</v>
      </c>
      <c r="F2289" s="145" t="s">
        <v>2451</v>
      </c>
      <c r="G2289" s="146" t="s">
        <v>190</v>
      </c>
      <c r="H2289" s="147">
        <v>24</v>
      </c>
      <c r="I2289" s="148"/>
      <c r="J2289" s="148">
        <f t="shared" ref="J2289:J2301" si="30">ROUND(I2289*H2289,2)</f>
        <v>0</v>
      </c>
      <c r="K2289" s="149"/>
      <c r="L2289" s="31"/>
      <c r="M2289" s="150" t="s">
        <v>1</v>
      </c>
      <c r="N2289" s="151" t="s">
        <v>38</v>
      </c>
      <c r="O2289" s="152">
        <v>0</v>
      </c>
      <c r="P2289" s="152">
        <f t="shared" ref="P2289:P2301" si="31">O2289*H2289</f>
        <v>0</v>
      </c>
      <c r="Q2289" s="152">
        <v>0</v>
      </c>
      <c r="R2289" s="152">
        <f t="shared" ref="R2289:R2301" si="32">Q2289*H2289</f>
        <v>0</v>
      </c>
      <c r="S2289" s="152">
        <v>0</v>
      </c>
      <c r="T2289" s="153">
        <f t="shared" ref="T2289:T2301" si="33">S2289*H2289</f>
        <v>0</v>
      </c>
      <c r="U2289" s="30"/>
      <c r="V2289" s="30"/>
      <c r="W2289" s="30"/>
      <c r="X2289" s="30"/>
      <c r="Y2289" s="30"/>
      <c r="Z2289" s="30"/>
      <c r="AA2289" s="30"/>
      <c r="AB2289" s="30"/>
      <c r="AC2289" s="30"/>
      <c r="AD2289" s="30"/>
      <c r="AE2289" s="30"/>
      <c r="AR2289" s="154" t="s">
        <v>223</v>
      </c>
      <c r="AT2289" s="154" t="s">
        <v>139</v>
      </c>
      <c r="AU2289" s="154" t="s">
        <v>83</v>
      </c>
      <c r="AY2289" s="18" t="s">
        <v>137</v>
      </c>
      <c r="BE2289" s="155">
        <f t="shared" ref="BE2289:BE2301" si="34">IF(N2289="základní",J2289,0)</f>
        <v>0</v>
      </c>
      <c r="BF2289" s="155">
        <f t="shared" ref="BF2289:BF2301" si="35">IF(N2289="snížená",J2289,0)</f>
        <v>0</v>
      </c>
      <c r="BG2289" s="155">
        <f t="shared" ref="BG2289:BG2301" si="36">IF(N2289="zákl. přenesená",J2289,0)</f>
        <v>0</v>
      </c>
      <c r="BH2289" s="155">
        <f t="shared" ref="BH2289:BH2301" si="37">IF(N2289="sníž. přenesená",J2289,0)</f>
        <v>0</v>
      </c>
      <c r="BI2289" s="155">
        <f t="shared" ref="BI2289:BI2301" si="38">IF(N2289="nulová",J2289,0)</f>
        <v>0</v>
      </c>
      <c r="BJ2289" s="18" t="s">
        <v>81</v>
      </c>
      <c r="BK2289" s="155">
        <f t="shared" ref="BK2289:BK2301" si="39">ROUND(I2289*H2289,2)</f>
        <v>0</v>
      </c>
      <c r="BL2289" s="18" t="s">
        <v>223</v>
      </c>
      <c r="BM2289" s="154" t="s">
        <v>2452</v>
      </c>
    </row>
    <row r="2290" spans="1:65" s="2" customFormat="1" ht="24.15" customHeight="1">
      <c r="A2290" s="30"/>
      <c r="B2290" s="142"/>
      <c r="C2290" s="143" t="s">
        <v>2453</v>
      </c>
      <c r="D2290" s="143" t="s">
        <v>139</v>
      </c>
      <c r="E2290" s="144" t="s">
        <v>2454</v>
      </c>
      <c r="F2290" s="145" t="s">
        <v>2455</v>
      </c>
      <c r="G2290" s="146" t="s">
        <v>190</v>
      </c>
      <c r="H2290" s="147">
        <v>5.9</v>
      </c>
      <c r="I2290" s="148"/>
      <c r="J2290" s="148">
        <f t="shared" si="30"/>
        <v>0</v>
      </c>
      <c r="K2290" s="149"/>
      <c r="L2290" s="31"/>
      <c r="M2290" s="150" t="s">
        <v>1</v>
      </c>
      <c r="N2290" s="151" t="s">
        <v>38</v>
      </c>
      <c r="O2290" s="152">
        <v>0</v>
      </c>
      <c r="P2290" s="152">
        <f t="shared" si="31"/>
        <v>0</v>
      </c>
      <c r="Q2290" s="152">
        <v>0</v>
      </c>
      <c r="R2290" s="152">
        <f t="shared" si="32"/>
        <v>0</v>
      </c>
      <c r="S2290" s="152">
        <v>0</v>
      </c>
      <c r="T2290" s="153">
        <f t="shared" si="33"/>
        <v>0</v>
      </c>
      <c r="U2290" s="30"/>
      <c r="V2290" s="30"/>
      <c r="W2290" s="30"/>
      <c r="X2290" s="30"/>
      <c r="Y2290" s="30"/>
      <c r="Z2290" s="30"/>
      <c r="AA2290" s="30"/>
      <c r="AB2290" s="30"/>
      <c r="AC2290" s="30"/>
      <c r="AD2290" s="30"/>
      <c r="AE2290" s="30"/>
      <c r="AR2290" s="154" t="s">
        <v>223</v>
      </c>
      <c r="AT2290" s="154" t="s">
        <v>139</v>
      </c>
      <c r="AU2290" s="154" t="s">
        <v>83</v>
      </c>
      <c r="AY2290" s="18" t="s">
        <v>137</v>
      </c>
      <c r="BE2290" s="155">
        <f t="shared" si="34"/>
        <v>0</v>
      </c>
      <c r="BF2290" s="155">
        <f t="shared" si="35"/>
        <v>0</v>
      </c>
      <c r="BG2290" s="155">
        <f t="shared" si="36"/>
        <v>0</v>
      </c>
      <c r="BH2290" s="155">
        <f t="shared" si="37"/>
        <v>0</v>
      </c>
      <c r="BI2290" s="155">
        <f t="shared" si="38"/>
        <v>0</v>
      </c>
      <c r="BJ2290" s="18" t="s">
        <v>81</v>
      </c>
      <c r="BK2290" s="155">
        <f t="shared" si="39"/>
        <v>0</v>
      </c>
      <c r="BL2290" s="18" t="s">
        <v>223</v>
      </c>
      <c r="BM2290" s="154" t="s">
        <v>2456</v>
      </c>
    </row>
    <row r="2291" spans="1:65" s="2" customFormat="1" ht="24.15" customHeight="1">
      <c r="A2291" s="30"/>
      <c r="B2291" s="142"/>
      <c r="C2291" s="143" t="s">
        <v>2457</v>
      </c>
      <c r="D2291" s="143" t="s">
        <v>139</v>
      </c>
      <c r="E2291" s="144" t="s">
        <v>2458</v>
      </c>
      <c r="F2291" s="145" t="s">
        <v>2459</v>
      </c>
      <c r="G2291" s="146" t="s">
        <v>190</v>
      </c>
      <c r="H2291" s="147">
        <v>1</v>
      </c>
      <c r="I2291" s="148"/>
      <c r="J2291" s="148">
        <f t="shared" si="30"/>
        <v>0</v>
      </c>
      <c r="K2291" s="149"/>
      <c r="L2291" s="31"/>
      <c r="M2291" s="150" t="s">
        <v>1</v>
      </c>
      <c r="N2291" s="151" t="s">
        <v>38</v>
      </c>
      <c r="O2291" s="152">
        <v>0</v>
      </c>
      <c r="P2291" s="152">
        <f t="shared" si="31"/>
        <v>0</v>
      </c>
      <c r="Q2291" s="152">
        <v>0</v>
      </c>
      <c r="R2291" s="152">
        <f t="shared" si="32"/>
        <v>0</v>
      </c>
      <c r="S2291" s="152">
        <v>0</v>
      </c>
      <c r="T2291" s="153">
        <f t="shared" si="33"/>
        <v>0</v>
      </c>
      <c r="U2291" s="30"/>
      <c r="V2291" s="30"/>
      <c r="W2291" s="30"/>
      <c r="X2291" s="30"/>
      <c r="Y2291" s="30"/>
      <c r="Z2291" s="30"/>
      <c r="AA2291" s="30"/>
      <c r="AB2291" s="30"/>
      <c r="AC2291" s="30"/>
      <c r="AD2291" s="30"/>
      <c r="AE2291" s="30"/>
      <c r="AR2291" s="154" t="s">
        <v>223</v>
      </c>
      <c r="AT2291" s="154" t="s">
        <v>139</v>
      </c>
      <c r="AU2291" s="154" t="s">
        <v>83</v>
      </c>
      <c r="AY2291" s="18" t="s">
        <v>137</v>
      </c>
      <c r="BE2291" s="155">
        <f t="shared" si="34"/>
        <v>0</v>
      </c>
      <c r="BF2291" s="155">
        <f t="shared" si="35"/>
        <v>0</v>
      </c>
      <c r="BG2291" s="155">
        <f t="shared" si="36"/>
        <v>0</v>
      </c>
      <c r="BH2291" s="155">
        <f t="shared" si="37"/>
        <v>0</v>
      </c>
      <c r="BI2291" s="155">
        <f t="shared" si="38"/>
        <v>0</v>
      </c>
      <c r="BJ2291" s="18" t="s">
        <v>81</v>
      </c>
      <c r="BK2291" s="155">
        <f t="shared" si="39"/>
        <v>0</v>
      </c>
      <c r="BL2291" s="18" t="s">
        <v>223</v>
      </c>
      <c r="BM2291" s="154" t="s">
        <v>2460</v>
      </c>
    </row>
    <row r="2292" spans="1:65" s="2" customFormat="1" ht="24.15" customHeight="1">
      <c r="A2292" s="30"/>
      <c r="B2292" s="142"/>
      <c r="C2292" s="143" t="s">
        <v>2461</v>
      </c>
      <c r="D2292" s="143" t="s">
        <v>139</v>
      </c>
      <c r="E2292" s="144" t="s">
        <v>2462</v>
      </c>
      <c r="F2292" s="145" t="s">
        <v>2463</v>
      </c>
      <c r="G2292" s="146" t="s">
        <v>318</v>
      </c>
      <c r="H2292" s="147">
        <v>12</v>
      </c>
      <c r="I2292" s="148"/>
      <c r="J2292" s="148">
        <f t="shared" si="30"/>
        <v>0</v>
      </c>
      <c r="K2292" s="149"/>
      <c r="L2292" s="31"/>
      <c r="M2292" s="150" t="s">
        <v>1</v>
      </c>
      <c r="N2292" s="151" t="s">
        <v>38</v>
      </c>
      <c r="O2292" s="152">
        <v>0</v>
      </c>
      <c r="P2292" s="152">
        <f t="shared" si="31"/>
        <v>0</v>
      </c>
      <c r="Q2292" s="152">
        <v>0</v>
      </c>
      <c r="R2292" s="152">
        <f t="shared" si="32"/>
        <v>0</v>
      </c>
      <c r="S2292" s="152">
        <v>0</v>
      </c>
      <c r="T2292" s="153">
        <f t="shared" si="33"/>
        <v>0</v>
      </c>
      <c r="U2292" s="30"/>
      <c r="V2292" s="30"/>
      <c r="W2292" s="30"/>
      <c r="X2292" s="30"/>
      <c r="Y2292" s="30"/>
      <c r="Z2292" s="30"/>
      <c r="AA2292" s="30"/>
      <c r="AB2292" s="30"/>
      <c r="AC2292" s="30"/>
      <c r="AD2292" s="30"/>
      <c r="AE2292" s="30"/>
      <c r="AR2292" s="154" t="s">
        <v>223</v>
      </c>
      <c r="AT2292" s="154" t="s">
        <v>139</v>
      </c>
      <c r="AU2292" s="154" t="s">
        <v>83</v>
      </c>
      <c r="AY2292" s="18" t="s">
        <v>137</v>
      </c>
      <c r="BE2292" s="155">
        <f t="shared" si="34"/>
        <v>0</v>
      </c>
      <c r="BF2292" s="155">
        <f t="shared" si="35"/>
        <v>0</v>
      </c>
      <c r="BG2292" s="155">
        <f t="shared" si="36"/>
        <v>0</v>
      </c>
      <c r="BH2292" s="155">
        <f t="shared" si="37"/>
        <v>0</v>
      </c>
      <c r="BI2292" s="155">
        <f t="shared" si="38"/>
        <v>0</v>
      </c>
      <c r="BJ2292" s="18" t="s">
        <v>81</v>
      </c>
      <c r="BK2292" s="155">
        <f t="shared" si="39"/>
        <v>0</v>
      </c>
      <c r="BL2292" s="18" t="s">
        <v>223</v>
      </c>
      <c r="BM2292" s="154" t="s">
        <v>2464</v>
      </c>
    </row>
    <row r="2293" spans="1:65" s="2" customFormat="1" ht="24.15" customHeight="1">
      <c r="A2293" s="30"/>
      <c r="B2293" s="142"/>
      <c r="C2293" s="143" t="s">
        <v>2465</v>
      </c>
      <c r="D2293" s="143" t="s">
        <v>139</v>
      </c>
      <c r="E2293" s="144" t="s">
        <v>2466</v>
      </c>
      <c r="F2293" s="145" t="s">
        <v>2467</v>
      </c>
      <c r="G2293" s="146" t="s">
        <v>318</v>
      </c>
      <c r="H2293" s="147">
        <v>1</v>
      </c>
      <c r="I2293" s="148"/>
      <c r="J2293" s="148">
        <f t="shared" si="30"/>
        <v>0</v>
      </c>
      <c r="K2293" s="149"/>
      <c r="L2293" s="31"/>
      <c r="M2293" s="150" t="s">
        <v>1</v>
      </c>
      <c r="N2293" s="151" t="s">
        <v>38</v>
      </c>
      <c r="O2293" s="152">
        <v>0</v>
      </c>
      <c r="P2293" s="152">
        <f t="shared" si="31"/>
        <v>0</v>
      </c>
      <c r="Q2293" s="152">
        <v>0</v>
      </c>
      <c r="R2293" s="152">
        <f t="shared" si="32"/>
        <v>0</v>
      </c>
      <c r="S2293" s="152">
        <v>0</v>
      </c>
      <c r="T2293" s="153">
        <f t="shared" si="33"/>
        <v>0</v>
      </c>
      <c r="U2293" s="30"/>
      <c r="V2293" s="30"/>
      <c r="W2293" s="30"/>
      <c r="X2293" s="30"/>
      <c r="Y2293" s="30"/>
      <c r="Z2293" s="30"/>
      <c r="AA2293" s="30"/>
      <c r="AB2293" s="30"/>
      <c r="AC2293" s="30"/>
      <c r="AD2293" s="30"/>
      <c r="AE2293" s="30"/>
      <c r="AR2293" s="154" t="s">
        <v>223</v>
      </c>
      <c r="AT2293" s="154" t="s">
        <v>139</v>
      </c>
      <c r="AU2293" s="154" t="s">
        <v>83</v>
      </c>
      <c r="AY2293" s="18" t="s">
        <v>137</v>
      </c>
      <c r="BE2293" s="155">
        <f t="shared" si="34"/>
        <v>0</v>
      </c>
      <c r="BF2293" s="155">
        <f t="shared" si="35"/>
        <v>0</v>
      </c>
      <c r="BG2293" s="155">
        <f t="shared" si="36"/>
        <v>0</v>
      </c>
      <c r="BH2293" s="155">
        <f t="shared" si="37"/>
        <v>0</v>
      </c>
      <c r="BI2293" s="155">
        <f t="shared" si="38"/>
        <v>0</v>
      </c>
      <c r="BJ2293" s="18" t="s">
        <v>81</v>
      </c>
      <c r="BK2293" s="155">
        <f t="shared" si="39"/>
        <v>0</v>
      </c>
      <c r="BL2293" s="18" t="s">
        <v>223</v>
      </c>
      <c r="BM2293" s="154" t="s">
        <v>2468</v>
      </c>
    </row>
    <row r="2294" spans="1:65" s="2" customFormat="1" ht="24.15" customHeight="1">
      <c r="A2294" s="30"/>
      <c r="B2294" s="142"/>
      <c r="C2294" s="143" t="s">
        <v>2469</v>
      </c>
      <c r="D2294" s="143" t="s">
        <v>139</v>
      </c>
      <c r="E2294" s="144" t="s">
        <v>2470</v>
      </c>
      <c r="F2294" s="145" t="s">
        <v>2471</v>
      </c>
      <c r="G2294" s="146" t="s">
        <v>318</v>
      </c>
      <c r="H2294" s="147">
        <v>3</v>
      </c>
      <c r="I2294" s="148"/>
      <c r="J2294" s="148">
        <f t="shared" si="30"/>
        <v>0</v>
      </c>
      <c r="K2294" s="149"/>
      <c r="L2294" s="31"/>
      <c r="M2294" s="150" t="s">
        <v>1</v>
      </c>
      <c r="N2294" s="151" t="s">
        <v>38</v>
      </c>
      <c r="O2294" s="152">
        <v>0</v>
      </c>
      <c r="P2294" s="152">
        <f t="shared" si="31"/>
        <v>0</v>
      </c>
      <c r="Q2294" s="152">
        <v>0</v>
      </c>
      <c r="R2294" s="152">
        <f t="shared" si="32"/>
        <v>0</v>
      </c>
      <c r="S2294" s="152">
        <v>0</v>
      </c>
      <c r="T2294" s="153">
        <f t="shared" si="33"/>
        <v>0</v>
      </c>
      <c r="U2294" s="30"/>
      <c r="V2294" s="30"/>
      <c r="W2294" s="30"/>
      <c r="X2294" s="30"/>
      <c r="Y2294" s="30"/>
      <c r="Z2294" s="30"/>
      <c r="AA2294" s="30"/>
      <c r="AB2294" s="30"/>
      <c r="AC2294" s="30"/>
      <c r="AD2294" s="30"/>
      <c r="AE2294" s="30"/>
      <c r="AR2294" s="154" t="s">
        <v>223</v>
      </c>
      <c r="AT2294" s="154" t="s">
        <v>139</v>
      </c>
      <c r="AU2294" s="154" t="s">
        <v>83</v>
      </c>
      <c r="AY2294" s="18" t="s">
        <v>137</v>
      </c>
      <c r="BE2294" s="155">
        <f t="shared" si="34"/>
        <v>0</v>
      </c>
      <c r="BF2294" s="155">
        <f t="shared" si="35"/>
        <v>0</v>
      </c>
      <c r="BG2294" s="155">
        <f t="shared" si="36"/>
        <v>0</v>
      </c>
      <c r="BH2294" s="155">
        <f t="shared" si="37"/>
        <v>0</v>
      </c>
      <c r="BI2294" s="155">
        <f t="shared" si="38"/>
        <v>0</v>
      </c>
      <c r="BJ2294" s="18" t="s">
        <v>81</v>
      </c>
      <c r="BK2294" s="155">
        <f t="shared" si="39"/>
        <v>0</v>
      </c>
      <c r="BL2294" s="18" t="s">
        <v>223</v>
      </c>
      <c r="BM2294" s="154" t="s">
        <v>2472</v>
      </c>
    </row>
    <row r="2295" spans="1:65" s="2" customFormat="1" ht="24.15" customHeight="1">
      <c r="A2295" s="30"/>
      <c r="B2295" s="142"/>
      <c r="C2295" s="143" t="s">
        <v>2473</v>
      </c>
      <c r="D2295" s="143" t="s">
        <v>139</v>
      </c>
      <c r="E2295" s="144" t="s">
        <v>2474</v>
      </c>
      <c r="F2295" s="145" t="s">
        <v>2475</v>
      </c>
      <c r="G2295" s="146" t="s">
        <v>318</v>
      </c>
      <c r="H2295" s="147">
        <v>1</v>
      </c>
      <c r="I2295" s="148"/>
      <c r="J2295" s="148">
        <f t="shared" si="30"/>
        <v>0</v>
      </c>
      <c r="K2295" s="149"/>
      <c r="L2295" s="31"/>
      <c r="M2295" s="150" t="s">
        <v>1</v>
      </c>
      <c r="N2295" s="151" t="s">
        <v>38</v>
      </c>
      <c r="O2295" s="152">
        <v>0</v>
      </c>
      <c r="P2295" s="152">
        <f t="shared" si="31"/>
        <v>0</v>
      </c>
      <c r="Q2295" s="152">
        <v>0</v>
      </c>
      <c r="R2295" s="152">
        <f t="shared" si="32"/>
        <v>0</v>
      </c>
      <c r="S2295" s="152">
        <v>0</v>
      </c>
      <c r="T2295" s="153">
        <f t="shared" si="33"/>
        <v>0</v>
      </c>
      <c r="U2295" s="30"/>
      <c r="V2295" s="30"/>
      <c r="W2295" s="30"/>
      <c r="X2295" s="30"/>
      <c r="Y2295" s="30"/>
      <c r="Z2295" s="30"/>
      <c r="AA2295" s="30"/>
      <c r="AB2295" s="30"/>
      <c r="AC2295" s="30"/>
      <c r="AD2295" s="30"/>
      <c r="AE2295" s="30"/>
      <c r="AR2295" s="154" t="s">
        <v>223</v>
      </c>
      <c r="AT2295" s="154" t="s">
        <v>139</v>
      </c>
      <c r="AU2295" s="154" t="s">
        <v>83</v>
      </c>
      <c r="AY2295" s="18" t="s">
        <v>137</v>
      </c>
      <c r="BE2295" s="155">
        <f t="shared" si="34"/>
        <v>0</v>
      </c>
      <c r="BF2295" s="155">
        <f t="shared" si="35"/>
        <v>0</v>
      </c>
      <c r="BG2295" s="155">
        <f t="shared" si="36"/>
        <v>0</v>
      </c>
      <c r="BH2295" s="155">
        <f t="shared" si="37"/>
        <v>0</v>
      </c>
      <c r="BI2295" s="155">
        <f t="shared" si="38"/>
        <v>0</v>
      </c>
      <c r="BJ2295" s="18" t="s">
        <v>81</v>
      </c>
      <c r="BK2295" s="155">
        <f t="shared" si="39"/>
        <v>0</v>
      </c>
      <c r="BL2295" s="18" t="s">
        <v>223</v>
      </c>
      <c r="BM2295" s="154" t="s">
        <v>2476</v>
      </c>
    </row>
    <row r="2296" spans="1:65" s="2" customFormat="1" ht="24.15" customHeight="1">
      <c r="A2296" s="30"/>
      <c r="B2296" s="142"/>
      <c r="C2296" s="143" t="s">
        <v>2477</v>
      </c>
      <c r="D2296" s="143" t="s">
        <v>139</v>
      </c>
      <c r="E2296" s="144" t="s">
        <v>2478</v>
      </c>
      <c r="F2296" s="145" t="s">
        <v>2479</v>
      </c>
      <c r="G2296" s="146" t="s">
        <v>318</v>
      </c>
      <c r="H2296" s="147">
        <v>24</v>
      </c>
      <c r="I2296" s="148"/>
      <c r="J2296" s="148">
        <f t="shared" si="30"/>
        <v>0</v>
      </c>
      <c r="K2296" s="149"/>
      <c r="L2296" s="31"/>
      <c r="M2296" s="150" t="s">
        <v>1</v>
      </c>
      <c r="N2296" s="151" t="s">
        <v>38</v>
      </c>
      <c r="O2296" s="152">
        <v>0</v>
      </c>
      <c r="P2296" s="152">
        <f t="shared" si="31"/>
        <v>0</v>
      </c>
      <c r="Q2296" s="152">
        <v>0</v>
      </c>
      <c r="R2296" s="152">
        <f t="shared" si="32"/>
        <v>0</v>
      </c>
      <c r="S2296" s="152">
        <v>0</v>
      </c>
      <c r="T2296" s="153">
        <f t="shared" si="33"/>
        <v>0</v>
      </c>
      <c r="U2296" s="30"/>
      <c r="V2296" s="30"/>
      <c r="W2296" s="30"/>
      <c r="X2296" s="30"/>
      <c r="Y2296" s="30"/>
      <c r="Z2296" s="30"/>
      <c r="AA2296" s="30"/>
      <c r="AB2296" s="30"/>
      <c r="AC2296" s="30"/>
      <c r="AD2296" s="30"/>
      <c r="AE2296" s="30"/>
      <c r="AR2296" s="154" t="s">
        <v>223</v>
      </c>
      <c r="AT2296" s="154" t="s">
        <v>139</v>
      </c>
      <c r="AU2296" s="154" t="s">
        <v>83</v>
      </c>
      <c r="AY2296" s="18" t="s">
        <v>137</v>
      </c>
      <c r="BE2296" s="155">
        <f t="shared" si="34"/>
        <v>0</v>
      </c>
      <c r="BF2296" s="155">
        <f t="shared" si="35"/>
        <v>0</v>
      </c>
      <c r="BG2296" s="155">
        <f t="shared" si="36"/>
        <v>0</v>
      </c>
      <c r="BH2296" s="155">
        <f t="shared" si="37"/>
        <v>0</v>
      </c>
      <c r="BI2296" s="155">
        <f t="shared" si="38"/>
        <v>0</v>
      </c>
      <c r="BJ2296" s="18" t="s">
        <v>81</v>
      </c>
      <c r="BK2296" s="155">
        <f t="shared" si="39"/>
        <v>0</v>
      </c>
      <c r="BL2296" s="18" t="s">
        <v>223</v>
      </c>
      <c r="BM2296" s="154" t="s">
        <v>2480</v>
      </c>
    </row>
    <row r="2297" spans="1:65" s="2" customFormat="1" ht="24.15" customHeight="1">
      <c r="A2297" s="30"/>
      <c r="B2297" s="142"/>
      <c r="C2297" s="143" t="s">
        <v>2481</v>
      </c>
      <c r="D2297" s="143" t="s">
        <v>139</v>
      </c>
      <c r="E2297" s="144" t="s">
        <v>2482</v>
      </c>
      <c r="F2297" s="145" t="s">
        <v>2483</v>
      </c>
      <c r="G2297" s="146" t="s">
        <v>318</v>
      </c>
      <c r="H2297" s="147">
        <v>1</v>
      </c>
      <c r="I2297" s="148"/>
      <c r="J2297" s="148">
        <f t="shared" si="30"/>
        <v>0</v>
      </c>
      <c r="K2297" s="149"/>
      <c r="L2297" s="31"/>
      <c r="M2297" s="150" t="s">
        <v>1</v>
      </c>
      <c r="N2297" s="151" t="s">
        <v>38</v>
      </c>
      <c r="O2297" s="152">
        <v>0</v>
      </c>
      <c r="P2297" s="152">
        <f t="shared" si="31"/>
        <v>0</v>
      </c>
      <c r="Q2297" s="152">
        <v>0</v>
      </c>
      <c r="R2297" s="152">
        <f t="shared" si="32"/>
        <v>0</v>
      </c>
      <c r="S2297" s="152">
        <v>0</v>
      </c>
      <c r="T2297" s="153">
        <f t="shared" si="33"/>
        <v>0</v>
      </c>
      <c r="U2297" s="30"/>
      <c r="V2297" s="30"/>
      <c r="W2297" s="30"/>
      <c r="X2297" s="30"/>
      <c r="Y2297" s="30"/>
      <c r="Z2297" s="30"/>
      <c r="AA2297" s="30"/>
      <c r="AB2297" s="30"/>
      <c r="AC2297" s="30"/>
      <c r="AD2297" s="30"/>
      <c r="AE2297" s="30"/>
      <c r="AR2297" s="154" t="s">
        <v>223</v>
      </c>
      <c r="AT2297" s="154" t="s">
        <v>139</v>
      </c>
      <c r="AU2297" s="154" t="s">
        <v>83</v>
      </c>
      <c r="AY2297" s="18" t="s">
        <v>137</v>
      </c>
      <c r="BE2297" s="155">
        <f t="shared" si="34"/>
        <v>0</v>
      </c>
      <c r="BF2297" s="155">
        <f t="shared" si="35"/>
        <v>0</v>
      </c>
      <c r="BG2297" s="155">
        <f t="shared" si="36"/>
        <v>0</v>
      </c>
      <c r="BH2297" s="155">
        <f t="shared" si="37"/>
        <v>0</v>
      </c>
      <c r="BI2297" s="155">
        <f t="shared" si="38"/>
        <v>0</v>
      </c>
      <c r="BJ2297" s="18" t="s">
        <v>81</v>
      </c>
      <c r="BK2297" s="155">
        <f t="shared" si="39"/>
        <v>0</v>
      </c>
      <c r="BL2297" s="18" t="s">
        <v>223</v>
      </c>
      <c r="BM2297" s="154" t="s">
        <v>2484</v>
      </c>
    </row>
    <row r="2298" spans="1:65" s="2" customFormat="1" ht="24.15" customHeight="1">
      <c r="A2298" s="30"/>
      <c r="B2298" s="142"/>
      <c r="C2298" s="143" t="s">
        <v>2485</v>
      </c>
      <c r="D2298" s="143" t="s">
        <v>139</v>
      </c>
      <c r="E2298" s="144" t="s">
        <v>2486</v>
      </c>
      <c r="F2298" s="145" t="s">
        <v>2487</v>
      </c>
      <c r="G2298" s="146" t="s">
        <v>318</v>
      </c>
      <c r="H2298" s="147">
        <v>2</v>
      </c>
      <c r="I2298" s="148"/>
      <c r="J2298" s="148">
        <f t="shared" si="30"/>
        <v>0</v>
      </c>
      <c r="K2298" s="149"/>
      <c r="L2298" s="31"/>
      <c r="M2298" s="150" t="s">
        <v>1</v>
      </c>
      <c r="N2298" s="151" t="s">
        <v>38</v>
      </c>
      <c r="O2298" s="152">
        <v>0</v>
      </c>
      <c r="P2298" s="152">
        <f t="shared" si="31"/>
        <v>0</v>
      </c>
      <c r="Q2298" s="152">
        <v>0</v>
      </c>
      <c r="R2298" s="152">
        <f t="shared" si="32"/>
        <v>0</v>
      </c>
      <c r="S2298" s="152">
        <v>0</v>
      </c>
      <c r="T2298" s="153">
        <f t="shared" si="33"/>
        <v>0</v>
      </c>
      <c r="U2298" s="30"/>
      <c r="V2298" s="30"/>
      <c r="W2298" s="30"/>
      <c r="X2298" s="30"/>
      <c r="Y2298" s="30"/>
      <c r="Z2298" s="30"/>
      <c r="AA2298" s="30"/>
      <c r="AB2298" s="30"/>
      <c r="AC2298" s="30"/>
      <c r="AD2298" s="30"/>
      <c r="AE2298" s="30"/>
      <c r="AR2298" s="154" t="s">
        <v>223</v>
      </c>
      <c r="AT2298" s="154" t="s">
        <v>139</v>
      </c>
      <c r="AU2298" s="154" t="s">
        <v>83</v>
      </c>
      <c r="AY2298" s="18" t="s">
        <v>137</v>
      </c>
      <c r="BE2298" s="155">
        <f t="shared" si="34"/>
        <v>0</v>
      </c>
      <c r="BF2298" s="155">
        <f t="shared" si="35"/>
        <v>0</v>
      </c>
      <c r="BG2298" s="155">
        <f t="shared" si="36"/>
        <v>0</v>
      </c>
      <c r="BH2298" s="155">
        <f t="shared" si="37"/>
        <v>0</v>
      </c>
      <c r="BI2298" s="155">
        <f t="shared" si="38"/>
        <v>0</v>
      </c>
      <c r="BJ2298" s="18" t="s">
        <v>81</v>
      </c>
      <c r="BK2298" s="155">
        <f t="shared" si="39"/>
        <v>0</v>
      </c>
      <c r="BL2298" s="18" t="s">
        <v>223</v>
      </c>
      <c r="BM2298" s="154" t="s">
        <v>2488</v>
      </c>
    </row>
    <row r="2299" spans="1:65" s="2" customFormat="1" ht="24.15" customHeight="1">
      <c r="A2299" s="30"/>
      <c r="B2299" s="142"/>
      <c r="C2299" s="143" t="s">
        <v>2489</v>
      </c>
      <c r="D2299" s="143" t="s">
        <v>139</v>
      </c>
      <c r="E2299" s="144" t="s">
        <v>2490</v>
      </c>
      <c r="F2299" s="145" t="s">
        <v>2491</v>
      </c>
      <c r="G2299" s="146" t="s">
        <v>318</v>
      </c>
      <c r="H2299" s="147">
        <v>2</v>
      </c>
      <c r="I2299" s="148"/>
      <c r="J2299" s="148">
        <f t="shared" si="30"/>
        <v>0</v>
      </c>
      <c r="K2299" s="149"/>
      <c r="L2299" s="31"/>
      <c r="M2299" s="150" t="s">
        <v>1</v>
      </c>
      <c r="N2299" s="151" t="s">
        <v>38</v>
      </c>
      <c r="O2299" s="152">
        <v>0</v>
      </c>
      <c r="P2299" s="152">
        <f t="shared" si="31"/>
        <v>0</v>
      </c>
      <c r="Q2299" s="152">
        <v>0</v>
      </c>
      <c r="R2299" s="152">
        <f t="shared" si="32"/>
        <v>0</v>
      </c>
      <c r="S2299" s="152">
        <v>0</v>
      </c>
      <c r="T2299" s="153">
        <f t="shared" si="33"/>
        <v>0</v>
      </c>
      <c r="U2299" s="30"/>
      <c r="V2299" s="30"/>
      <c r="W2299" s="30"/>
      <c r="X2299" s="30"/>
      <c r="Y2299" s="30"/>
      <c r="Z2299" s="30"/>
      <c r="AA2299" s="30"/>
      <c r="AB2299" s="30"/>
      <c r="AC2299" s="30"/>
      <c r="AD2299" s="30"/>
      <c r="AE2299" s="30"/>
      <c r="AR2299" s="154" t="s">
        <v>223</v>
      </c>
      <c r="AT2299" s="154" t="s">
        <v>139</v>
      </c>
      <c r="AU2299" s="154" t="s">
        <v>83</v>
      </c>
      <c r="AY2299" s="18" t="s">
        <v>137</v>
      </c>
      <c r="BE2299" s="155">
        <f t="shared" si="34"/>
        <v>0</v>
      </c>
      <c r="BF2299" s="155">
        <f t="shared" si="35"/>
        <v>0</v>
      </c>
      <c r="BG2299" s="155">
        <f t="shared" si="36"/>
        <v>0</v>
      </c>
      <c r="BH2299" s="155">
        <f t="shared" si="37"/>
        <v>0</v>
      </c>
      <c r="BI2299" s="155">
        <f t="shared" si="38"/>
        <v>0</v>
      </c>
      <c r="BJ2299" s="18" t="s">
        <v>81</v>
      </c>
      <c r="BK2299" s="155">
        <f t="shared" si="39"/>
        <v>0</v>
      </c>
      <c r="BL2299" s="18" t="s">
        <v>223</v>
      </c>
      <c r="BM2299" s="154" t="s">
        <v>2492</v>
      </c>
    </row>
    <row r="2300" spans="1:65" s="2" customFormat="1" ht="24.15" customHeight="1">
      <c r="A2300" s="30"/>
      <c r="B2300" s="142"/>
      <c r="C2300" s="143" t="s">
        <v>2493</v>
      </c>
      <c r="D2300" s="143" t="s">
        <v>139</v>
      </c>
      <c r="E2300" s="144" t="s">
        <v>2494</v>
      </c>
      <c r="F2300" s="145" t="s">
        <v>2495</v>
      </c>
      <c r="G2300" s="146" t="s">
        <v>318</v>
      </c>
      <c r="H2300" s="147">
        <v>1</v>
      </c>
      <c r="I2300" s="148"/>
      <c r="J2300" s="148">
        <f t="shared" si="30"/>
        <v>0</v>
      </c>
      <c r="K2300" s="149"/>
      <c r="L2300" s="31"/>
      <c r="M2300" s="150" t="s">
        <v>1</v>
      </c>
      <c r="N2300" s="151" t="s">
        <v>38</v>
      </c>
      <c r="O2300" s="152">
        <v>0</v>
      </c>
      <c r="P2300" s="152">
        <f t="shared" si="31"/>
        <v>0</v>
      </c>
      <c r="Q2300" s="152">
        <v>0</v>
      </c>
      <c r="R2300" s="152">
        <f t="shared" si="32"/>
        <v>0</v>
      </c>
      <c r="S2300" s="152">
        <v>0</v>
      </c>
      <c r="T2300" s="153">
        <f t="shared" si="33"/>
        <v>0</v>
      </c>
      <c r="U2300" s="30"/>
      <c r="V2300" s="30"/>
      <c r="W2300" s="30"/>
      <c r="X2300" s="30"/>
      <c r="Y2300" s="30"/>
      <c r="Z2300" s="30"/>
      <c r="AA2300" s="30"/>
      <c r="AB2300" s="30"/>
      <c r="AC2300" s="30"/>
      <c r="AD2300" s="30"/>
      <c r="AE2300" s="30"/>
      <c r="AR2300" s="154" t="s">
        <v>223</v>
      </c>
      <c r="AT2300" s="154" t="s">
        <v>139</v>
      </c>
      <c r="AU2300" s="154" t="s">
        <v>83</v>
      </c>
      <c r="AY2300" s="18" t="s">
        <v>137</v>
      </c>
      <c r="BE2300" s="155">
        <f t="shared" si="34"/>
        <v>0</v>
      </c>
      <c r="BF2300" s="155">
        <f t="shared" si="35"/>
        <v>0</v>
      </c>
      <c r="BG2300" s="155">
        <f t="shared" si="36"/>
        <v>0</v>
      </c>
      <c r="BH2300" s="155">
        <f t="shared" si="37"/>
        <v>0</v>
      </c>
      <c r="BI2300" s="155">
        <f t="shared" si="38"/>
        <v>0</v>
      </c>
      <c r="BJ2300" s="18" t="s">
        <v>81</v>
      </c>
      <c r="BK2300" s="155">
        <f t="shared" si="39"/>
        <v>0</v>
      </c>
      <c r="BL2300" s="18" t="s">
        <v>223</v>
      </c>
      <c r="BM2300" s="154" t="s">
        <v>2496</v>
      </c>
    </row>
    <row r="2301" spans="1:65" s="2" customFormat="1" ht="24.15" customHeight="1">
      <c r="A2301" s="30"/>
      <c r="B2301" s="142"/>
      <c r="C2301" s="143" t="s">
        <v>2497</v>
      </c>
      <c r="D2301" s="143" t="s">
        <v>139</v>
      </c>
      <c r="E2301" s="144" t="s">
        <v>2498</v>
      </c>
      <c r="F2301" s="145" t="s">
        <v>2499</v>
      </c>
      <c r="G2301" s="146" t="s">
        <v>384</v>
      </c>
      <c r="H2301" s="147"/>
      <c r="I2301" s="148"/>
      <c r="J2301" s="148">
        <f t="shared" si="30"/>
        <v>0</v>
      </c>
      <c r="K2301" s="149"/>
      <c r="L2301" s="31"/>
      <c r="M2301" s="150" t="s">
        <v>1</v>
      </c>
      <c r="N2301" s="151" t="s">
        <v>38</v>
      </c>
      <c r="O2301" s="152">
        <v>0</v>
      </c>
      <c r="P2301" s="152">
        <f t="shared" si="31"/>
        <v>0</v>
      </c>
      <c r="Q2301" s="152">
        <v>0</v>
      </c>
      <c r="R2301" s="152">
        <f t="shared" si="32"/>
        <v>0</v>
      </c>
      <c r="S2301" s="152">
        <v>0</v>
      </c>
      <c r="T2301" s="153">
        <f t="shared" si="33"/>
        <v>0</v>
      </c>
      <c r="U2301" s="30"/>
      <c r="V2301" s="30"/>
      <c r="W2301" s="30"/>
      <c r="X2301" s="30"/>
      <c r="Y2301" s="30"/>
      <c r="Z2301" s="30"/>
      <c r="AA2301" s="30"/>
      <c r="AB2301" s="30"/>
      <c r="AC2301" s="30"/>
      <c r="AD2301" s="30"/>
      <c r="AE2301" s="30"/>
      <c r="AR2301" s="154" t="s">
        <v>223</v>
      </c>
      <c r="AT2301" s="154" t="s">
        <v>139</v>
      </c>
      <c r="AU2301" s="154" t="s">
        <v>83</v>
      </c>
      <c r="AY2301" s="18" t="s">
        <v>137</v>
      </c>
      <c r="BE2301" s="155">
        <f t="shared" si="34"/>
        <v>0</v>
      </c>
      <c r="BF2301" s="155">
        <f t="shared" si="35"/>
        <v>0</v>
      </c>
      <c r="BG2301" s="155">
        <f t="shared" si="36"/>
        <v>0</v>
      </c>
      <c r="BH2301" s="155">
        <f t="shared" si="37"/>
        <v>0</v>
      </c>
      <c r="BI2301" s="155">
        <f t="shared" si="38"/>
        <v>0</v>
      </c>
      <c r="BJ2301" s="18" t="s">
        <v>81</v>
      </c>
      <c r="BK2301" s="155">
        <f t="shared" si="39"/>
        <v>0</v>
      </c>
      <c r="BL2301" s="18" t="s">
        <v>223</v>
      </c>
      <c r="BM2301" s="154" t="s">
        <v>2500</v>
      </c>
    </row>
    <row r="2302" spans="1:65" s="12" customFormat="1" ht="22.8" customHeight="1">
      <c r="B2302" s="130"/>
      <c r="D2302" s="131" t="s">
        <v>72</v>
      </c>
      <c r="E2302" s="140" t="s">
        <v>2501</v>
      </c>
      <c r="F2302" s="140" t="s">
        <v>2502</v>
      </c>
      <c r="J2302" s="141">
        <f>BK2302</f>
        <v>0</v>
      </c>
      <c r="L2302" s="130"/>
      <c r="M2302" s="134"/>
      <c r="N2302" s="135"/>
      <c r="O2302" s="135"/>
      <c r="P2302" s="136">
        <f>SUM(P2303:P2464)</f>
        <v>183.297</v>
      </c>
      <c r="Q2302" s="135"/>
      <c r="R2302" s="136">
        <f>SUM(R2303:R2464)</f>
        <v>0.24303</v>
      </c>
      <c r="S2302" s="135"/>
      <c r="T2302" s="137">
        <f>SUM(T2303:T2464)</f>
        <v>0</v>
      </c>
      <c r="AR2302" s="131" t="s">
        <v>83</v>
      </c>
      <c r="AT2302" s="138" t="s">
        <v>72</v>
      </c>
      <c r="AU2302" s="138" t="s">
        <v>81</v>
      </c>
      <c r="AY2302" s="131" t="s">
        <v>137</v>
      </c>
      <c r="BK2302" s="139">
        <f>SUM(BK2303:BK2464)</f>
        <v>0</v>
      </c>
    </row>
    <row r="2303" spans="1:65" s="2" customFormat="1" ht="24.15" customHeight="1">
      <c r="A2303" s="30"/>
      <c r="B2303" s="142"/>
      <c r="C2303" s="143" t="s">
        <v>2503</v>
      </c>
      <c r="D2303" s="143" t="s">
        <v>139</v>
      </c>
      <c r="E2303" s="144" t="s">
        <v>2504</v>
      </c>
      <c r="F2303" s="145" t="s">
        <v>2505</v>
      </c>
      <c r="G2303" s="146" t="s">
        <v>318</v>
      </c>
      <c r="H2303" s="147">
        <v>1</v>
      </c>
      <c r="I2303" s="148"/>
      <c r="J2303" s="148">
        <f t="shared" ref="J2303:J2311" si="40">ROUND(I2303*H2303,2)</f>
        <v>0</v>
      </c>
      <c r="K2303" s="149"/>
      <c r="L2303" s="31"/>
      <c r="M2303" s="150" t="s">
        <v>1</v>
      </c>
      <c r="N2303" s="151" t="s">
        <v>38</v>
      </c>
      <c r="O2303" s="152">
        <v>0</v>
      </c>
      <c r="P2303" s="152">
        <f t="shared" ref="P2303:P2311" si="41">O2303*H2303</f>
        <v>0</v>
      </c>
      <c r="Q2303" s="152">
        <v>0</v>
      </c>
      <c r="R2303" s="152">
        <f t="shared" ref="R2303:R2311" si="42">Q2303*H2303</f>
        <v>0</v>
      </c>
      <c r="S2303" s="152">
        <v>0</v>
      </c>
      <c r="T2303" s="153">
        <f t="shared" ref="T2303:T2311" si="43">S2303*H2303</f>
        <v>0</v>
      </c>
      <c r="U2303" s="30"/>
      <c r="V2303" s="30"/>
      <c r="W2303" s="30"/>
      <c r="X2303" s="30"/>
      <c r="Y2303" s="30"/>
      <c r="Z2303" s="30"/>
      <c r="AA2303" s="30"/>
      <c r="AB2303" s="30"/>
      <c r="AC2303" s="30"/>
      <c r="AD2303" s="30"/>
      <c r="AE2303" s="30"/>
      <c r="AR2303" s="154" t="s">
        <v>223</v>
      </c>
      <c r="AT2303" s="154" t="s">
        <v>139</v>
      </c>
      <c r="AU2303" s="154" t="s">
        <v>83</v>
      </c>
      <c r="AY2303" s="18" t="s">
        <v>137</v>
      </c>
      <c r="BE2303" s="155">
        <f t="shared" ref="BE2303:BE2311" si="44">IF(N2303="základní",J2303,0)</f>
        <v>0</v>
      </c>
      <c r="BF2303" s="155">
        <f t="shared" ref="BF2303:BF2311" si="45">IF(N2303="snížená",J2303,0)</f>
        <v>0</v>
      </c>
      <c r="BG2303" s="155">
        <f t="shared" ref="BG2303:BG2311" si="46">IF(N2303="zákl. přenesená",J2303,0)</f>
        <v>0</v>
      </c>
      <c r="BH2303" s="155">
        <f t="shared" ref="BH2303:BH2311" si="47">IF(N2303="sníž. přenesená",J2303,0)</f>
        <v>0</v>
      </c>
      <c r="BI2303" s="155">
        <f t="shared" ref="BI2303:BI2311" si="48">IF(N2303="nulová",J2303,0)</f>
        <v>0</v>
      </c>
      <c r="BJ2303" s="18" t="s">
        <v>81</v>
      </c>
      <c r="BK2303" s="155">
        <f t="shared" ref="BK2303:BK2311" si="49">ROUND(I2303*H2303,2)</f>
        <v>0</v>
      </c>
      <c r="BL2303" s="18" t="s">
        <v>223</v>
      </c>
      <c r="BM2303" s="154" t="s">
        <v>2506</v>
      </c>
    </row>
    <row r="2304" spans="1:65" s="2" customFormat="1" ht="24.15" customHeight="1">
      <c r="A2304" s="30"/>
      <c r="B2304" s="142"/>
      <c r="C2304" s="143" t="s">
        <v>2507</v>
      </c>
      <c r="D2304" s="143" t="s">
        <v>139</v>
      </c>
      <c r="E2304" s="144" t="s">
        <v>2508</v>
      </c>
      <c r="F2304" s="145" t="s">
        <v>2509</v>
      </c>
      <c r="G2304" s="146" t="s">
        <v>318</v>
      </c>
      <c r="H2304" s="147">
        <v>1</v>
      </c>
      <c r="I2304" s="148"/>
      <c r="J2304" s="148">
        <f t="shared" si="40"/>
        <v>0</v>
      </c>
      <c r="K2304" s="149"/>
      <c r="L2304" s="31"/>
      <c r="M2304" s="150" t="s">
        <v>1</v>
      </c>
      <c r="N2304" s="151" t="s">
        <v>38</v>
      </c>
      <c r="O2304" s="152">
        <v>0</v>
      </c>
      <c r="P2304" s="152">
        <f t="shared" si="41"/>
        <v>0</v>
      </c>
      <c r="Q2304" s="152">
        <v>0</v>
      </c>
      <c r="R2304" s="152">
        <f t="shared" si="42"/>
        <v>0</v>
      </c>
      <c r="S2304" s="152">
        <v>0</v>
      </c>
      <c r="T2304" s="153">
        <f t="shared" si="43"/>
        <v>0</v>
      </c>
      <c r="U2304" s="30"/>
      <c r="V2304" s="30"/>
      <c r="W2304" s="30"/>
      <c r="X2304" s="30"/>
      <c r="Y2304" s="30"/>
      <c r="Z2304" s="30"/>
      <c r="AA2304" s="30"/>
      <c r="AB2304" s="30"/>
      <c r="AC2304" s="30"/>
      <c r="AD2304" s="30"/>
      <c r="AE2304" s="30"/>
      <c r="AR2304" s="154" t="s">
        <v>223</v>
      </c>
      <c r="AT2304" s="154" t="s">
        <v>139</v>
      </c>
      <c r="AU2304" s="154" t="s">
        <v>83</v>
      </c>
      <c r="AY2304" s="18" t="s">
        <v>137</v>
      </c>
      <c r="BE2304" s="155">
        <f t="shared" si="44"/>
        <v>0</v>
      </c>
      <c r="BF2304" s="155">
        <f t="shared" si="45"/>
        <v>0</v>
      </c>
      <c r="BG2304" s="155">
        <f t="shared" si="46"/>
        <v>0</v>
      </c>
      <c r="BH2304" s="155">
        <f t="shared" si="47"/>
        <v>0</v>
      </c>
      <c r="BI2304" s="155">
        <f t="shared" si="48"/>
        <v>0</v>
      </c>
      <c r="BJ2304" s="18" t="s">
        <v>81</v>
      </c>
      <c r="BK2304" s="155">
        <f t="shared" si="49"/>
        <v>0</v>
      </c>
      <c r="BL2304" s="18" t="s">
        <v>223</v>
      </c>
      <c r="BM2304" s="154" t="s">
        <v>2510</v>
      </c>
    </row>
    <row r="2305" spans="1:65" s="2" customFormat="1" ht="37.799999999999997" customHeight="1">
      <c r="A2305" s="30"/>
      <c r="B2305" s="142"/>
      <c r="C2305" s="143" t="s">
        <v>2511</v>
      </c>
      <c r="D2305" s="143" t="s">
        <v>139</v>
      </c>
      <c r="E2305" s="144" t="s">
        <v>2512</v>
      </c>
      <c r="F2305" s="145" t="s">
        <v>2513</v>
      </c>
      <c r="G2305" s="146" t="s">
        <v>318</v>
      </c>
      <c r="H2305" s="147">
        <v>1</v>
      </c>
      <c r="I2305" s="148"/>
      <c r="J2305" s="148">
        <f t="shared" si="40"/>
        <v>0</v>
      </c>
      <c r="K2305" s="149"/>
      <c r="L2305" s="31"/>
      <c r="M2305" s="150" t="s">
        <v>1</v>
      </c>
      <c r="N2305" s="151" t="s">
        <v>38</v>
      </c>
      <c r="O2305" s="152">
        <v>0</v>
      </c>
      <c r="P2305" s="152">
        <f t="shared" si="41"/>
        <v>0</v>
      </c>
      <c r="Q2305" s="152">
        <v>0</v>
      </c>
      <c r="R2305" s="152">
        <f t="shared" si="42"/>
        <v>0</v>
      </c>
      <c r="S2305" s="152">
        <v>0</v>
      </c>
      <c r="T2305" s="153">
        <f t="shared" si="43"/>
        <v>0</v>
      </c>
      <c r="U2305" s="30"/>
      <c r="V2305" s="30"/>
      <c r="W2305" s="30"/>
      <c r="X2305" s="30"/>
      <c r="Y2305" s="30"/>
      <c r="Z2305" s="30"/>
      <c r="AA2305" s="30"/>
      <c r="AB2305" s="30"/>
      <c r="AC2305" s="30"/>
      <c r="AD2305" s="30"/>
      <c r="AE2305" s="30"/>
      <c r="AR2305" s="154" t="s">
        <v>223</v>
      </c>
      <c r="AT2305" s="154" t="s">
        <v>139</v>
      </c>
      <c r="AU2305" s="154" t="s">
        <v>83</v>
      </c>
      <c r="AY2305" s="18" t="s">
        <v>137</v>
      </c>
      <c r="BE2305" s="155">
        <f t="shared" si="44"/>
        <v>0</v>
      </c>
      <c r="BF2305" s="155">
        <f t="shared" si="45"/>
        <v>0</v>
      </c>
      <c r="BG2305" s="155">
        <f t="shared" si="46"/>
        <v>0</v>
      </c>
      <c r="BH2305" s="155">
        <f t="shared" si="47"/>
        <v>0</v>
      </c>
      <c r="BI2305" s="155">
        <f t="shared" si="48"/>
        <v>0</v>
      </c>
      <c r="BJ2305" s="18" t="s">
        <v>81</v>
      </c>
      <c r="BK2305" s="155">
        <f t="shared" si="49"/>
        <v>0</v>
      </c>
      <c r="BL2305" s="18" t="s">
        <v>223</v>
      </c>
      <c r="BM2305" s="154" t="s">
        <v>2514</v>
      </c>
    </row>
    <row r="2306" spans="1:65" s="2" customFormat="1" ht="24.15" customHeight="1">
      <c r="A2306" s="30"/>
      <c r="B2306" s="142"/>
      <c r="C2306" s="143" t="s">
        <v>2515</v>
      </c>
      <c r="D2306" s="143" t="s">
        <v>139</v>
      </c>
      <c r="E2306" s="144" t="s">
        <v>2516</v>
      </c>
      <c r="F2306" s="145" t="s">
        <v>2517</v>
      </c>
      <c r="G2306" s="146" t="s">
        <v>190</v>
      </c>
      <c r="H2306" s="147">
        <v>5</v>
      </c>
      <c r="I2306" s="148"/>
      <c r="J2306" s="148">
        <f t="shared" si="40"/>
        <v>0</v>
      </c>
      <c r="K2306" s="149"/>
      <c r="L2306" s="31"/>
      <c r="M2306" s="150" t="s">
        <v>1</v>
      </c>
      <c r="N2306" s="151" t="s">
        <v>38</v>
      </c>
      <c r="O2306" s="152">
        <v>0</v>
      </c>
      <c r="P2306" s="152">
        <f t="shared" si="41"/>
        <v>0</v>
      </c>
      <c r="Q2306" s="152">
        <v>0</v>
      </c>
      <c r="R2306" s="152">
        <f t="shared" si="42"/>
        <v>0</v>
      </c>
      <c r="S2306" s="152">
        <v>0</v>
      </c>
      <c r="T2306" s="153">
        <f t="shared" si="43"/>
        <v>0</v>
      </c>
      <c r="U2306" s="30"/>
      <c r="V2306" s="30"/>
      <c r="W2306" s="30"/>
      <c r="X2306" s="30"/>
      <c r="Y2306" s="30"/>
      <c r="Z2306" s="30"/>
      <c r="AA2306" s="30"/>
      <c r="AB2306" s="30"/>
      <c r="AC2306" s="30"/>
      <c r="AD2306" s="30"/>
      <c r="AE2306" s="30"/>
      <c r="AR2306" s="154" t="s">
        <v>223</v>
      </c>
      <c r="AT2306" s="154" t="s">
        <v>139</v>
      </c>
      <c r="AU2306" s="154" t="s">
        <v>83</v>
      </c>
      <c r="AY2306" s="18" t="s">
        <v>137</v>
      </c>
      <c r="BE2306" s="155">
        <f t="shared" si="44"/>
        <v>0</v>
      </c>
      <c r="BF2306" s="155">
        <f t="shared" si="45"/>
        <v>0</v>
      </c>
      <c r="BG2306" s="155">
        <f t="shared" si="46"/>
        <v>0</v>
      </c>
      <c r="BH2306" s="155">
        <f t="shared" si="47"/>
        <v>0</v>
      </c>
      <c r="BI2306" s="155">
        <f t="shared" si="48"/>
        <v>0</v>
      </c>
      <c r="BJ2306" s="18" t="s">
        <v>81</v>
      </c>
      <c r="BK2306" s="155">
        <f t="shared" si="49"/>
        <v>0</v>
      </c>
      <c r="BL2306" s="18" t="s">
        <v>223</v>
      </c>
      <c r="BM2306" s="154" t="s">
        <v>2518</v>
      </c>
    </row>
    <row r="2307" spans="1:65" s="2" customFormat="1" ht="24.15" customHeight="1">
      <c r="A2307" s="30"/>
      <c r="B2307" s="142"/>
      <c r="C2307" s="143" t="s">
        <v>2519</v>
      </c>
      <c r="D2307" s="143" t="s">
        <v>139</v>
      </c>
      <c r="E2307" s="144" t="s">
        <v>2520</v>
      </c>
      <c r="F2307" s="145" t="s">
        <v>2521</v>
      </c>
      <c r="G2307" s="146" t="s">
        <v>190</v>
      </c>
      <c r="H2307" s="147">
        <v>7</v>
      </c>
      <c r="I2307" s="148"/>
      <c r="J2307" s="148">
        <f t="shared" si="40"/>
        <v>0</v>
      </c>
      <c r="K2307" s="149"/>
      <c r="L2307" s="31"/>
      <c r="M2307" s="150" t="s">
        <v>1</v>
      </c>
      <c r="N2307" s="151" t="s">
        <v>38</v>
      </c>
      <c r="O2307" s="152">
        <v>0</v>
      </c>
      <c r="P2307" s="152">
        <f t="shared" si="41"/>
        <v>0</v>
      </c>
      <c r="Q2307" s="152">
        <v>0</v>
      </c>
      <c r="R2307" s="152">
        <f t="shared" si="42"/>
        <v>0</v>
      </c>
      <c r="S2307" s="152">
        <v>0</v>
      </c>
      <c r="T2307" s="153">
        <f t="shared" si="43"/>
        <v>0</v>
      </c>
      <c r="U2307" s="30"/>
      <c r="V2307" s="30"/>
      <c r="W2307" s="30"/>
      <c r="X2307" s="30"/>
      <c r="Y2307" s="30"/>
      <c r="Z2307" s="30"/>
      <c r="AA2307" s="30"/>
      <c r="AB2307" s="30"/>
      <c r="AC2307" s="30"/>
      <c r="AD2307" s="30"/>
      <c r="AE2307" s="30"/>
      <c r="AR2307" s="154" t="s">
        <v>223</v>
      </c>
      <c r="AT2307" s="154" t="s">
        <v>139</v>
      </c>
      <c r="AU2307" s="154" t="s">
        <v>83</v>
      </c>
      <c r="AY2307" s="18" t="s">
        <v>137</v>
      </c>
      <c r="BE2307" s="155">
        <f t="shared" si="44"/>
        <v>0</v>
      </c>
      <c r="BF2307" s="155">
        <f t="shared" si="45"/>
        <v>0</v>
      </c>
      <c r="BG2307" s="155">
        <f t="shared" si="46"/>
        <v>0</v>
      </c>
      <c r="BH2307" s="155">
        <f t="shared" si="47"/>
        <v>0</v>
      </c>
      <c r="BI2307" s="155">
        <f t="shared" si="48"/>
        <v>0</v>
      </c>
      <c r="BJ2307" s="18" t="s">
        <v>81</v>
      </c>
      <c r="BK2307" s="155">
        <f t="shared" si="49"/>
        <v>0</v>
      </c>
      <c r="BL2307" s="18" t="s">
        <v>223</v>
      </c>
      <c r="BM2307" s="154" t="s">
        <v>2522</v>
      </c>
    </row>
    <row r="2308" spans="1:65" s="2" customFormat="1" ht="33" customHeight="1">
      <c r="A2308" s="30"/>
      <c r="B2308" s="142"/>
      <c r="C2308" s="143" t="s">
        <v>2523</v>
      </c>
      <c r="D2308" s="143" t="s">
        <v>139</v>
      </c>
      <c r="E2308" s="144" t="s">
        <v>2524</v>
      </c>
      <c r="F2308" s="145" t="s">
        <v>2525</v>
      </c>
      <c r="G2308" s="146" t="s">
        <v>332</v>
      </c>
      <c r="H2308" s="147">
        <v>1</v>
      </c>
      <c r="I2308" s="148"/>
      <c r="J2308" s="148">
        <f t="shared" si="40"/>
        <v>0</v>
      </c>
      <c r="K2308" s="149"/>
      <c r="L2308" s="31"/>
      <c r="M2308" s="150" t="s">
        <v>1</v>
      </c>
      <c r="N2308" s="151" t="s">
        <v>38</v>
      </c>
      <c r="O2308" s="152">
        <v>0</v>
      </c>
      <c r="P2308" s="152">
        <f t="shared" si="41"/>
        <v>0</v>
      </c>
      <c r="Q2308" s="152">
        <v>0</v>
      </c>
      <c r="R2308" s="152">
        <f t="shared" si="42"/>
        <v>0</v>
      </c>
      <c r="S2308" s="152">
        <v>0</v>
      </c>
      <c r="T2308" s="153">
        <f t="shared" si="43"/>
        <v>0</v>
      </c>
      <c r="U2308" s="30"/>
      <c r="V2308" s="30"/>
      <c r="W2308" s="30"/>
      <c r="X2308" s="30"/>
      <c r="Y2308" s="30"/>
      <c r="Z2308" s="30"/>
      <c r="AA2308" s="30"/>
      <c r="AB2308" s="30"/>
      <c r="AC2308" s="30"/>
      <c r="AD2308" s="30"/>
      <c r="AE2308" s="30"/>
      <c r="AR2308" s="154" t="s">
        <v>223</v>
      </c>
      <c r="AT2308" s="154" t="s">
        <v>139</v>
      </c>
      <c r="AU2308" s="154" t="s">
        <v>83</v>
      </c>
      <c r="AY2308" s="18" t="s">
        <v>137</v>
      </c>
      <c r="BE2308" s="155">
        <f t="shared" si="44"/>
        <v>0</v>
      </c>
      <c r="BF2308" s="155">
        <f t="shared" si="45"/>
        <v>0</v>
      </c>
      <c r="BG2308" s="155">
        <f t="shared" si="46"/>
        <v>0</v>
      </c>
      <c r="BH2308" s="155">
        <f t="shared" si="47"/>
        <v>0</v>
      </c>
      <c r="BI2308" s="155">
        <f t="shared" si="48"/>
        <v>0</v>
      </c>
      <c r="BJ2308" s="18" t="s">
        <v>81</v>
      </c>
      <c r="BK2308" s="155">
        <f t="shared" si="49"/>
        <v>0</v>
      </c>
      <c r="BL2308" s="18" t="s">
        <v>223</v>
      </c>
      <c r="BM2308" s="154" t="s">
        <v>2526</v>
      </c>
    </row>
    <row r="2309" spans="1:65" s="2" customFormat="1" ht="37.799999999999997" customHeight="1">
      <c r="A2309" s="30"/>
      <c r="B2309" s="142"/>
      <c r="C2309" s="143" t="s">
        <v>2527</v>
      </c>
      <c r="D2309" s="143" t="s">
        <v>139</v>
      </c>
      <c r="E2309" s="144" t="s">
        <v>2528</v>
      </c>
      <c r="F2309" s="145" t="s">
        <v>2529</v>
      </c>
      <c r="G2309" s="146" t="s">
        <v>332</v>
      </c>
      <c r="H2309" s="147">
        <v>2</v>
      </c>
      <c r="I2309" s="148"/>
      <c r="J2309" s="148">
        <f t="shared" si="40"/>
        <v>0</v>
      </c>
      <c r="K2309" s="149"/>
      <c r="L2309" s="31"/>
      <c r="M2309" s="150" t="s">
        <v>1</v>
      </c>
      <c r="N2309" s="151" t="s">
        <v>38</v>
      </c>
      <c r="O2309" s="152">
        <v>0</v>
      </c>
      <c r="P2309" s="152">
        <f t="shared" si="41"/>
        <v>0</v>
      </c>
      <c r="Q2309" s="152">
        <v>0</v>
      </c>
      <c r="R2309" s="152">
        <f t="shared" si="42"/>
        <v>0</v>
      </c>
      <c r="S2309" s="152">
        <v>0</v>
      </c>
      <c r="T2309" s="153">
        <f t="shared" si="43"/>
        <v>0</v>
      </c>
      <c r="U2309" s="30"/>
      <c r="V2309" s="30"/>
      <c r="W2309" s="30"/>
      <c r="X2309" s="30"/>
      <c r="Y2309" s="30"/>
      <c r="Z2309" s="30"/>
      <c r="AA2309" s="30"/>
      <c r="AB2309" s="30"/>
      <c r="AC2309" s="30"/>
      <c r="AD2309" s="30"/>
      <c r="AE2309" s="30"/>
      <c r="AR2309" s="154" t="s">
        <v>223</v>
      </c>
      <c r="AT2309" s="154" t="s">
        <v>139</v>
      </c>
      <c r="AU2309" s="154" t="s">
        <v>83</v>
      </c>
      <c r="AY2309" s="18" t="s">
        <v>137</v>
      </c>
      <c r="BE2309" s="155">
        <f t="shared" si="44"/>
        <v>0</v>
      </c>
      <c r="BF2309" s="155">
        <f t="shared" si="45"/>
        <v>0</v>
      </c>
      <c r="BG2309" s="155">
        <f t="shared" si="46"/>
        <v>0</v>
      </c>
      <c r="BH2309" s="155">
        <f t="shared" si="47"/>
        <v>0</v>
      </c>
      <c r="BI2309" s="155">
        <f t="shared" si="48"/>
        <v>0</v>
      </c>
      <c r="BJ2309" s="18" t="s">
        <v>81</v>
      </c>
      <c r="BK2309" s="155">
        <f t="shared" si="49"/>
        <v>0</v>
      </c>
      <c r="BL2309" s="18" t="s">
        <v>223</v>
      </c>
      <c r="BM2309" s="154" t="s">
        <v>2530</v>
      </c>
    </row>
    <row r="2310" spans="1:65" s="2" customFormat="1" ht="24.15" customHeight="1">
      <c r="A2310" s="30"/>
      <c r="B2310" s="142"/>
      <c r="C2310" s="143" t="s">
        <v>2531</v>
      </c>
      <c r="D2310" s="143" t="s">
        <v>139</v>
      </c>
      <c r="E2310" s="144" t="s">
        <v>2532</v>
      </c>
      <c r="F2310" s="145" t="s">
        <v>2533</v>
      </c>
      <c r="G2310" s="146" t="s">
        <v>190</v>
      </c>
      <c r="H2310" s="147">
        <v>3.5</v>
      </c>
      <c r="I2310" s="148"/>
      <c r="J2310" s="148">
        <f t="shared" si="40"/>
        <v>0</v>
      </c>
      <c r="K2310" s="149"/>
      <c r="L2310" s="31"/>
      <c r="M2310" s="150" t="s">
        <v>1</v>
      </c>
      <c r="N2310" s="151" t="s">
        <v>38</v>
      </c>
      <c r="O2310" s="152">
        <v>0</v>
      </c>
      <c r="P2310" s="152">
        <f t="shared" si="41"/>
        <v>0</v>
      </c>
      <c r="Q2310" s="152">
        <v>0</v>
      </c>
      <c r="R2310" s="152">
        <f t="shared" si="42"/>
        <v>0</v>
      </c>
      <c r="S2310" s="152">
        <v>0</v>
      </c>
      <c r="T2310" s="153">
        <f t="shared" si="43"/>
        <v>0</v>
      </c>
      <c r="U2310" s="30"/>
      <c r="V2310" s="30"/>
      <c r="W2310" s="30"/>
      <c r="X2310" s="30"/>
      <c r="Y2310" s="30"/>
      <c r="Z2310" s="30"/>
      <c r="AA2310" s="30"/>
      <c r="AB2310" s="30"/>
      <c r="AC2310" s="30"/>
      <c r="AD2310" s="30"/>
      <c r="AE2310" s="30"/>
      <c r="AR2310" s="154" t="s">
        <v>223</v>
      </c>
      <c r="AT2310" s="154" t="s">
        <v>139</v>
      </c>
      <c r="AU2310" s="154" t="s">
        <v>83</v>
      </c>
      <c r="AY2310" s="18" t="s">
        <v>137</v>
      </c>
      <c r="BE2310" s="155">
        <f t="shared" si="44"/>
        <v>0</v>
      </c>
      <c r="BF2310" s="155">
        <f t="shared" si="45"/>
        <v>0</v>
      </c>
      <c r="BG2310" s="155">
        <f t="shared" si="46"/>
        <v>0</v>
      </c>
      <c r="BH2310" s="155">
        <f t="shared" si="47"/>
        <v>0</v>
      </c>
      <c r="BI2310" s="155">
        <f t="shared" si="48"/>
        <v>0</v>
      </c>
      <c r="BJ2310" s="18" t="s">
        <v>81</v>
      </c>
      <c r="BK2310" s="155">
        <f t="shared" si="49"/>
        <v>0</v>
      </c>
      <c r="BL2310" s="18" t="s">
        <v>223</v>
      </c>
      <c r="BM2310" s="154" t="s">
        <v>2534</v>
      </c>
    </row>
    <row r="2311" spans="1:65" s="2" customFormat="1" ht="24.15" customHeight="1">
      <c r="A2311" s="30"/>
      <c r="B2311" s="142"/>
      <c r="C2311" s="143" t="s">
        <v>2535</v>
      </c>
      <c r="D2311" s="143" t="s">
        <v>139</v>
      </c>
      <c r="E2311" s="144" t="s">
        <v>2536</v>
      </c>
      <c r="F2311" s="145" t="s">
        <v>2537</v>
      </c>
      <c r="G2311" s="146" t="s">
        <v>190</v>
      </c>
      <c r="H2311" s="147">
        <v>27</v>
      </c>
      <c r="I2311" s="148"/>
      <c r="J2311" s="148">
        <f t="shared" si="40"/>
        <v>0</v>
      </c>
      <c r="K2311" s="149"/>
      <c r="L2311" s="31"/>
      <c r="M2311" s="150" t="s">
        <v>1</v>
      </c>
      <c r="N2311" s="151" t="s">
        <v>38</v>
      </c>
      <c r="O2311" s="152">
        <v>0</v>
      </c>
      <c r="P2311" s="152">
        <f t="shared" si="41"/>
        <v>0</v>
      </c>
      <c r="Q2311" s="152">
        <v>0</v>
      </c>
      <c r="R2311" s="152">
        <f t="shared" si="42"/>
        <v>0</v>
      </c>
      <c r="S2311" s="152">
        <v>0</v>
      </c>
      <c r="T2311" s="153">
        <f t="shared" si="43"/>
        <v>0</v>
      </c>
      <c r="U2311" s="30"/>
      <c r="V2311" s="30"/>
      <c r="W2311" s="30"/>
      <c r="X2311" s="30"/>
      <c r="Y2311" s="30"/>
      <c r="Z2311" s="30"/>
      <c r="AA2311" s="30"/>
      <c r="AB2311" s="30"/>
      <c r="AC2311" s="30"/>
      <c r="AD2311" s="30"/>
      <c r="AE2311" s="30"/>
      <c r="AR2311" s="154" t="s">
        <v>223</v>
      </c>
      <c r="AT2311" s="154" t="s">
        <v>139</v>
      </c>
      <c r="AU2311" s="154" t="s">
        <v>83</v>
      </c>
      <c r="AY2311" s="18" t="s">
        <v>137</v>
      </c>
      <c r="BE2311" s="155">
        <f t="shared" si="44"/>
        <v>0</v>
      </c>
      <c r="BF2311" s="155">
        <f t="shared" si="45"/>
        <v>0</v>
      </c>
      <c r="BG2311" s="155">
        <f t="shared" si="46"/>
        <v>0</v>
      </c>
      <c r="BH2311" s="155">
        <f t="shared" si="47"/>
        <v>0</v>
      </c>
      <c r="BI2311" s="155">
        <f t="shared" si="48"/>
        <v>0</v>
      </c>
      <c r="BJ2311" s="18" t="s">
        <v>81</v>
      </c>
      <c r="BK2311" s="155">
        <f t="shared" si="49"/>
        <v>0</v>
      </c>
      <c r="BL2311" s="18" t="s">
        <v>223</v>
      </c>
      <c r="BM2311" s="154" t="s">
        <v>2538</v>
      </c>
    </row>
    <row r="2312" spans="1:65" s="13" customFormat="1">
      <c r="B2312" s="156"/>
      <c r="D2312" s="157" t="s">
        <v>145</v>
      </c>
      <c r="E2312" s="158" t="s">
        <v>1</v>
      </c>
      <c r="F2312" s="159" t="s">
        <v>2539</v>
      </c>
      <c r="H2312" s="160">
        <v>27</v>
      </c>
      <c r="L2312" s="156"/>
      <c r="M2312" s="161"/>
      <c r="N2312" s="162"/>
      <c r="O2312" s="162"/>
      <c r="P2312" s="162"/>
      <c r="Q2312" s="162"/>
      <c r="R2312" s="162"/>
      <c r="S2312" s="162"/>
      <c r="T2312" s="163"/>
      <c r="AT2312" s="158" t="s">
        <v>145</v>
      </c>
      <c r="AU2312" s="158" t="s">
        <v>83</v>
      </c>
      <c r="AV2312" s="13" t="s">
        <v>83</v>
      </c>
      <c r="AW2312" s="13" t="s">
        <v>29</v>
      </c>
      <c r="AX2312" s="13" t="s">
        <v>81</v>
      </c>
      <c r="AY2312" s="158" t="s">
        <v>137</v>
      </c>
    </row>
    <row r="2313" spans="1:65" s="2" customFormat="1" ht="24.15" customHeight="1">
      <c r="A2313" s="30"/>
      <c r="B2313" s="142"/>
      <c r="C2313" s="143" t="s">
        <v>2540</v>
      </c>
      <c r="D2313" s="143" t="s">
        <v>139</v>
      </c>
      <c r="E2313" s="144" t="s">
        <v>2541</v>
      </c>
      <c r="F2313" s="145" t="s">
        <v>2542</v>
      </c>
      <c r="G2313" s="146" t="s">
        <v>190</v>
      </c>
      <c r="H2313" s="147">
        <v>13.5</v>
      </c>
      <c r="I2313" s="148"/>
      <c r="J2313" s="148">
        <f>ROUND(I2313*H2313,2)</f>
        <v>0</v>
      </c>
      <c r="K2313" s="149"/>
      <c r="L2313" s="31"/>
      <c r="M2313" s="150" t="s">
        <v>1</v>
      </c>
      <c r="N2313" s="151" t="s">
        <v>38</v>
      </c>
      <c r="O2313" s="152">
        <v>0</v>
      </c>
      <c r="P2313" s="152">
        <f>O2313*H2313</f>
        <v>0</v>
      </c>
      <c r="Q2313" s="152">
        <v>0</v>
      </c>
      <c r="R2313" s="152">
        <f>Q2313*H2313</f>
        <v>0</v>
      </c>
      <c r="S2313" s="152">
        <v>0</v>
      </c>
      <c r="T2313" s="153">
        <f>S2313*H2313</f>
        <v>0</v>
      </c>
      <c r="U2313" s="30"/>
      <c r="V2313" s="30"/>
      <c r="W2313" s="30"/>
      <c r="X2313" s="30"/>
      <c r="Y2313" s="30"/>
      <c r="Z2313" s="30"/>
      <c r="AA2313" s="30"/>
      <c r="AB2313" s="30"/>
      <c r="AC2313" s="30"/>
      <c r="AD2313" s="30"/>
      <c r="AE2313" s="30"/>
      <c r="AR2313" s="154" t="s">
        <v>223</v>
      </c>
      <c r="AT2313" s="154" t="s">
        <v>139</v>
      </c>
      <c r="AU2313" s="154" t="s">
        <v>83</v>
      </c>
      <c r="AY2313" s="18" t="s">
        <v>137</v>
      </c>
      <c r="BE2313" s="155">
        <f>IF(N2313="základní",J2313,0)</f>
        <v>0</v>
      </c>
      <c r="BF2313" s="155">
        <f>IF(N2313="snížená",J2313,0)</f>
        <v>0</v>
      </c>
      <c r="BG2313" s="155">
        <f>IF(N2313="zákl. přenesená",J2313,0)</f>
        <v>0</v>
      </c>
      <c r="BH2313" s="155">
        <f>IF(N2313="sníž. přenesená",J2313,0)</f>
        <v>0</v>
      </c>
      <c r="BI2313" s="155">
        <f>IF(N2313="nulová",J2313,0)</f>
        <v>0</v>
      </c>
      <c r="BJ2313" s="18" t="s">
        <v>81</v>
      </c>
      <c r="BK2313" s="155">
        <f>ROUND(I2313*H2313,2)</f>
        <v>0</v>
      </c>
      <c r="BL2313" s="18" t="s">
        <v>223</v>
      </c>
      <c r="BM2313" s="154" t="s">
        <v>2543</v>
      </c>
    </row>
    <row r="2314" spans="1:65" s="13" customFormat="1">
      <c r="B2314" s="156"/>
      <c r="D2314" s="157" t="s">
        <v>145</v>
      </c>
      <c r="E2314" s="158" t="s">
        <v>1</v>
      </c>
      <c r="F2314" s="159" t="s">
        <v>2544</v>
      </c>
      <c r="H2314" s="160">
        <v>13.5</v>
      </c>
      <c r="L2314" s="156"/>
      <c r="M2314" s="161"/>
      <c r="N2314" s="162"/>
      <c r="O2314" s="162"/>
      <c r="P2314" s="162"/>
      <c r="Q2314" s="162"/>
      <c r="R2314" s="162"/>
      <c r="S2314" s="162"/>
      <c r="T2314" s="163"/>
      <c r="AT2314" s="158" t="s">
        <v>145</v>
      </c>
      <c r="AU2314" s="158" t="s">
        <v>83</v>
      </c>
      <c r="AV2314" s="13" t="s">
        <v>83</v>
      </c>
      <c r="AW2314" s="13" t="s">
        <v>29</v>
      </c>
      <c r="AX2314" s="13" t="s">
        <v>81</v>
      </c>
      <c r="AY2314" s="158" t="s">
        <v>137</v>
      </c>
    </row>
    <row r="2315" spans="1:65" s="2" customFormat="1" ht="24.15" customHeight="1">
      <c r="A2315" s="30"/>
      <c r="B2315" s="142"/>
      <c r="C2315" s="143" t="s">
        <v>2545</v>
      </c>
      <c r="D2315" s="143" t="s">
        <v>139</v>
      </c>
      <c r="E2315" s="144" t="s">
        <v>2546</v>
      </c>
      <c r="F2315" s="145" t="s">
        <v>2547</v>
      </c>
      <c r="G2315" s="146" t="s">
        <v>190</v>
      </c>
      <c r="H2315" s="147">
        <v>1.95</v>
      </c>
      <c r="I2315" s="148"/>
      <c r="J2315" s="148">
        <f>ROUND(I2315*H2315,2)</f>
        <v>0</v>
      </c>
      <c r="K2315" s="149"/>
      <c r="L2315" s="31"/>
      <c r="M2315" s="150" t="s">
        <v>1</v>
      </c>
      <c r="N2315" s="151" t="s">
        <v>38</v>
      </c>
      <c r="O2315" s="152">
        <v>0</v>
      </c>
      <c r="P2315" s="152">
        <f>O2315*H2315</f>
        <v>0</v>
      </c>
      <c r="Q2315" s="152">
        <v>0</v>
      </c>
      <c r="R2315" s="152">
        <f>Q2315*H2315</f>
        <v>0</v>
      </c>
      <c r="S2315" s="152">
        <v>0</v>
      </c>
      <c r="T2315" s="153">
        <f>S2315*H2315</f>
        <v>0</v>
      </c>
      <c r="U2315" s="30"/>
      <c r="V2315" s="30"/>
      <c r="W2315" s="30"/>
      <c r="X2315" s="30"/>
      <c r="Y2315" s="30"/>
      <c r="Z2315" s="30"/>
      <c r="AA2315" s="30"/>
      <c r="AB2315" s="30"/>
      <c r="AC2315" s="30"/>
      <c r="AD2315" s="30"/>
      <c r="AE2315" s="30"/>
      <c r="AR2315" s="154" t="s">
        <v>223</v>
      </c>
      <c r="AT2315" s="154" t="s">
        <v>139</v>
      </c>
      <c r="AU2315" s="154" t="s">
        <v>83</v>
      </c>
      <c r="AY2315" s="18" t="s">
        <v>137</v>
      </c>
      <c r="BE2315" s="155">
        <f>IF(N2315="základní",J2315,0)</f>
        <v>0</v>
      </c>
      <c r="BF2315" s="155">
        <f>IF(N2315="snížená",J2315,0)</f>
        <v>0</v>
      </c>
      <c r="BG2315" s="155">
        <f>IF(N2315="zákl. přenesená",J2315,0)</f>
        <v>0</v>
      </c>
      <c r="BH2315" s="155">
        <f>IF(N2315="sníž. přenesená",J2315,0)</f>
        <v>0</v>
      </c>
      <c r="BI2315" s="155">
        <f>IF(N2315="nulová",J2315,0)</f>
        <v>0</v>
      </c>
      <c r="BJ2315" s="18" t="s">
        <v>81</v>
      </c>
      <c r="BK2315" s="155">
        <f>ROUND(I2315*H2315,2)</f>
        <v>0</v>
      </c>
      <c r="BL2315" s="18" t="s">
        <v>223</v>
      </c>
      <c r="BM2315" s="154" t="s">
        <v>2548</v>
      </c>
    </row>
    <row r="2316" spans="1:65" s="13" customFormat="1">
      <c r="B2316" s="156"/>
      <c r="D2316" s="157" t="s">
        <v>145</v>
      </c>
      <c r="E2316" s="158" t="s">
        <v>1</v>
      </c>
      <c r="F2316" s="159" t="s">
        <v>2549</v>
      </c>
      <c r="H2316" s="160">
        <v>1.95</v>
      </c>
      <c r="L2316" s="156"/>
      <c r="M2316" s="161"/>
      <c r="N2316" s="162"/>
      <c r="O2316" s="162"/>
      <c r="P2316" s="162"/>
      <c r="Q2316" s="162"/>
      <c r="R2316" s="162"/>
      <c r="S2316" s="162"/>
      <c r="T2316" s="163"/>
      <c r="AT2316" s="158" t="s">
        <v>145</v>
      </c>
      <c r="AU2316" s="158" t="s">
        <v>83</v>
      </c>
      <c r="AV2316" s="13" t="s">
        <v>83</v>
      </c>
      <c r="AW2316" s="13" t="s">
        <v>29</v>
      </c>
      <c r="AX2316" s="13" t="s">
        <v>81</v>
      </c>
      <c r="AY2316" s="158" t="s">
        <v>137</v>
      </c>
    </row>
    <row r="2317" spans="1:65" s="2" customFormat="1" ht="24.15" customHeight="1">
      <c r="A2317" s="30"/>
      <c r="B2317" s="142"/>
      <c r="C2317" s="143" t="s">
        <v>2550</v>
      </c>
      <c r="D2317" s="143" t="s">
        <v>139</v>
      </c>
      <c r="E2317" s="144" t="s">
        <v>2551</v>
      </c>
      <c r="F2317" s="145" t="s">
        <v>2552</v>
      </c>
      <c r="G2317" s="146" t="s">
        <v>190</v>
      </c>
      <c r="H2317" s="147">
        <v>2.5499999999999998</v>
      </c>
      <c r="I2317" s="148"/>
      <c r="J2317" s="148">
        <f>ROUND(I2317*H2317,2)</f>
        <v>0</v>
      </c>
      <c r="K2317" s="149"/>
      <c r="L2317" s="31"/>
      <c r="M2317" s="150" t="s">
        <v>1</v>
      </c>
      <c r="N2317" s="151" t="s">
        <v>38</v>
      </c>
      <c r="O2317" s="152">
        <v>0</v>
      </c>
      <c r="P2317" s="152">
        <f>O2317*H2317</f>
        <v>0</v>
      </c>
      <c r="Q2317" s="152">
        <v>0</v>
      </c>
      <c r="R2317" s="152">
        <f>Q2317*H2317</f>
        <v>0</v>
      </c>
      <c r="S2317" s="152">
        <v>0</v>
      </c>
      <c r="T2317" s="153">
        <f>S2317*H2317</f>
        <v>0</v>
      </c>
      <c r="U2317" s="30"/>
      <c r="V2317" s="30"/>
      <c r="W2317" s="30"/>
      <c r="X2317" s="30"/>
      <c r="Y2317" s="30"/>
      <c r="Z2317" s="30"/>
      <c r="AA2317" s="30"/>
      <c r="AB2317" s="30"/>
      <c r="AC2317" s="30"/>
      <c r="AD2317" s="30"/>
      <c r="AE2317" s="30"/>
      <c r="AR2317" s="154" t="s">
        <v>223</v>
      </c>
      <c r="AT2317" s="154" t="s">
        <v>139</v>
      </c>
      <c r="AU2317" s="154" t="s">
        <v>83</v>
      </c>
      <c r="AY2317" s="18" t="s">
        <v>137</v>
      </c>
      <c r="BE2317" s="155">
        <f>IF(N2317="základní",J2317,0)</f>
        <v>0</v>
      </c>
      <c r="BF2317" s="155">
        <f>IF(N2317="snížená",J2317,0)</f>
        <v>0</v>
      </c>
      <c r="BG2317" s="155">
        <f>IF(N2317="zákl. přenesená",J2317,0)</f>
        <v>0</v>
      </c>
      <c r="BH2317" s="155">
        <f>IF(N2317="sníž. přenesená",J2317,0)</f>
        <v>0</v>
      </c>
      <c r="BI2317" s="155">
        <f>IF(N2317="nulová",J2317,0)</f>
        <v>0</v>
      </c>
      <c r="BJ2317" s="18" t="s">
        <v>81</v>
      </c>
      <c r="BK2317" s="155">
        <f>ROUND(I2317*H2317,2)</f>
        <v>0</v>
      </c>
      <c r="BL2317" s="18" t="s">
        <v>223</v>
      </c>
      <c r="BM2317" s="154" t="s">
        <v>2553</v>
      </c>
    </row>
    <row r="2318" spans="1:65" s="13" customFormat="1">
      <c r="B2318" s="156"/>
      <c r="D2318" s="157" t="s">
        <v>145</v>
      </c>
      <c r="E2318" s="158" t="s">
        <v>1</v>
      </c>
      <c r="F2318" s="159" t="s">
        <v>2554</v>
      </c>
      <c r="H2318" s="160">
        <v>2.5499999999999998</v>
      </c>
      <c r="L2318" s="156"/>
      <c r="M2318" s="161"/>
      <c r="N2318" s="162"/>
      <c r="O2318" s="162"/>
      <c r="P2318" s="162"/>
      <c r="Q2318" s="162"/>
      <c r="R2318" s="162"/>
      <c r="S2318" s="162"/>
      <c r="T2318" s="163"/>
      <c r="AT2318" s="158" t="s">
        <v>145</v>
      </c>
      <c r="AU2318" s="158" t="s">
        <v>83</v>
      </c>
      <c r="AV2318" s="13" t="s">
        <v>83</v>
      </c>
      <c r="AW2318" s="13" t="s">
        <v>29</v>
      </c>
      <c r="AX2318" s="13" t="s">
        <v>81</v>
      </c>
      <c r="AY2318" s="158" t="s">
        <v>137</v>
      </c>
    </row>
    <row r="2319" spans="1:65" s="2" customFormat="1" ht="24.15" customHeight="1">
      <c r="A2319" s="30"/>
      <c r="B2319" s="142"/>
      <c r="C2319" s="143" t="s">
        <v>2555</v>
      </c>
      <c r="D2319" s="143" t="s">
        <v>139</v>
      </c>
      <c r="E2319" s="144" t="s">
        <v>2556</v>
      </c>
      <c r="F2319" s="145" t="s">
        <v>2557</v>
      </c>
      <c r="G2319" s="146" t="s">
        <v>190</v>
      </c>
      <c r="H2319" s="147">
        <v>1.95</v>
      </c>
      <c r="I2319" s="148"/>
      <c r="J2319" s="148">
        <f>ROUND(I2319*H2319,2)</f>
        <v>0</v>
      </c>
      <c r="K2319" s="149"/>
      <c r="L2319" s="31"/>
      <c r="M2319" s="150" t="s">
        <v>1</v>
      </c>
      <c r="N2319" s="151" t="s">
        <v>38</v>
      </c>
      <c r="O2319" s="152">
        <v>0</v>
      </c>
      <c r="P2319" s="152">
        <f>O2319*H2319</f>
        <v>0</v>
      </c>
      <c r="Q2319" s="152">
        <v>0</v>
      </c>
      <c r="R2319" s="152">
        <f>Q2319*H2319</f>
        <v>0</v>
      </c>
      <c r="S2319" s="152">
        <v>0</v>
      </c>
      <c r="T2319" s="153">
        <f>S2319*H2319</f>
        <v>0</v>
      </c>
      <c r="U2319" s="30"/>
      <c r="V2319" s="30"/>
      <c r="W2319" s="30"/>
      <c r="X2319" s="30"/>
      <c r="Y2319" s="30"/>
      <c r="Z2319" s="30"/>
      <c r="AA2319" s="30"/>
      <c r="AB2319" s="30"/>
      <c r="AC2319" s="30"/>
      <c r="AD2319" s="30"/>
      <c r="AE2319" s="30"/>
      <c r="AR2319" s="154" t="s">
        <v>223</v>
      </c>
      <c r="AT2319" s="154" t="s">
        <v>139</v>
      </c>
      <c r="AU2319" s="154" t="s">
        <v>83</v>
      </c>
      <c r="AY2319" s="18" t="s">
        <v>137</v>
      </c>
      <c r="BE2319" s="155">
        <f>IF(N2319="základní",J2319,0)</f>
        <v>0</v>
      </c>
      <c r="BF2319" s="155">
        <f>IF(N2319="snížená",J2319,0)</f>
        <v>0</v>
      </c>
      <c r="BG2319" s="155">
        <f>IF(N2319="zákl. přenesená",J2319,0)</f>
        <v>0</v>
      </c>
      <c r="BH2319" s="155">
        <f>IF(N2319="sníž. přenesená",J2319,0)</f>
        <v>0</v>
      </c>
      <c r="BI2319" s="155">
        <f>IF(N2319="nulová",J2319,0)</f>
        <v>0</v>
      </c>
      <c r="BJ2319" s="18" t="s">
        <v>81</v>
      </c>
      <c r="BK2319" s="155">
        <f>ROUND(I2319*H2319,2)</f>
        <v>0</v>
      </c>
      <c r="BL2319" s="18" t="s">
        <v>223</v>
      </c>
      <c r="BM2319" s="154" t="s">
        <v>2558</v>
      </c>
    </row>
    <row r="2320" spans="1:65" s="13" customFormat="1">
      <c r="B2320" s="156"/>
      <c r="D2320" s="157" t="s">
        <v>145</v>
      </c>
      <c r="E2320" s="158" t="s">
        <v>1</v>
      </c>
      <c r="F2320" s="159" t="s">
        <v>2549</v>
      </c>
      <c r="H2320" s="160">
        <v>1.95</v>
      </c>
      <c r="L2320" s="156"/>
      <c r="M2320" s="161"/>
      <c r="N2320" s="162"/>
      <c r="O2320" s="162"/>
      <c r="P2320" s="162"/>
      <c r="Q2320" s="162"/>
      <c r="R2320" s="162"/>
      <c r="S2320" s="162"/>
      <c r="T2320" s="163"/>
      <c r="AT2320" s="158" t="s">
        <v>145</v>
      </c>
      <c r="AU2320" s="158" t="s">
        <v>83</v>
      </c>
      <c r="AV2320" s="13" t="s">
        <v>83</v>
      </c>
      <c r="AW2320" s="13" t="s">
        <v>29</v>
      </c>
      <c r="AX2320" s="13" t="s">
        <v>81</v>
      </c>
      <c r="AY2320" s="158" t="s">
        <v>137</v>
      </c>
    </row>
    <row r="2321" spans="1:65" s="2" customFormat="1" ht="24.15" customHeight="1">
      <c r="A2321" s="30"/>
      <c r="B2321" s="142"/>
      <c r="C2321" s="143" t="s">
        <v>2559</v>
      </c>
      <c r="D2321" s="143" t="s">
        <v>139</v>
      </c>
      <c r="E2321" s="144" t="s">
        <v>2560</v>
      </c>
      <c r="F2321" s="145" t="s">
        <v>2561</v>
      </c>
      <c r="G2321" s="146" t="s">
        <v>318</v>
      </c>
      <c r="H2321" s="147">
        <v>6</v>
      </c>
      <c r="I2321" s="148"/>
      <c r="J2321" s="148">
        <f>ROUND(I2321*H2321,2)</f>
        <v>0</v>
      </c>
      <c r="K2321" s="149"/>
      <c r="L2321" s="31"/>
      <c r="M2321" s="150" t="s">
        <v>1</v>
      </c>
      <c r="N2321" s="151" t="s">
        <v>38</v>
      </c>
      <c r="O2321" s="152">
        <v>0</v>
      </c>
      <c r="P2321" s="152">
        <f>O2321*H2321</f>
        <v>0</v>
      </c>
      <c r="Q2321" s="152">
        <v>0</v>
      </c>
      <c r="R2321" s="152">
        <f>Q2321*H2321</f>
        <v>0</v>
      </c>
      <c r="S2321" s="152">
        <v>0</v>
      </c>
      <c r="T2321" s="153">
        <f>S2321*H2321</f>
        <v>0</v>
      </c>
      <c r="U2321" s="30"/>
      <c r="V2321" s="30"/>
      <c r="W2321" s="30"/>
      <c r="X2321" s="30"/>
      <c r="Y2321" s="30"/>
      <c r="Z2321" s="30"/>
      <c r="AA2321" s="30"/>
      <c r="AB2321" s="30"/>
      <c r="AC2321" s="30"/>
      <c r="AD2321" s="30"/>
      <c r="AE2321" s="30"/>
      <c r="AR2321" s="154" t="s">
        <v>223</v>
      </c>
      <c r="AT2321" s="154" t="s">
        <v>139</v>
      </c>
      <c r="AU2321" s="154" t="s">
        <v>83</v>
      </c>
      <c r="AY2321" s="18" t="s">
        <v>137</v>
      </c>
      <c r="BE2321" s="155">
        <f>IF(N2321="základní",J2321,0)</f>
        <v>0</v>
      </c>
      <c r="BF2321" s="155">
        <f>IF(N2321="snížená",J2321,0)</f>
        <v>0</v>
      </c>
      <c r="BG2321" s="155">
        <f>IF(N2321="zákl. přenesená",J2321,0)</f>
        <v>0</v>
      </c>
      <c r="BH2321" s="155">
        <f>IF(N2321="sníž. přenesená",J2321,0)</f>
        <v>0</v>
      </c>
      <c r="BI2321" s="155">
        <f>IF(N2321="nulová",J2321,0)</f>
        <v>0</v>
      </c>
      <c r="BJ2321" s="18" t="s">
        <v>81</v>
      </c>
      <c r="BK2321" s="155">
        <f>ROUND(I2321*H2321,2)</f>
        <v>0</v>
      </c>
      <c r="BL2321" s="18" t="s">
        <v>223</v>
      </c>
      <c r="BM2321" s="154" t="s">
        <v>2562</v>
      </c>
    </row>
    <row r="2322" spans="1:65" s="2" customFormat="1" ht="24.15" customHeight="1">
      <c r="A2322" s="30"/>
      <c r="B2322" s="142"/>
      <c r="C2322" s="143" t="s">
        <v>2563</v>
      </c>
      <c r="D2322" s="143" t="s">
        <v>139</v>
      </c>
      <c r="E2322" s="144" t="s">
        <v>2564</v>
      </c>
      <c r="F2322" s="145" t="s">
        <v>2565</v>
      </c>
      <c r="G2322" s="146" t="s">
        <v>318</v>
      </c>
      <c r="H2322" s="147">
        <v>15</v>
      </c>
      <c r="I2322" s="148"/>
      <c r="J2322" s="148">
        <f>ROUND(I2322*H2322,2)</f>
        <v>0</v>
      </c>
      <c r="K2322" s="149"/>
      <c r="L2322" s="31"/>
      <c r="M2322" s="150" t="s">
        <v>1</v>
      </c>
      <c r="N2322" s="151" t="s">
        <v>38</v>
      </c>
      <c r="O2322" s="152">
        <v>0</v>
      </c>
      <c r="P2322" s="152">
        <f>O2322*H2322</f>
        <v>0</v>
      </c>
      <c r="Q2322" s="152">
        <v>0</v>
      </c>
      <c r="R2322" s="152">
        <f>Q2322*H2322</f>
        <v>0</v>
      </c>
      <c r="S2322" s="152">
        <v>0</v>
      </c>
      <c r="T2322" s="153">
        <f>S2322*H2322</f>
        <v>0</v>
      </c>
      <c r="U2322" s="30"/>
      <c r="V2322" s="30"/>
      <c r="W2322" s="30"/>
      <c r="X2322" s="30"/>
      <c r="Y2322" s="30"/>
      <c r="Z2322" s="30"/>
      <c r="AA2322" s="30"/>
      <c r="AB2322" s="30"/>
      <c r="AC2322" s="30"/>
      <c r="AD2322" s="30"/>
      <c r="AE2322" s="30"/>
      <c r="AR2322" s="154" t="s">
        <v>223</v>
      </c>
      <c r="AT2322" s="154" t="s">
        <v>139</v>
      </c>
      <c r="AU2322" s="154" t="s">
        <v>83</v>
      </c>
      <c r="AY2322" s="18" t="s">
        <v>137</v>
      </c>
      <c r="BE2322" s="155">
        <f>IF(N2322="základní",J2322,0)</f>
        <v>0</v>
      </c>
      <c r="BF2322" s="155">
        <f>IF(N2322="snížená",J2322,0)</f>
        <v>0</v>
      </c>
      <c r="BG2322" s="155">
        <f>IF(N2322="zákl. přenesená",J2322,0)</f>
        <v>0</v>
      </c>
      <c r="BH2322" s="155">
        <f>IF(N2322="sníž. přenesená",J2322,0)</f>
        <v>0</v>
      </c>
      <c r="BI2322" s="155">
        <f>IF(N2322="nulová",J2322,0)</f>
        <v>0</v>
      </c>
      <c r="BJ2322" s="18" t="s">
        <v>81</v>
      </c>
      <c r="BK2322" s="155">
        <f>ROUND(I2322*H2322,2)</f>
        <v>0</v>
      </c>
      <c r="BL2322" s="18" t="s">
        <v>223</v>
      </c>
      <c r="BM2322" s="154" t="s">
        <v>2566</v>
      </c>
    </row>
    <row r="2323" spans="1:65" s="2" customFormat="1" ht="24.15" customHeight="1">
      <c r="A2323" s="30"/>
      <c r="B2323" s="142"/>
      <c r="C2323" s="143" t="s">
        <v>2567</v>
      </c>
      <c r="D2323" s="143" t="s">
        <v>139</v>
      </c>
      <c r="E2323" s="144" t="s">
        <v>2568</v>
      </c>
      <c r="F2323" s="145" t="s">
        <v>2569</v>
      </c>
      <c r="G2323" s="146" t="s">
        <v>190</v>
      </c>
      <c r="H2323" s="147">
        <v>3.75</v>
      </c>
      <c r="I2323" s="148"/>
      <c r="J2323" s="148">
        <f>ROUND(I2323*H2323,2)</f>
        <v>0</v>
      </c>
      <c r="K2323" s="149"/>
      <c r="L2323" s="31"/>
      <c r="M2323" s="150" t="s">
        <v>1</v>
      </c>
      <c r="N2323" s="151" t="s">
        <v>38</v>
      </c>
      <c r="O2323" s="152">
        <v>0</v>
      </c>
      <c r="P2323" s="152">
        <f>O2323*H2323</f>
        <v>0</v>
      </c>
      <c r="Q2323" s="152">
        <v>0</v>
      </c>
      <c r="R2323" s="152">
        <f>Q2323*H2323</f>
        <v>0</v>
      </c>
      <c r="S2323" s="152">
        <v>0</v>
      </c>
      <c r="T2323" s="153">
        <f>S2323*H2323</f>
        <v>0</v>
      </c>
      <c r="U2323" s="30"/>
      <c r="V2323" s="30"/>
      <c r="W2323" s="30"/>
      <c r="X2323" s="30"/>
      <c r="Y2323" s="30"/>
      <c r="Z2323" s="30"/>
      <c r="AA2323" s="30"/>
      <c r="AB2323" s="30"/>
      <c r="AC2323" s="30"/>
      <c r="AD2323" s="30"/>
      <c r="AE2323" s="30"/>
      <c r="AR2323" s="154" t="s">
        <v>223</v>
      </c>
      <c r="AT2323" s="154" t="s">
        <v>139</v>
      </c>
      <c r="AU2323" s="154" t="s">
        <v>83</v>
      </c>
      <c r="AY2323" s="18" t="s">
        <v>137</v>
      </c>
      <c r="BE2323" s="155">
        <f>IF(N2323="základní",J2323,0)</f>
        <v>0</v>
      </c>
      <c r="BF2323" s="155">
        <f>IF(N2323="snížená",J2323,0)</f>
        <v>0</v>
      </c>
      <c r="BG2323" s="155">
        <f>IF(N2323="zákl. přenesená",J2323,0)</f>
        <v>0</v>
      </c>
      <c r="BH2323" s="155">
        <f>IF(N2323="sníž. přenesená",J2323,0)</f>
        <v>0</v>
      </c>
      <c r="BI2323" s="155">
        <f>IF(N2323="nulová",J2323,0)</f>
        <v>0</v>
      </c>
      <c r="BJ2323" s="18" t="s">
        <v>81</v>
      </c>
      <c r="BK2323" s="155">
        <f>ROUND(I2323*H2323,2)</f>
        <v>0</v>
      </c>
      <c r="BL2323" s="18" t="s">
        <v>223</v>
      </c>
      <c r="BM2323" s="154" t="s">
        <v>2570</v>
      </c>
    </row>
    <row r="2324" spans="1:65" s="13" customFormat="1">
      <c r="B2324" s="156"/>
      <c r="D2324" s="157" t="s">
        <v>145</v>
      </c>
      <c r="E2324" s="158" t="s">
        <v>1</v>
      </c>
      <c r="F2324" s="159" t="s">
        <v>2571</v>
      </c>
      <c r="H2324" s="160">
        <v>3.75</v>
      </c>
      <c r="L2324" s="156"/>
      <c r="M2324" s="161"/>
      <c r="N2324" s="162"/>
      <c r="O2324" s="162"/>
      <c r="P2324" s="162"/>
      <c r="Q2324" s="162"/>
      <c r="R2324" s="162"/>
      <c r="S2324" s="162"/>
      <c r="T2324" s="163"/>
      <c r="AT2324" s="158" t="s">
        <v>145</v>
      </c>
      <c r="AU2324" s="158" t="s">
        <v>83</v>
      </c>
      <c r="AV2324" s="13" t="s">
        <v>83</v>
      </c>
      <c r="AW2324" s="13" t="s">
        <v>29</v>
      </c>
      <c r="AX2324" s="13" t="s">
        <v>81</v>
      </c>
      <c r="AY2324" s="158" t="s">
        <v>137</v>
      </c>
    </row>
    <row r="2325" spans="1:65" s="2" customFormat="1" ht="24.15" customHeight="1">
      <c r="A2325" s="30"/>
      <c r="B2325" s="142"/>
      <c r="C2325" s="143" t="s">
        <v>2572</v>
      </c>
      <c r="D2325" s="143" t="s">
        <v>139</v>
      </c>
      <c r="E2325" s="144" t="s">
        <v>2573</v>
      </c>
      <c r="F2325" s="145" t="s">
        <v>2574</v>
      </c>
      <c r="G2325" s="146" t="s">
        <v>190</v>
      </c>
      <c r="H2325" s="147">
        <v>3</v>
      </c>
      <c r="I2325" s="148"/>
      <c r="J2325" s="148">
        <f>ROUND(I2325*H2325,2)</f>
        <v>0</v>
      </c>
      <c r="K2325" s="149"/>
      <c r="L2325" s="31"/>
      <c r="M2325" s="150" t="s">
        <v>1</v>
      </c>
      <c r="N2325" s="151" t="s">
        <v>38</v>
      </c>
      <c r="O2325" s="152">
        <v>0</v>
      </c>
      <c r="P2325" s="152">
        <f>O2325*H2325</f>
        <v>0</v>
      </c>
      <c r="Q2325" s="152">
        <v>0</v>
      </c>
      <c r="R2325" s="152">
        <f>Q2325*H2325</f>
        <v>0</v>
      </c>
      <c r="S2325" s="152">
        <v>0</v>
      </c>
      <c r="T2325" s="153">
        <f>S2325*H2325</f>
        <v>0</v>
      </c>
      <c r="U2325" s="30"/>
      <c r="V2325" s="30"/>
      <c r="W2325" s="30"/>
      <c r="X2325" s="30"/>
      <c r="Y2325" s="30"/>
      <c r="Z2325" s="30"/>
      <c r="AA2325" s="30"/>
      <c r="AB2325" s="30"/>
      <c r="AC2325" s="30"/>
      <c r="AD2325" s="30"/>
      <c r="AE2325" s="30"/>
      <c r="AR2325" s="154" t="s">
        <v>223</v>
      </c>
      <c r="AT2325" s="154" t="s">
        <v>139</v>
      </c>
      <c r="AU2325" s="154" t="s">
        <v>83</v>
      </c>
      <c r="AY2325" s="18" t="s">
        <v>137</v>
      </c>
      <c r="BE2325" s="155">
        <f>IF(N2325="základní",J2325,0)</f>
        <v>0</v>
      </c>
      <c r="BF2325" s="155">
        <f>IF(N2325="snížená",J2325,0)</f>
        <v>0</v>
      </c>
      <c r="BG2325" s="155">
        <f>IF(N2325="zákl. přenesená",J2325,0)</f>
        <v>0</v>
      </c>
      <c r="BH2325" s="155">
        <f>IF(N2325="sníž. přenesená",J2325,0)</f>
        <v>0</v>
      </c>
      <c r="BI2325" s="155">
        <f>IF(N2325="nulová",J2325,0)</f>
        <v>0</v>
      </c>
      <c r="BJ2325" s="18" t="s">
        <v>81</v>
      </c>
      <c r="BK2325" s="155">
        <f>ROUND(I2325*H2325,2)</f>
        <v>0</v>
      </c>
      <c r="BL2325" s="18" t="s">
        <v>223</v>
      </c>
      <c r="BM2325" s="154" t="s">
        <v>2575</v>
      </c>
    </row>
    <row r="2326" spans="1:65" s="13" customFormat="1">
      <c r="B2326" s="156"/>
      <c r="D2326" s="157" t="s">
        <v>145</v>
      </c>
      <c r="E2326" s="158" t="s">
        <v>1</v>
      </c>
      <c r="F2326" s="159" t="s">
        <v>2576</v>
      </c>
      <c r="H2326" s="160">
        <v>3</v>
      </c>
      <c r="L2326" s="156"/>
      <c r="M2326" s="161"/>
      <c r="N2326" s="162"/>
      <c r="O2326" s="162"/>
      <c r="P2326" s="162"/>
      <c r="Q2326" s="162"/>
      <c r="R2326" s="162"/>
      <c r="S2326" s="162"/>
      <c r="T2326" s="163"/>
      <c r="AT2326" s="158" t="s">
        <v>145</v>
      </c>
      <c r="AU2326" s="158" t="s">
        <v>83</v>
      </c>
      <c r="AV2326" s="13" t="s">
        <v>83</v>
      </c>
      <c r="AW2326" s="13" t="s">
        <v>29</v>
      </c>
      <c r="AX2326" s="13" t="s">
        <v>81</v>
      </c>
      <c r="AY2326" s="158" t="s">
        <v>137</v>
      </c>
    </row>
    <row r="2327" spans="1:65" s="2" customFormat="1" ht="24.15" customHeight="1">
      <c r="A2327" s="30"/>
      <c r="B2327" s="142"/>
      <c r="C2327" s="143" t="s">
        <v>2577</v>
      </c>
      <c r="D2327" s="143" t="s">
        <v>139</v>
      </c>
      <c r="E2327" s="144" t="s">
        <v>2578</v>
      </c>
      <c r="F2327" s="145" t="s">
        <v>2579</v>
      </c>
      <c r="G2327" s="146" t="s">
        <v>190</v>
      </c>
      <c r="H2327" s="147">
        <v>3.75</v>
      </c>
      <c r="I2327" s="148"/>
      <c r="J2327" s="148">
        <f>ROUND(I2327*H2327,2)</f>
        <v>0</v>
      </c>
      <c r="K2327" s="149"/>
      <c r="L2327" s="31"/>
      <c r="M2327" s="150" t="s">
        <v>1</v>
      </c>
      <c r="N2327" s="151" t="s">
        <v>38</v>
      </c>
      <c r="O2327" s="152">
        <v>0</v>
      </c>
      <c r="P2327" s="152">
        <f>O2327*H2327</f>
        <v>0</v>
      </c>
      <c r="Q2327" s="152">
        <v>0</v>
      </c>
      <c r="R2327" s="152">
        <f>Q2327*H2327</f>
        <v>0</v>
      </c>
      <c r="S2327" s="152">
        <v>0</v>
      </c>
      <c r="T2327" s="153">
        <f>S2327*H2327</f>
        <v>0</v>
      </c>
      <c r="U2327" s="30"/>
      <c r="V2327" s="30"/>
      <c r="W2327" s="30"/>
      <c r="X2327" s="30"/>
      <c r="Y2327" s="30"/>
      <c r="Z2327" s="30"/>
      <c r="AA2327" s="30"/>
      <c r="AB2327" s="30"/>
      <c r="AC2327" s="30"/>
      <c r="AD2327" s="30"/>
      <c r="AE2327" s="30"/>
      <c r="AR2327" s="154" t="s">
        <v>223</v>
      </c>
      <c r="AT2327" s="154" t="s">
        <v>139</v>
      </c>
      <c r="AU2327" s="154" t="s">
        <v>83</v>
      </c>
      <c r="AY2327" s="18" t="s">
        <v>137</v>
      </c>
      <c r="BE2327" s="155">
        <f>IF(N2327="základní",J2327,0)</f>
        <v>0</v>
      </c>
      <c r="BF2327" s="155">
        <f>IF(N2327="snížená",J2327,0)</f>
        <v>0</v>
      </c>
      <c r="BG2327" s="155">
        <f>IF(N2327="zákl. přenesená",J2327,0)</f>
        <v>0</v>
      </c>
      <c r="BH2327" s="155">
        <f>IF(N2327="sníž. přenesená",J2327,0)</f>
        <v>0</v>
      </c>
      <c r="BI2327" s="155">
        <f>IF(N2327="nulová",J2327,0)</f>
        <v>0</v>
      </c>
      <c r="BJ2327" s="18" t="s">
        <v>81</v>
      </c>
      <c r="BK2327" s="155">
        <f>ROUND(I2327*H2327,2)</f>
        <v>0</v>
      </c>
      <c r="BL2327" s="18" t="s">
        <v>223</v>
      </c>
      <c r="BM2327" s="154" t="s">
        <v>2580</v>
      </c>
    </row>
    <row r="2328" spans="1:65" s="13" customFormat="1">
      <c r="B2328" s="156"/>
      <c r="D2328" s="157" t="s">
        <v>145</v>
      </c>
      <c r="E2328" s="158" t="s">
        <v>1</v>
      </c>
      <c r="F2328" s="159" t="s">
        <v>2571</v>
      </c>
      <c r="H2328" s="160">
        <v>3.75</v>
      </c>
      <c r="L2328" s="156"/>
      <c r="M2328" s="161"/>
      <c r="N2328" s="162"/>
      <c r="O2328" s="162"/>
      <c r="P2328" s="162"/>
      <c r="Q2328" s="162"/>
      <c r="R2328" s="162"/>
      <c r="S2328" s="162"/>
      <c r="T2328" s="163"/>
      <c r="AT2328" s="158" t="s">
        <v>145</v>
      </c>
      <c r="AU2328" s="158" t="s">
        <v>83</v>
      </c>
      <c r="AV2328" s="13" t="s">
        <v>83</v>
      </c>
      <c r="AW2328" s="13" t="s">
        <v>29</v>
      </c>
      <c r="AX2328" s="13" t="s">
        <v>81</v>
      </c>
      <c r="AY2328" s="158" t="s">
        <v>137</v>
      </c>
    </row>
    <row r="2329" spans="1:65" s="2" customFormat="1" ht="24.15" customHeight="1">
      <c r="A2329" s="30"/>
      <c r="B2329" s="142"/>
      <c r="C2329" s="143" t="s">
        <v>2581</v>
      </c>
      <c r="D2329" s="143" t="s">
        <v>139</v>
      </c>
      <c r="E2329" s="144" t="s">
        <v>2582</v>
      </c>
      <c r="F2329" s="145" t="s">
        <v>2583</v>
      </c>
      <c r="G2329" s="146" t="s">
        <v>318</v>
      </c>
      <c r="H2329" s="147">
        <v>1</v>
      </c>
      <c r="I2329" s="148"/>
      <c r="J2329" s="148">
        <f t="shared" ref="J2329:J2336" si="50">ROUND(I2329*H2329,2)</f>
        <v>0</v>
      </c>
      <c r="K2329" s="149"/>
      <c r="L2329" s="31"/>
      <c r="M2329" s="150" t="s">
        <v>1</v>
      </c>
      <c r="N2329" s="151" t="s">
        <v>38</v>
      </c>
      <c r="O2329" s="152">
        <v>0</v>
      </c>
      <c r="P2329" s="152">
        <f t="shared" ref="P2329:P2336" si="51">O2329*H2329</f>
        <v>0</v>
      </c>
      <c r="Q2329" s="152">
        <v>0</v>
      </c>
      <c r="R2329" s="152">
        <f t="shared" ref="R2329:R2336" si="52">Q2329*H2329</f>
        <v>0</v>
      </c>
      <c r="S2329" s="152">
        <v>0</v>
      </c>
      <c r="T2329" s="153">
        <f t="shared" ref="T2329:T2336" si="53">S2329*H2329</f>
        <v>0</v>
      </c>
      <c r="U2329" s="30"/>
      <c r="V2329" s="30"/>
      <c r="W2329" s="30"/>
      <c r="X2329" s="30"/>
      <c r="Y2329" s="30"/>
      <c r="Z2329" s="30"/>
      <c r="AA2329" s="30"/>
      <c r="AB2329" s="30"/>
      <c r="AC2329" s="30"/>
      <c r="AD2329" s="30"/>
      <c r="AE2329" s="30"/>
      <c r="AR2329" s="154" t="s">
        <v>223</v>
      </c>
      <c r="AT2329" s="154" t="s">
        <v>139</v>
      </c>
      <c r="AU2329" s="154" t="s">
        <v>83</v>
      </c>
      <c r="AY2329" s="18" t="s">
        <v>137</v>
      </c>
      <c r="BE2329" s="155">
        <f t="shared" ref="BE2329:BE2336" si="54">IF(N2329="základní",J2329,0)</f>
        <v>0</v>
      </c>
      <c r="BF2329" s="155">
        <f t="shared" ref="BF2329:BF2336" si="55">IF(N2329="snížená",J2329,0)</f>
        <v>0</v>
      </c>
      <c r="BG2329" s="155">
        <f t="shared" ref="BG2329:BG2336" si="56">IF(N2329="zákl. přenesená",J2329,0)</f>
        <v>0</v>
      </c>
      <c r="BH2329" s="155">
        <f t="shared" ref="BH2329:BH2336" si="57">IF(N2329="sníž. přenesená",J2329,0)</f>
        <v>0</v>
      </c>
      <c r="BI2329" s="155">
        <f t="shared" ref="BI2329:BI2336" si="58">IF(N2329="nulová",J2329,0)</f>
        <v>0</v>
      </c>
      <c r="BJ2329" s="18" t="s">
        <v>81</v>
      </c>
      <c r="BK2329" s="155">
        <f t="shared" ref="BK2329:BK2336" si="59">ROUND(I2329*H2329,2)</f>
        <v>0</v>
      </c>
      <c r="BL2329" s="18" t="s">
        <v>223</v>
      </c>
      <c r="BM2329" s="154" t="s">
        <v>2584</v>
      </c>
    </row>
    <row r="2330" spans="1:65" s="2" customFormat="1" ht="24.15" customHeight="1">
      <c r="A2330" s="30"/>
      <c r="B2330" s="142"/>
      <c r="C2330" s="143" t="s">
        <v>2585</v>
      </c>
      <c r="D2330" s="143" t="s">
        <v>139</v>
      </c>
      <c r="E2330" s="144" t="s">
        <v>2586</v>
      </c>
      <c r="F2330" s="145" t="s">
        <v>2587</v>
      </c>
      <c r="G2330" s="146" t="s">
        <v>318</v>
      </c>
      <c r="H2330" s="147">
        <v>2</v>
      </c>
      <c r="I2330" s="148"/>
      <c r="J2330" s="148">
        <f t="shared" si="50"/>
        <v>0</v>
      </c>
      <c r="K2330" s="149"/>
      <c r="L2330" s="31"/>
      <c r="M2330" s="150" t="s">
        <v>1</v>
      </c>
      <c r="N2330" s="151" t="s">
        <v>38</v>
      </c>
      <c r="O2330" s="152">
        <v>0</v>
      </c>
      <c r="P2330" s="152">
        <f t="shared" si="51"/>
        <v>0</v>
      </c>
      <c r="Q2330" s="152">
        <v>0</v>
      </c>
      <c r="R2330" s="152">
        <f t="shared" si="52"/>
        <v>0</v>
      </c>
      <c r="S2330" s="152">
        <v>0</v>
      </c>
      <c r="T2330" s="153">
        <f t="shared" si="53"/>
        <v>0</v>
      </c>
      <c r="U2330" s="30"/>
      <c r="V2330" s="30"/>
      <c r="W2330" s="30"/>
      <c r="X2330" s="30"/>
      <c r="Y2330" s="30"/>
      <c r="Z2330" s="30"/>
      <c r="AA2330" s="30"/>
      <c r="AB2330" s="30"/>
      <c r="AC2330" s="30"/>
      <c r="AD2330" s="30"/>
      <c r="AE2330" s="30"/>
      <c r="AR2330" s="154" t="s">
        <v>223</v>
      </c>
      <c r="AT2330" s="154" t="s">
        <v>139</v>
      </c>
      <c r="AU2330" s="154" t="s">
        <v>83</v>
      </c>
      <c r="AY2330" s="18" t="s">
        <v>137</v>
      </c>
      <c r="BE2330" s="155">
        <f t="shared" si="54"/>
        <v>0</v>
      </c>
      <c r="BF2330" s="155">
        <f t="shared" si="55"/>
        <v>0</v>
      </c>
      <c r="BG2330" s="155">
        <f t="shared" si="56"/>
        <v>0</v>
      </c>
      <c r="BH2330" s="155">
        <f t="shared" si="57"/>
        <v>0</v>
      </c>
      <c r="BI2330" s="155">
        <f t="shared" si="58"/>
        <v>0</v>
      </c>
      <c r="BJ2330" s="18" t="s">
        <v>81</v>
      </c>
      <c r="BK2330" s="155">
        <f t="shared" si="59"/>
        <v>0</v>
      </c>
      <c r="BL2330" s="18" t="s">
        <v>223</v>
      </c>
      <c r="BM2330" s="154" t="s">
        <v>2588</v>
      </c>
    </row>
    <row r="2331" spans="1:65" s="2" customFormat="1" ht="24.15" customHeight="1">
      <c r="A2331" s="30"/>
      <c r="B2331" s="142"/>
      <c r="C2331" s="143" t="s">
        <v>2589</v>
      </c>
      <c r="D2331" s="143" t="s">
        <v>139</v>
      </c>
      <c r="E2331" s="144" t="s">
        <v>2590</v>
      </c>
      <c r="F2331" s="145" t="s">
        <v>2591</v>
      </c>
      <c r="G2331" s="146" t="s">
        <v>318</v>
      </c>
      <c r="H2331" s="147">
        <v>2</v>
      </c>
      <c r="I2331" s="148"/>
      <c r="J2331" s="148">
        <f t="shared" si="50"/>
        <v>0</v>
      </c>
      <c r="K2331" s="149"/>
      <c r="L2331" s="31"/>
      <c r="M2331" s="150" t="s">
        <v>1</v>
      </c>
      <c r="N2331" s="151" t="s">
        <v>38</v>
      </c>
      <c r="O2331" s="152">
        <v>0</v>
      </c>
      <c r="P2331" s="152">
        <f t="shared" si="51"/>
        <v>0</v>
      </c>
      <c r="Q2331" s="152">
        <v>0</v>
      </c>
      <c r="R2331" s="152">
        <f t="shared" si="52"/>
        <v>0</v>
      </c>
      <c r="S2331" s="152">
        <v>0</v>
      </c>
      <c r="T2331" s="153">
        <f t="shared" si="53"/>
        <v>0</v>
      </c>
      <c r="U2331" s="30"/>
      <c r="V2331" s="30"/>
      <c r="W2331" s="30"/>
      <c r="X2331" s="30"/>
      <c r="Y2331" s="30"/>
      <c r="Z2331" s="30"/>
      <c r="AA2331" s="30"/>
      <c r="AB2331" s="30"/>
      <c r="AC2331" s="30"/>
      <c r="AD2331" s="30"/>
      <c r="AE2331" s="30"/>
      <c r="AR2331" s="154" t="s">
        <v>223</v>
      </c>
      <c r="AT2331" s="154" t="s">
        <v>139</v>
      </c>
      <c r="AU2331" s="154" t="s">
        <v>83</v>
      </c>
      <c r="AY2331" s="18" t="s">
        <v>137</v>
      </c>
      <c r="BE2331" s="155">
        <f t="shared" si="54"/>
        <v>0</v>
      </c>
      <c r="BF2331" s="155">
        <f t="shared" si="55"/>
        <v>0</v>
      </c>
      <c r="BG2331" s="155">
        <f t="shared" si="56"/>
        <v>0</v>
      </c>
      <c r="BH2331" s="155">
        <f t="shared" si="57"/>
        <v>0</v>
      </c>
      <c r="BI2331" s="155">
        <f t="shared" si="58"/>
        <v>0</v>
      </c>
      <c r="BJ2331" s="18" t="s">
        <v>81</v>
      </c>
      <c r="BK2331" s="155">
        <f t="shared" si="59"/>
        <v>0</v>
      </c>
      <c r="BL2331" s="18" t="s">
        <v>223</v>
      </c>
      <c r="BM2331" s="154" t="s">
        <v>2592</v>
      </c>
    </row>
    <row r="2332" spans="1:65" s="2" customFormat="1" ht="33" customHeight="1">
      <c r="A2332" s="30"/>
      <c r="B2332" s="142"/>
      <c r="C2332" s="143" t="s">
        <v>2593</v>
      </c>
      <c r="D2332" s="143" t="s">
        <v>139</v>
      </c>
      <c r="E2332" s="144" t="s">
        <v>2594</v>
      </c>
      <c r="F2332" s="145" t="s">
        <v>2595</v>
      </c>
      <c r="G2332" s="146" t="s">
        <v>318</v>
      </c>
      <c r="H2332" s="147">
        <v>4</v>
      </c>
      <c r="I2332" s="148"/>
      <c r="J2332" s="148">
        <f t="shared" si="50"/>
        <v>0</v>
      </c>
      <c r="K2332" s="149"/>
      <c r="L2332" s="31"/>
      <c r="M2332" s="150" t="s">
        <v>1</v>
      </c>
      <c r="N2332" s="151" t="s">
        <v>38</v>
      </c>
      <c r="O2332" s="152">
        <v>0</v>
      </c>
      <c r="P2332" s="152">
        <f t="shared" si="51"/>
        <v>0</v>
      </c>
      <c r="Q2332" s="152">
        <v>0</v>
      </c>
      <c r="R2332" s="152">
        <f t="shared" si="52"/>
        <v>0</v>
      </c>
      <c r="S2332" s="152">
        <v>0</v>
      </c>
      <c r="T2332" s="153">
        <f t="shared" si="53"/>
        <v>0</v>
      </c>
      <c r="U2332" s="30"/>
      <c r="V2332" s="30"/>
      <c r="W2332" s="30"/>
      <c r="X2332" s="30"/>
      <c r="Y2332" s="30"/>
      <c r="Z2332" s="30"/>
      <c r="AA2332" s="30"/>
      <c r="AB2332" s="30"/>
      <c r="AC2332" s="30"/>
      <c r="AD2332" s="30"/>
      <c r="AE2332" s="30"/>
      <c r="AR2332" s="154" t="s">
        <v>223</v>
      </c>
      <c r="AT2332" s="154" t="s">
        <v>139</v>
      </c>
      <c r="AU2332" s="154" t="s">
        <v>83</v>
      </c>
      <c r="AY2332" s="18" t="s">
        <v>137</v>
      </c>
      <c r="BE2332" s="155">
        <f t="shared" si="54"/>
        <v>0</v>
      </c>
      <c r="BF2332" s="155">
        <f t="shared" si="55"/>
        <v>0</v>
      </c>
      <c r="BG2332" s="155">
        <f t="shared" si="56"/>
        <v>0</v>
      </c>
      <c r="BH2332" s="155">
        <f t="shared" si="57"/>
        <v>0</v>
      </c>
      <c r="BI2332" s="155">
        <f t="shared" si="58"/>
        <v>0</v>
      </c>
      <c r="BJ2332" s="18" t="s">
        <v>81</v>
      </c>
      <c r="BK2332" s="155">
        <f t="shared" si="59"/>
        <v>0</v>
      </c>
      <c r="BL2332" s="18" t="s">
        <v>223</v>
      </c>
      <c r="BM2332" s="154" t="s">
        <v>2596</v>
      </c>
    </row>
    <row r="2333" spans="1:65" s="2" customFormat="1" ht="24.15" customHeight="1">
      <c r="A2333" s="30"/>
      <c r="B2333" s="142"/>
      <c r="C2333" s="143" t="s">
        <v>2597</v>
      </c>
      <c r="D2333" s="143" t="s">
        <v>139</v>
      </c>
      <c r="E2333" s="144" t="s">
        <v>2598</v>
      </c>
      <c r="F2333" s="145" t="s">
        <v>2599</v>
      </c>
      <c r="G2333" s="146" t="s">
        <v>318</v>
      </c>
      <c r="H2333" s="147">
        <v>2</v>
      </c>
      <c r="I2333" s="148"/>
      <c r="J2333" s="148">
        <f t="shared" si="50"/>
        <v>0</v>
      </c>
      <c r="K2333" s="149"/>
      <c r="L2333" s="31"/>
      <c r="M2333" s="150" t="s">
        <v>1</v>
      </c>
      <c r="N2333" s="151" t="s">
        <v>38</v>
      </c>
      <c r="O2333" s="152">
        <v>0</v>
      </c>
      <c r="P2333" s="152">
        <f t="shared" si="51"/>
        <v>0</v>
      </c>
      <c r="Q2333" s="152">
        <v>0</v>
      </c>
      <c r="R2333" s="152">
        <f t="shared" si="52"/>
        <v>0</v>
      </c>
      <c r="S2333" s="152">
        <v>0</v>
      </c>
      <c r="T2333" s="153">
        <f t="shared" si="53"/>
        <v>0</v>
      </c>
      <c r="U2333" s="30"/>
      <c r="V2333" s="30"/>
      <c r="W2333" s="30"/>
      <c r="X2333" s="30"/>
      <c r="Y2333" s="30"/>
      <c r="Z2333" s="30"/>
      <c r="AA2333" s="30"/>
      <c r="AB2333" s="30"/>
      <c r="AC2333" s="30"/>
      <c r="AD2333" s="30"/>
      <c r="AE2333" s="30"/>
      <c r="AR2333" s="154" t="s">
        <v>223</v>
      </c>
      <c r="AT2333" s="154" t="s">
        <v>139</v>
      </c>
      <c r="AU2333" s="154" t="s">
        <v>83</v>
      </c>
      <c r="AY2333" s="18" t="s">
        <v>137</v>
      </c>
      <c r="BE2333" s="155">
        <f t="shared" si="54"/>
        <v>0</v>
      </c>
      <c r="BF2333" s="155">
        <f t="shared" si="55"/>
        <v>0</v>
      </c>
      <c r="BG2333" s="155">
        <f t="shared" si="56"/>
        <v>0</v>
      </c>
      <c r="BH2333" s="155">
        <f t="shared" si="57"/>
        <v>0</v>
      </c>
      <c r="BI2333" s="155">
        <f t="shared" si="58"/>
        <v>0</v>
      </c>
      <c r="BJ2333" s="18" t="s">
        <v>81</v>
      </c>
      <c r="BK2333" s="155">
        <f t="shared" si="59"/>
        <v>0</v>
      </c>
      <c r="BL2333" s="18" t="s">
        <v>223</v>
      </c>
      <c r="BM2333" s="154" t="s">
        <v>2600</v>
      </c>
    </row>
    <row r="2334" spans="1:65" s="2" customFormat="1" ht="24.15" customHeight="1">
      <c r="A2334" s="30"/>
      <c r="B2334" s="142"/>
      <c r="C2334" s="143" t="s">
        <v>2601</v>
      </c>
      <c r="D2334" s="143" t="s">
        <v>139</v>
      </c>
      <c r="E2334" s="144" t="s">
        <v>2602</v>
      </c>
      <c r="F2334" s="145" t="s">
        <v>2603</v>
      </c>
      <c r="G2334" s="146" t="s">
        <v>318</v>
      </c>
      <c r="H2334" s="147">
        <v>2</v>
      </c>
      <c r="I2334" s="148"/>
      <c r="J2334" s="148">
        <f t="shared" si="50"/>
        <v>0</v>
      </c>
      <c r="K2334" s="149"/>
      <c r="L2334" s="31"/>
      <c r="M2334" s="150" t="s">
        <v>1</v>
      </c>
      <c r="N2334" s="151" t="s">
        <v>38</v>
      </c>
      <c r="O2334" s="152">
        <v>0</v>
      </c>
      <c r="P2334" s="152">
        <f t="shared" si="51"/>
        <v>0</v>
      </c>
      <c r="Q2334" s="152">
        <v>0</v>
      </c>
      <c r="R2334" s="152">
        <f t="shared" si="52"/>
        <v>0</v>
      </c>
      <c r="S2334" s="152">
        <v>0</v>
      </c>
      <c r="T2334" s="153">
        <f t="shared" si="53"/>
        <v>0</v>
      </c>
      <c r="U2334" s="30"/>
      <c r="V2334" s="30"/>
      <c r="W2334" s="30"/>
      <c r="X2334" s="30"/>
      <c r="Y2334" s="30"/>
      <c r="Z2334" s="30"/>
      <c r="AA2334" s="30"/>
      <c r="AB2334" s="30"/>
      <c r="AC2334" s="30"/>
      <c r="AD2334" s="30"/>
      <c r="AE2334" s="30"/>
      <c r="AR2334" s="154" t="s">
        <v>223</v>
      </c>
      <c r="AT2334" s="154" t="s">
        <v>139</v>
      </c>
      <c r="AU2334" s="154" t="s">
        <v>83</v>
      </c>
      <c r="AY2334" s="18" t="s">
        <v>137</v>
      </c>
      <c r="BE2334" s="155">
        <f t="shared" si="54"/>
        <v>0</v>
      </c>
      <c r="BF2334" s="155">
        <f t="shared" si="55"/>
        <v>0</v>
      </c>
      <c r="BG2334" s="155">
        <f t="shared" si="56"/>
        <v>0</v>
      </c>
      <c r="BH2334" s="155">
        <f t="shared" si="57"/>
        <v>0</v>
      </c>
      <c r="BI2334" s="155">
        <f t="shared" si="58"/>
        <v>0</v>
      </c>
      <c r="BJ2334" s="18" t="s">
        <v>81</v>
      </c>
      <c r="BK2334" s="155">
        <f t="shared" si="59"/>
        <v>0</v>
      </c>
      <c r="BL2334" s="18" t="s">
        <v>223</v>
      </c>
      <c r="BM2334" s="154" t="s">
        <v>2604</v>
      </c>
    </row>
    <row r="2335" spans="1:65" s="2" customFormat="1" ht="24.15" customHeight="1">
      <c r="A2335" s="30"/>
      <c r="B2335" s="142"/>
      <c r="C2335" s="143" t="s">
        <v>2605</v>
      </c>
      <c r="D2335" s="143" t="s">
        <v>139</v>
      </c>
      <c r="E2335" s="144" t="s">
        <v>2606</v>
      </c>
      <c r="F2335" s="145" t="s">
        <v>2607</v>
      </c>
      <c r="G2335" s="146" t="s">
        <v>318</v>
      </c>
      <c r="H2335" s="147">
        <v>2</v>
      </c>
      <c r="I2335" s="148"/>
      <c r="J2335" s="148">
        <f t="shared" si="50"/>
        <v>0</v>
      </c>
      <c r="K2335" s="149"/>
      <c r="L2335" s="31"/>
      <c r="M2335" s="150" t="s">
        <v>1</v>
      </c>
      <c r="N2335" s="151" t="s">
        <v>38</v>
      </c>
      <c r="O2335" s="152">
        <v>0</v>
      </c>
      <c r="P2335" s="152">
        <f t="shared" si="51"/>
        <v>0</v>
      </c>
      <c r="Q2335" s="152">
        <v>0</v>
      </c>
      <c r="R2335" s="152">
        <f t="shared" si="52"/>
        <v>0</v>
      </c>
      <c r="S2335" s="152">
        <v>0</v>
      </c>
      <c r="T2335" s="153">
        <f t="shared" si="53"/>
        <v>0</v>
      </c>
      <c r="U2335" s="30"/>
      <c r="V2335" s="30"/>
      <c r="W2335" s="30"/>
      <c r="X2335" s="30"/>
      <c r="Y2335" s="30"/>
      <c r="Z2335" s="30"/>
      <c r="AA2335" s="30"/>
      <c r="AB2335" s="30"/>
      <c r="AC2335" s="30"/>
      <c r="AD2335" s="30"/>
      <c r="AE2335" s="30"/>
      <c r="AR2335" s="154" t="s">
        <v>223</v>
      </c>
      <c r="AT2335" s="154" t="s">
        <v>139</v>
      </c>
      <c r="AU2335" s="154" t="s">
        <v>83</v>
      </c>
      <c r="AY2335" s="18" t="s">
        <v>137</v>
      </c>
      <c r="BE2335" s="155">
        <f t="shared" si="54"/>
        <v>0</v>
      </c>
      <c r="BF2335" s="155">
        <f t="shared" si="55"/>
        <v>0</v>
      </c>
      <c r="BG2335" s="155">
        <f t="shared" si="56"/>
        <v>0</v>
      </c>
      <c r="BH2335" s="155">
        <f t="shared" si="57"/>
        <v>0</v>
      </c>
      <c r="BI2335" s="155">
        <f t="shared" si="58"/>
        <v>0</v>
      </c>
      <c r="BJ2335" s="18" t="s">
        <v>81</v>
      </c>
      <c r="BK2335" s="155">
        <f t="shared" si="59"/>
        <v>0</v>
      </c>
      <c r="BL2335" s="18" t="s">
        <v>223</v>
      </c>
      <c r="BM2335" s="154" t="s">
        <v>2608</v>
      </c>
    </row>
    <row r="2336" spans="1:65" s="2" customFormat="1" ht="16.5" customHeight="1">
      <c r="A2336" s="30"/>
      <c r="B2336" s="142"/>
      <c r="C2336" s="143" t="s">
        <v>2609</v>
      </c>
      <c r="D2336" s="143" t="s">
        <v>139</v>
      </c>
      <c r="E2336" s="144" t="s">
        <v>2610</v>
      </c>
      <c r="F2336" s="145" t="s">
        <v>2611</v>
      </c>
      <c r="G2336" s="146" t="s">
        <v>190</v>
      </c>
      <c r="H2336" s="147">
        <v>17.100000000000001</v>
      </c>
      <c r="I2336" s="148"/>
      <c r="J2336" s="148">
        <f t="shared" si="50"/>
        <v>0</v>
      </c>
      <c r="K2336" s="149"/>
      <c r="L2336" s="31"/>
      <c r="M2336" s="150" t="s">
        <v>1</v>
      </c>
      <c r="N2336" s="151" t="s">
        <v>38</v>
      </c>
      <c r="O2336" s="152">
        <v>0</v>
      </c>
      <c r="P2336" s="152">
        <f t="shared" si="51"/>
        <v>0</v>
      </c>
      <c r="Q2336" s="152">
        <v>0</v>
      </c>
      <c r="R2336" s="152">
        <f t="shared" si="52"/>
        <v>0</v>
      </c>
      <c r="S2336" s="152">
        <v>0</v>
      </c>
      <c r="T2336" s="153">
        <f t="shared" si="53"/>
        <v>0</v>
      </c>
      <c r="U2336" s="30"/>
      <c r="V2336" s="30"/>
      <c r="W2336" s="30"/>
      <c r="X2336" s="30"/>
      <c r="Y2336" s="30"/>
      <c r="Z2336" s="30"/>
      <c r="AA2336" s="30"/>
      <c r="AB2336" s="30"/>
      <c r="AC2336" s="30"/>
      <c r="AD2336" s="30"/>
      <c r="AE2336" s="30"/>
      <c r="AR2336" s="154" t="s">
        <v>223</v>
      </c>
      <c r="AT2336" s="154" t="s">
        <v>139</v>
      </c>
      <c r="AU2336" s="154" t="s">
        <v>83</v>
      </c>
      <c r="AY2336" s="18" t="s">
        <v>137</v>
      </c>
      <c r="BE2336" s="155">
        <f t="shared" si="54"/>
        <v>0</v>
      </c>
      <c r="BF2336" s="155">
        <f t="shared" si="55"/>
        <v>0</v>
      </c>
      <c r="BG2336" s="155">
        <f t="shared" si="56"/>
        <v>0</v>
      </c>
      <c r="BH2336" s="155">
        <f t="shared" si="57"/>
        <v>0</v>
      </c>
      <c r="BI2336" s="155">
        <f t="shared" si="58"/>
        <v>0</v>
      </c>
      <c r="BJ2336" s="18" t="s">
        <v>81</v>
      </c>
      <c r="BK2336" s="155">
        <f t="shared" si="59"/>
        <v>0</v>
      </c>
      <c r="BL2336" s="18" t="s">
        <v>223</v>
      </c>
      <c r="BM2336" s="154" t="s">
        <v>2612</v>
      </c>
    </row>
    <row r="2337" spans="1:65" s="13" customFormat="1">
      <c r="B2337" s="156"/>
      <c r="D2337" s="157" t="s">
        <v>145</v>
      </c>
      <c r="E2337" s="158" t="s">
        <v>1</v>
      </c>
      <c r="F2337" s="159" t="s">
        <v>2613</v>
      </c>
      <c r="H2337" s="160">
        <v>17.100000000000001</v>
      </c>
      <c r="L2337" s="156"/>
      <c r="M2337" s="161"/>
      <c r="N2337" s="162"/>
      <c r="O2337" s="162"/>
      <c r="P2337" s="162"/>
      <c r="Q2337" s="162"/>
      <c r="R2337" s="162"/>
      <c r="S2337" s="162"/>
      <c r="T2337" s="163"/>
      <c r="AT2337" s="158" t="s">
        <v>145</v>
      </c>
      <c r="AU2337" s="158" t="s">
        <v>83</v>
      </c>
      <c r="AV2337" s="13" t="s">
        <v>83</v>
      </c>
      <c r="AW2337" s="13" t="s">
        <v>29</v>
      </c>
      <c r="AX2337" s="13" t="s">
        <v>81</v>
      </c>
      <c r="AY2337" s="158" t="s">
        <v>137</v>
      </c>
    </row>
    <row r="2338" spans="1:65" s="2" customFormat="1" ht="16.5" customHeight="1">
      <c r="A2338" s="30"/>
      <c r="B2338" s="142"/>
      <c r="C2338" s="143" t="s">
        <v>2614</v>
      </c>
      <c r="D2338" s="143" t="s">
        <v>139</v>
      </c>
      <c r="E2338" s="144" t="s">
        <v>2615</v>
      </c>
      <c r="F2338" s="145" t="s">
        <v>2616</v>
      </c>
      <c r="G2338" s="146" t="s">
        <v>190</v>
      </c>
      <c r="H2338" s="147">
        <v>5.15</v>
      </c>
      <c r="I2338" s="148"/>
      <c r="J2338" s="148">
        <f>ROUND(I2338*H2338,2)</f>
        <v>0</v>
      </c>
      <c r="K2338" s="149"/>
      <c r="L2338" s="31"/>
      <c r="M2338" s="150" t="s">
        <v>1</v>
      </c>
      <c r="N2338" s="151" t="s">
        <v>38</v>
      </c>
      <c r="O2338" s="152">
        <v>0</v>
      </c>
      <c r="P2338" s="152">
        <f>O2338*H2338</f>
        <v>0</v>
      </c>
      <c r="Q2338" s="152">
        <v>0</v>
      </c>
      <c r="R2338" s="152">
        <f>Q2338*H2338</f>
        <v>0</v>
      </c>
      <c r="S2338" s="152">
        <v>0</v>
      </c>
      <c r="T2338" s="153">
        <f>S2338*H2338</f>
        <v>0</v>
      </c>
      <c r="U2338" s="30"/>
      <c r="V2338" s="30"/>
      <c r="W2338" s="30"/>
      <c r="X2338" s="30"/>
      <c r="Y2338" s="30"/>
      <c r="Z2338" s="30"/>
      <c r="AA2338" s="30"/>
      <c r="AB2338" s="30"/>
      <c r="AC2338" s="30"/>
      <c r="AD2338" s="30"/>
      <c r="AE2338" s="30"/>
      <c r="AR2338" s="154" t="s">
        <v>223</v>
      </c>
      <c r="AT2338" s="154" t="s">
        <v>139</v>
      </c>
      <c r="AU2338" s="154" t="s">
        <v>83</v>
      </c>
      <c r="AY2338" s="18" t="s">
        <v>137</v>
      </c>
      <c r="BE2338" s="155">
        <f>IF(N2338="základní",J2338,0)</f>
        <v>0</v>
      </c>
      <c r="BF2338" s="155">
        <f>IF(N2338="snížená",J2338,0)</f>
        <v>0</v>
      </c>
      <c r="BG2338" s="155">
        <f>IF(N2338="zákl. přenesená",J2338,0)</f>
        <v>0</v>
      </c>
      <c r="BH2338" s="155">
        <f>IF(N2338="sníž. přenesená",J2338,0)</f>
        <v>0</v>
      </c>
      <c r="BI2338" s="155">
        <f>IF(N2338="nulová",J2338,0)</f>
        <v>0</v>
      </c>
      <c r="BJ2338" s="18" t="s">
        <v>81</v>
      </c>
      <c r="BK2338" s="155">
        <f>ROUND(I2338*H2338,2)</f>
        <v>0</v>
      </c>
      <c r="BL2338" s="18" t="s">
        <v>223</v>
      </c>
      <c r="BM2338" s="154" t="s">
        <v>2617</v>
      </c>
    </row>
    <row r="2339" spans="1:65" s="13" customFormat="1">
      <c r="B2339" s="156"/>
      <c r="D2339" s="157" t="s">
        <v>145</v>
      </c>
      <c r="E2339" s="158" t="s">
        <v>1</v>
      </c>
      <c r="F2339" s="159" t="s">
        <v>2618</v>
      </c>
      <c r="H2339" s="160">
        <v>5.15</v>
      </c>
      <c r="L2339" s="156"/>
      <c r="M2339" s="161"/>
      <c r="N2339" s="162"/>
      <c r="O2339" s="162"/>
      <c r="P2339" s="162"/>
      <c r="Q2339" s="162"/>
      <c r="R2339" s="162"/>
      <c r="S2339" s="162"/>
      <c r="T2339" s="163"/>
      <c r="AT2339" s="158" t="s">
        <v>145</v>
      </c>
      <c r="AU2339" s="158" t="s">
        <v>83</v>
      </c>
      <c r="AV2339" s="13" t="s">
        <v>83</v>
      </c>
      <c r="AW2339" s="13" t="s">
        <v>29</v>
      </c>
      <c r="AX2339" s="13" t="s">
        <v>81</v>
      </c>
      <c r="AY2339" s="158" t="s">
        <v>137</v>
      </c>
    </row>
    <row r="2340" spans="1:65" s="2" customFormat="1" ht="16.5" customHeight="1">
      <c r="A2340" s="30"/>
      <c r="B2340" s="142"/>
      <c r="C2340" s="143" t="s">
        <v>2619</v>
      </c>
      <c r="D2340" s="143" t="s">
        <v>139</v>
      </c>
      <c r="E2340" s="144" t="s">
        <v>2620</v>
      </c>
      <c r="F2340" s="145" t="s">
        <v>2621</v>
      </c>
      <c r="G2340" s="146" t="s">
        <v>190</v>
      </c>
      <c r="H2340" s="147">
        <v>9.0500000000000007</v>
      </c>
      <c r="I2340" s="148"/>
      <c r="J2340" s="148">
        <f>ROUND(I2340*H2340,2)</f>
        <v>0</v>
      </c>
      <c r="K2340" s="149"/>
      <c r="L2340" s="31"/>
      <c r="M2340" s="150" t="s">
        <v>1</v>
      </c>
      <c r="N2340" s="151" t="s">
        <v>38</v>
      </c>
      <c r="O2340" s="152">
        <v>0</v>
      </c>
      <c r="P2340" s="152">
        <f>O2340*H2340</f>
        <v>0</v>
      </c>
      <c r="Q2340" s="152">
        <v>0</v>
      </c>
      <c r="R2340" s="152">
        <f>Q2340*H2340</f>
        <v>0</v>
      </c>
      <c r="S2340" s="152">
        <v>0</v>
      </c>
      <c r="T2340" s="153">
        <f>S2340*H2340</f>
        <v>0</v>
      </c>
      <c r="U2340" s="30"/>
      <c r="V2340" s="30"/>
      <c r="W2340" s="30"/>
      <c r="X2340" s="30"/>
      <c r="Y2340" s="30"/>
      <c r="Z2340" s="30"/>
      <c r="AA2340" s="30"/>
      <c r="AB2340" s="30"/>
      <c r="AC2340" s="30"/>
      <c r="AD2340" s="30"/>
      <c r="AE2340" s="30"/>
      <c r="AR2340" s="154" t="s">
        <v>223</v>
      </c>
      <c r="AT2340" s="154" t="s">
        <v>139</v>
      </c>
      <c r="AU2340" s="154" t="s">
        <v>83</v>
      </c>
      <c r="AY2340" s="18" t="s">
        <v>137</v>
      </c>
      <c r="BE2340" s="155">
        <f>IF(N2340="základní",J2340,0)</f>
        <v>0</v>
      </c>
      <c r="BF2340" s="155">
        <f>IF(N2340="snížená",J2340,0)</f>
        <v>0</v>
      </c>
      <c r="BG2340" s="155">
        <f>IF(N2340="zákl. přenesená",J2340,0)</f>
        <v>0</v>
      </c>
      <c r="BH2340" s="155">
        <f>IF(N2340="sníž. přenesená",J2340,0)</f>
        <v>0</v>
      </c>
      <c r="BI2340" s="155">
        <f>IF(N2340="nulová",J2340,0)</f>
        <v>0</v>
      </c>
      <c r="BJ2340" s="18" t="s">
        <v>81</v>
      </c>
      <c r="BK2340" s="155">
        <f>ROUND(I2340*H2340,2)</f>
        <v>0</v>
      </c>
      <c r="BL2340" s="18" t="s">
        <v>223</v>
      </c>
      <c r="BM2340" s="154" t="s">
        <v>2622</v>
      </c>
    </row>
    <row r="2341" spans="1:65" s="13" customFormat="1">
      <c r="B2341" s="156"/>
      <c r="D2341" s="157" t="s">
        <v>145</v>
      </c>
      <c r="E2341" s="158" t="s">
        <v>1</v>
      </c>
      <c r="F2341" s="159" t="s">
        <v>2623</v>
      </c>
      <c r="H2341" s="160">
        <v>9.0500000000000007</v>
      </c>
      <c r="L2341" s="156"/>
      <c r="M2341" s="161"/>
      <c r="N2341" s="162"/>
      <c r="O2341" s="162"/>
      <c r="P2341" s="162"/>
      <c r="Q2341" s="162"/>
      <c r="R2341" s="162"/>
      <c r="S2341" s="162"/>
      <c r="T2341" s="163"/>
      <c r="AT2341" s="158" t="s">
        <v>145</v>
      </c>
      <c r="AU2341" s="158" t="s">
        <v>83</v>
      </c>
      <c r="AV2341" s="13" t="s">
        <v>83</v>
      </c>
      <c r="AW2341" s="13" t="s">
        <v>29</v>
      </c>
      <c r="AX2341" s="13" t="s">
        <v>81</v>
      </c>
      <c r="AY2341" s="158" t="s">
        <v>137</v>
      </c>
    </row>
    <row r="2342" spans="1:65" s="2" customFormat="1" ht="24.15" customHeight="1">
      <c r="A2342" s="30"/>
      <c r="B2342" s="142"/>
      <c r="C2342" s="143" t="s">
        <v>2624</v>
      </c>
      <c r="D2342" s="143" t="s">
        <v>139</v>
      </c>
      <c r="E2342" s="144" t="s">
        <v>2625</v>
      </c>
      <c r="F2342" s="145" t="s">
        <v>2626</v>
      </c>
      <c r="G2342" s="146" t="s">
        <v>190</v>
      </c>
      <c r="H2342" s="147">
        <v>16</v>
      </c>
      <c r="I2342" s="148"/>
      <c r="J2342" s="148">
        <f>ROUND(I2342*H2342,2)</f>
        <v>0</v>
      </c>
      <c r="K2342" s="149"/>
      <c r="L2342" s="31"/>
      <c r="M2342" s="150" t="s">
        <v>1</v>
      </c>
      <c r="N2342" s="151" t="s">
        <v>38</v>
      </c>
      <c r="O2342" s="152">
        <v>0</v>
      </c>
      <c r="P2342" s="152">
        <f>O2342*H2342</f>
        <v>0</v>
      </c>
      <c r="Q2342" s="152">
        <v>0</v>
      </c>
      <c r="R2342" s="152">
        <f>Q2342*H2342</f>
        <v>0</v>
      </c>
      <c r="S2342" s="152">
        <v>0</v>
      </c>
      <c r="T2342" s="153">
        <f>S2342*H2342</f>
        <v>0</v>
      </c>
      <c r="U2342" s="30"/>
      <c r="V2342" s="30"/>
      <c r="W2342" s="30"/>
      <c r="X2342" s="30"/>
      <c r="Y2342" s="30"/>
      <c r="Z2342" s="30"/>
      <c r="AA2342" s="30"/>
      <c r="AB2342" s="30"/>
      <c r="AC2342" s="30"/>
      <c r="AD2342" s="30"/>
      <c r="AE2342" s="30"/>
      <c r="AR2342" s="154" t="s">
        <v>223</v>
      </c>
      <c r="AT2342" s="154" t="s">
        <v>139</v>
      </c>
      <c r="AU2342" s="154" t="s">
        <v>83</v>
      </c>
      <c r="AY2342" s="18" t="s">
        <v>137</v>
      </c>
      <c r="BE2342" s="155">
        <f>IF(N2342="základní",J2342,0)</f>
        <v>0</v>
      </c>
      <c r="BF2342" s="155">
        <f>IF(N2342="snížená",J2342,0)</f>
        <v>0</v>
      </c>
      <c r="BG2342" s="155">
        <f>IF(N2342="zákl. přenesená",J2342,0)</f>
        <v>0</v>
      </c>
      <c r="BH2342" s="155">
        <f>IF(N2342="sníž. přenesená",J2342,0)</f>
        <v>0</v>
      </c>
      <c r="BI2342" s="155">
        <f>IF(N2342="nulová",J2342,0)</f>
        <v>0</v>
      </c>
      <c r="BJ2342" s="18" t="s">
        <v>81</v>
      </c>
      <c r="BK2342" s="155">
        <f>ROUND(I2342*H2342,2)</f>
        <v>0</v>
      </c>
      <c r="BL2342" s="18" t="s">
        <v>223</v>
      </c>
      <c r="BM2342" s="154" t="s">
        <v>2627</v>
      </c>
    </row>
    <row r="2343" spans="1:65" s="13" customFormat="1">
      <c r="B2343" s="156"/>
      <c r="D2343" s="157" t="s">
        <v>145</v>
      </c>
      <c r="E2343" s="158" t="s">
        <v>1</v>
      </c>
      <c r="F2343" s="159" t="s">
        <v>2628</v>
      </c>
      <c r="H2343" s="160">
        <v>16</v>
      </c>
      <c r="L2343" s="156"/>
      <c r="M2343" s="161"/>
      <c r="N2343" s="162"/>
      <c r="O2343" s="162"/>
      <c r="P2343" s="162"/>
      <c r="Q2343" s="162"/>
      <c r="R2343" s="162"/>
      <c r="S2343" s="162"/>
      <c r="T2343" s="163"/>
      <c r="AT2343" s="158" t="s">
        <v>145</v>
      </c>
      <c r="AU2343" s="158" t="s">
        <v>83</v>
      </c>
      <c r="AV2343" s="13" t="s">
        <v>83</v>
      </c>
      <c r="AW2343" s="13" t="s">
        <v>29</v>
      </c>
      <c r="AX2343" s="13" t="s">
        <v>81</v>
      </c>
      <c r="AY2343" s="158" t="s">
        <v>137</v>
      </c>
    </row>
    <row r="2344" spans="1:65" s="2" customFormat="1" ht="24.15" customHeight="1">
      <c r="A2344" s="30"/>
      <c r="B2344" s="142"/>
      <c r="C2344" s="143" t="s">
        <v>2629</v>
      </c>
      <c r="D2344" s="143" t="s">
        <v>139</v>
      </c>
      <c r="E2344" s="144" t="s">
        <v>2630</v>
      </c>
      <c r="F2344" s="145" t="s">
        <v>2631</v>
      </c>
      <c r="G2344" s="146" t="s">
        <v>190</v>
      </c>
      <c r="H2344" s="147">
        <v>20</v>
      </c>
      <c r="I2344" s="148"/>
      <c r="J2344" s="148">
        <f>ROUND(I2344*H2344,2)</f>
        <v>0</v>
      </c>
      <c r="K2344" s="149"/>
      <c r="L2344" s="31"/>
      <c r="M2344" s="150" t="s">
        <v>1</v>
      </c>
      <c r="N2344" s="151" t="s">
        <v>38</v>
      </c>
      <c r="O2344" s="152">
        <v>0</v>
      </c>
      <c r="P2344" s="152">
        <f>O2344*H2344</f>
        <v>0</v>
      </c>
      <c r="Q2344" s="152">
        <v>0</v>
      </c>
      <c r="R2344" s="152">
        <f>Q2344*H2344</f>
        <v>0</v>
      </c>
      <c r="S2344" s="152">
        <v>0</v>
      </c>
      <c r="T2344" s="153">
        <f>S2344*H2344</f>
        <v>0</v>
      </c>
      <c r="U2344" s="30"/>
      <c r="V2344" s="30"/>
      <c r="W2344" s="30"/>
      <c r="X2344" s="30"/>
      <c r="Y2344" s="30"/>
      <c r="Z2344" s="30"/>
      <c r="AA2344" s="30"/>
      <c r="AB2344" s="30"/>
      <c r="AC2344" s="30"/>
      <c r="AD2344" s="30"/>
      <c r="AE2344" s="30"/>
      <c r="AR2344" s="154" t="s">
        <v>223</v>
      </c>
      <c r="AT2344" s="154" t="s">
        <v>139</v>
      </c>
      <c r="AU2344" s="154" t="s">
        <v>83</v>
      </c>
      <c r="AY2344" s="18" t="s">
        <v>137</v>
      </c>
      <c r="BE2344" s="155">
        <f>IF(N2344="základní",J2344,0)</f>
        <v>0</v>
      </c>
      <c r="BF2344" s="155">
        <f>IF(N2344="snížená",J2344,0)</f>
        <v>0</v>
      </c>
      <c r="BG2344" s="155">
        <f>IF(N2344="zákl. přenesená",J2344,0)</f>
        <v>0</v>
      </c>
      <c r="BH2344" s="155">
        <f>IF(N2344="sníž. přenesená",J2344,0)</f>
        <v>0</v>
      </c>
      <c r="BI2344" s="155">
        <f>IF(N2344="nulová",J2344,0)</f>
        <v>0</v>
      </c>
      <c r="BJ2344" s="18" t="s">
        <v>81</v>
      </c>
      <c r="BK2344" s="155">
        <f>ROUND(I2344*H2344,2)</f>
        <v>0</v>
      </c>
      <c r="BL2344" s="18" t="s">
        <v>223</v>
      </c>
      <c r="BM2344" s="154" t="s">
        <v>2632</v>
      </c>
    </row>
    <row r="2345" spans="1:65" s="13" customFormat="1">
      <c r="B2345" s="156"/>
      <c r="D2345" s="157" t="s">
        <v>145</v>
      </c>
      <c r="E2345" s="158" t="s">
        <v>1</v>
      </c>
      <c r="F2345" s="159" t="s">
        <v>2633</v>
      </c>
      <c r="H2345" s="160">
        <v>20</v>
      </c>
      <c r="L2345" s="156"/>
      <c r="M2345" s="161"/>
      <c r="N2345" s="162"/>
      <c r="O2345" s="162"/>
      <c r="P2345" s="162"/>
      <c r="Q2345" s="162"/>
      <c r="R2345" s="162"/>
      <c r="S2345" s="162"/>
      <c r="T2345" s="163"/>
      <c r="AT2345" s="158" t="s">
        <v>145</v>
      </c>
      <c r="AU2345" s="158" t="s">
        <v>83</v>
      </c>
      <c r="AV2345" s="13" t="s">
        <v>83</v>
      </c>
      <c r="AW2345" s="13" t="s">
        <v>29</v>
      </c>
      <c r="AX2345" s="13" t="s">
        <v>81</v>
      </c>
      <c r="AY2345" s="158" t="s">
        <v>137</v>
      </c>
    </row>
    <row r="2346" spans="1:65" s="2" customFormat="1" ht="24.15" customHeight="1">
      <c r="A2346" s="30"/>
      <c r="B2346" s="142"/>
      <c r="C2346" s="143" t="s">
        <v>2634</v>
      </c>
      <c r="D2346" s="143" t="s">
        <v>139</v>
      </c>
      <c r="E2346" s="144" t="s">
        <v>2635</v>
      </c>
      <c r="F2346" s="145" t="s">
        <v>2636</v>
      </c>
      <c r="G2346" s="146" t="s">
        <v>190</v>
      </c>
      <c r="H2346" s="147">
        <v>8.5</v>
      </c>
      <c r="I2346" s="148"/>
      <c r="J2346" s="148">
        <f>ROUND(I2346*H2346,2)</f>
        <v>0</v>
      </c>
      <c r="K2346" s="149"/>
      <c r="L2346" s="31"/>
      <c r="M2346" s="150" t="s">
        <v>1</v>
      </c>
      <c r="N2346" s="151" t="s">
        <v>38</v>
      </c>
      <c r="O2346" s="152">
        <v>0</v>
      </c>
      <c r="P2346" s="152">
        <f>O2346*H2346</f>
        <v>0</v>
      </c>
      <c r="Q2346" s="152">
        <v>0</v>
      </c>
      <c r="R2346" s="152">
        <f>Q2346*H2346</f>
        <v>0</v>
      </c>
      <c r="S2346" s="152">
        <v>0</v>
      </c>
      <c r="T2346" s="153">
        <f>S2346*H2346</f>
        <v>0</v>
      </c>
      <c r="U2346" s="30"/>
      <c r="V2346" s="30"/>
      <c r="W2346" s="30"/>
      <c r="X2346" s="30"/>
      <c r="Y2346" s="30"/>
      <c r="Z2346" s="30"/>
      <c r="AA2346" s="30"/>
      <c r="AB2346" s="30"/>
      <c r="AC2346" s="30"/>
      <c r="AD2346" s="30"/>
      <c r="AE2346" s="30"/>
      <c r="AR2346" s="154" t="s">
        <v>223</v>
      </c>
      <c r="AT2346" s="154" t="s">
        <v>139</v>
      </c>
      <c r="AU2346" s="154" t="s">
        <v>83</v>
      </c>
      <c r="AY2346" s="18" t="s">
        <v>137</v>
      </c>
      <c r="BE2346" s="155">
        <f>IF(N2346="základní",J2346,0)</f>
        <v>0</v>
      </c>
      <c r="BF2346" s="155">
        <f>IF(N2346="snížená",J2346,0)</f>
        <v>0</v>
      </c>
      <c r="BG2346" s="155">
        <f>IF(N2346="zákl. přenesená",J2346,0)</f>
        <v>0</v>
      </c>
      <c r="BH2346" s="155">
        <f>IF(N2346="sníž. přenesená",J2346,0)</f>
        <v>0</v>
      </c>
      <c r="BI2346" s="155">
        <f>IF(N2346="nulová",J2346,0)</f>
        <v>0</v>
      </c>
      <c r="BJ2346" s="18" t="s">
        <v>81</v>
      </c>
      <c r="BK2346" s="155">
        <f>ROUND(I2346*H2346,2)</f>
        <v>0</v>
      </c>
      <c r="BL2346" s="18" t="s">
        <v>223</v>
      </c>
      <c r="BM2346" s="154" t="s">
        <v>2637</v>
      </c>
    </row>
    <row r="2347" spans="1:65" s="13" customFormat="1">
      <c r="B2347" s="156"/>
      <c r="D2347" s="157" t="s">
        <v>145</v>
      </c>
      <c r="E2347" s="158" t="s">
        <v>1</v>
      </c>
      <c r="F2347" s="159" t="s">
        <v>2638</v>
      </c>
      <c r="H2347" s="160">
        <v>8.5</v>
      </c>
      <c r="L2347" s="156"/>
      <c r="M2347" s="161"/>
      <c r="N2347" s="162"/>
      <c r="O2347" s="162"/>
      <c r="P2347" s="162"/>
      <c r="Q2347" s="162"/>
      <c r="R2347" s="162"/>
      <c r="S2347" s="162"/>
      <c r="T2347" s="163"/>
      <c r="AT2347" s="158" t="s">
        <v>145</v>
      </c>
      <c r="AU2347" s="158" t="s">
        <v>83</v>
      </c>
      <c r="AV2347" s="13" t="s">
        <v>83</v>
      </c>
      <c r="AW2347" s="13" t="s">
        <v>29</v>
      </c>
      <c r="AX2347" s="13" t="s">
        <v>81</v>
      </c>
      <c r="AY2347" s="158" t="s">
        <v>137</v>
      </c>
    </row>
    <row r="2348" spans="1:65" s="2" customFormat="1" ht="24.15" customHeight="1">
      <c r="A2348" s="30"/>
      <c r="B2348" s="142"/>
      <c r="C2348" s="143" t="s">
        <v>2639</v>
      </c>
      <c r="D2348" s="143" t="s">
        <v>139</v>
      </c>
      <c r="E2348" s="144" t="s">
        <v>2640</v>
      </c>
      <c r="F2348" s="145" t="s">
        <v>2641</v>
      </c>
      <c r="G2348" s="146" t="s">
        <v>190</v>
      </c>
      <c r="H2348" s="147">
        <v>2.2000000000000002</v>
      </c>
      <c r="I2348" s="148"/>
      <c r="J2348" s="148">
        <f>ROUND(I2348*H2348,2)</f>
        <v>0</v>
      </c>
      <c r="K2348" s="149"/>
      <c r="L2348" s="31"/>
      <c r="M2348" s="150" t="s">
        <v>1</v>
      </c>
      <c r="N2348" s="151" t="s">
        <v>38</v>
      </c>
      <c r="O2348" s="152">
        <v>0</v>
      </c>
      <c r="P2348" s="152">
        <f>O2348*H2348</f>
        <v>0</v>
      </c>
      <c r="Q2348" s="152">
        <v>0</v>
      </c>
      <c r="R2348" s="152">
        <f>Q2348*H2348</f>
        <v>0</v>
      </c>
      <c r="S2348" s="152">
        <v>0</v>
      </c>
      <c r="T2348" s="153">
        <f>S2348*H2348</f>
        <v>0</v>
      </c>
      <c r="U2348" s="30"/>
      <c r="V2348" s="30"/>
      <c r="W2348" s="30"/>
      <c r="X2348" s="30"/>
      <c r="Y2348" s="30"/>
      <c r="Z2348" s="30"/>
      <c r="AA2348" s="30"/>
      <c r="AB2348" s="30"/>
      <c r="AC2348" s="30"/>
      <c r="AD2348" s="30"/>
      <c r="AE2348" s="30"/>
      <c r="AR2348" s="154" t="s">
        <v>223</v>
      </c>
      <c r="AT2348" s="154" t="s">
        <v>139</v>
      </c>
      <c r="AU2348" s="154" t="s">
        <v>83</v>
      </c>
      <c r="AY2348" s="18" t="s">
        <v>137</v>
      </c>
      <c r="BE2348" s="155">
        <f>IF(N2348="základní",J2348,0)</f>
        <v>0</v>
      </c>
      <c r="BF2348" s="155">
        <f>IF(N2348="snížená",J2348,0)</f>
        <v>0</v>
      </c>
      <c r="BG2348" s="155">
        <f>IF(N2348="zákl. přenesená",J2348,0)</f>
        <v>0</v>
      </c>
      <c r="BH2348" s="155">
        <f>IF(N2348="sníž. přenesená",J2348,0)</f>
        <v>0</v>
      </c>
      <c r="BI2348" s="155">
        <f>IF(N2348="nulová",J2348,0)</f>
        <v>0</v>
      </c>
      <c r="BJ2348" s="18" t="s">
        <v>81</v>
      </c>
      <c r="BK2348" s="155">
        <f>ROUND(I2348*H2348,2)</f>
        <v>0</v>
      </c>
      <c r="BL2348" s="18" t="s">
        <v>223</v>
      </c>
      <c r="BM2348" s="154" t="s">
        <v>2642</v>
      </c>
    </row>
    <row r="2349" spans="1:65" s="13" customFormat="1">
      <c r="B2349" s="156"/>
      <c r="D2349" s="157" t="s">
        <v>145</v>
      </c>
      <c r="E2349" s="158" t="s">
        <v>1</v>
      </c>
      <c r="F2349" s="159" t="s">
        <v>2643</v>
      </c>
      <c r="H2349" s="160">
        <v>2.2000000000000002</v>
      </c>
      <c r="L2349" s="156"/>
      <c r="M2349" s="161"/>
      <c r="N2349" s="162"/>
      <c r="O2349" s="162"/>
      <c r="P2349" s="162"/>
      <c r="Q2349" s="162"/>
      <c r="R2349" s="162"/>
      <c r="S2349" s="162"/>
      <c r="T2349" s="163"/>
      <c r="AT2349" s="158" t="s">
        <v>145</v>
      </c>
      <c r="AU2349" s="158" t="s">
        <v>83</v>
      </c>
      <c r="AV2349" s="13" t="s">
        <v>83</v>
      </c>
      <c r="AW2349" s="13" t="s">
        <v>29</v>
      </c>
      <c r="AX2349" s="13" t="s">
        <v>81</v>
      </c>
      <c r="AY2349" s="158" t="s">
        <v>137</v>
      </c>
    </row>
    <row r="2350" spans="1:65" s="2" customFormat="1" ht="24.15" customHeight="1">
      <c r="A2350" s="30"/>
      <c r="B2350" s="142"/>
      <c r="C2350" s="143" t="s">
        <v>2644</v>
      </c>
      <c r="D2350" s="143" t="s">
        <v>139</v>
      </c>
      <c r="E2350" s="144" t="s">
        <v>2645</v>
      </c>
      <c r="F2350" s="145" t="s">
        <v>2646</v>
      </c>
      <c r="G2350" s="146" t="s">
        <v>190</v>
      </c>
      <c r="H2350" s="147">
        <v>3.2</v>
      </c>
      <c r="I2350" s="148"/>
      <c r="J2350" s="148">
        <f>ROUND(I2350*H2350,2)</f>
        <v>0</v>
      </c>
      <c r="K2350" s="149"/>
      <c r="L2350" s="31"/>
      <c r="M2350" s="150" t="s">
        <v>1</v>
      </c>
      <c r="N2350" s="151" t="s">
        <v>38</v>
      </c>
      <c r="O2350" s="152">
        <v>0</v>
      </c>
      <c r="P2350" s="152">
        <f>O2350*H2350</f>
        <v>0</v>
      </c>
      <c r="Q2350" s="152">
        <v>0</v>
      </c>
      <c r="R2350" s="152">
        <f>Q2350*H2350</f>
        <v>0</v>
      </c>
      <c r="S2350" s="152">
        <v>0</v>
      </c>
      <c r="T2350" s="153">
        <f>S2350*H2350</f>
        <v>0</v>
      </c>
      <c r="U2350" s="30"/>
      <c r="V2350" s="30"/>
      <c r="W2350" s="30"/>
      <c r="X2350" s="30"/>
      <c r="Y2350" s="30"/>
      <c r="Z2350" s="30"/>
      <c r="AA2350" s="30"/>
      <c r="AB2350" s="30"/>
      <c r="AC2350" s="30"/>
      <c r="AD2350" s="30"/>
      <c r="AE2350" s="30"/>
      <c r="AR2350" s="154" t="s">
        <v>223</v>
      </c>
      <c r="AT2350" s="154" t="s">
        <v>139</v>
      </c>
      <c r="AU2350" s="154" t="s">
        <v>83</v>
      </c>
      <c r="AY2350" s="18" t="s">
        <v>137</v>
      </c>
      <c r="BE2350" s="155">
        <f>IF(N2350="základní",J2350,0)</f>
        <v>0</v>
      </c>
      <c r="BF2350" s="155">
        <f>IF(N2350="snížená",J2350,0)</f>
        <v>0</v>
      </c>
      <c r="BG2350" s="155">
        <f>IF(N2350="zákl. přenesená",J2350,0)</f>
        <v>0</v>
      </c>
      <c r="BH2350" s="155">
        <f>IF(N2350="sníž. přenesená",J2350,0)</f>
        <v>0</v>
      </c>
      <c r="BI2350" s="155">
        <f>IF(N2350="nulová",J2350,0)</f>
        <v>0</v>
      </c>
      <c r="BJ2350" s="18" t="s">
        <v>81</v>
      </c>
      <c r="BK2350" s="155">
        <f>ROUND(I2350*H2350,2)</f>
        <v>0</v>
      </c>
      <c r="BL2350" s="18" t="s">
        <v>223</v>
      </c>
      <c r="BM2350" s="154" t="s">
        <v>2647</v>
      </c>
    </row>
    <row r="2351" spans="1:65" s="13" customFormat="1">
      <c r="B2351" s="156"/>
      <c r="D2351" s="157" t="s">
        <v>145</v>
      </c>
      <c r="E2351" s="158" t="s">
        <v>1</v>
      </c>
      <c r="F2351" s="159" t="s">
        <v>2648</v>
      </c>
      <c r="H2351" s="160">
        <v>3.2</v>
      </c>
      <c r="L2351" s="156"/>
      <c r="M2351" s="161"/>
      <c r="N2351" s="162"/>
      <c r="O2351" s="162"/>
      <c r="P2351" s="162"/>
      <c r="Q2351" s="162"/>
      <c r="R2351" s="162"/>
      <c r="S2351" s="162"/>
      <c r="T2351" s="163"/>
      <c r="AT2351" s="158" t="s">
        <v>145</v>
      </c>
      <c r="AU2351" s="158" t="s">
        <v>83</v>
      </c>
      <c r="AV2351" s="13" t="s">
        <v>83</v>
      </c>
      <c r="AW2351" s="13" t="s">
        <v>29</v>
      </c>
      <c r="AX2351" s="13" t="s">
        <v>81</v>
      </c>
      <c r="AY2351" s="158" t="s">
        <v>137</v>
      </c>
    </row>
    <row r="2352" spans="1:65" s="2" customFormat="1" ht="24.15" customHeight="1">
      <c r="A2352" s="30"/>
      <c r="B2352" s="142"/>
      <c r="C2352" s="143" t="s">
        <v>2649</v>
      </c>
      <c r="D2352" s="143" t="s">
        <v>139</v>
      </c>
      <c r="E2352" s="144" t="s">
        <v>2650</v>
      </c>
      <c r="F2352" s="145" t="s">
        <v>2651</v>
      </c>
      <c r="G2352" s="146" t="s">
        <v>190</v>
      </c>
      <c r="H2352" s="147">
        <v>1.8</v>
      </c>
      <c r="I2352" s="148"/>
      <c r="J2352" s="148">
        <f>ROUND(I2352*H2352,2)</f>
        <v>0</v>
      </c>
      <c r="K2352" s="149"/>
      <c r="L2352" s="31"/>
      <c r="M2352" s="150" t="s">
        <v>1</v>
      </c>
      <c r="N2352" s="151" t="s">
        <v>38</v>
      </c>
      <c r="O2352" s="152">
        <v>0</v>
      </c>
      <c r="P2352" s="152">
        <f>O2352*H2352</f>
        <v>0</v>
      </c>
      <c r="Q2352" s="152">
        <v>0</v>
      </c>
      <c r="R2352" s="152">
        <f>Q2352*H2352</f>
        <v>0</v>
      </c>
      <c r="S2352" s="152">
        <v>0</v>
      </c>
      <c r="T2352" s="153">
        <f>S2352*H2352</f>
        <v>0</v>
      </c>
      <c r="U2352" s="30"/>
      <c r="V2352" s="30"/>
      <c r="W2352" s="30"/>
      <c r="X2352" s="30"/>
      <c r="Y2352" s="30"/>
      <c r="Z2352" s="30"/>
      <c r="AA2352" s="30"/>
      <c r="AB2352" s="30"/>
      <c r="AC2352" s="30"/>
      <c r="AD2352" s="30"/>
      <c r="AE2352" s="30"/>
      <c r="AR2352" s="154" t="s">
        <v>223</v>
      </c>
      <c r="AT2352" s="154" t="s">
        <v>139</v>
      </c>
      <c r="AU2352" s="154" t="s">
        <v>83</v>
      </c>
      <c r="AY2352" s="18" t="s">
        <v>137</v>
      </c>
      <c r="BE2352" s="155">
        <f>IF(N2352="základní",J2352,0)</f>
        <v>0</v>
      </c>
      <c r="BF2352" s="155">
        <f>IF(N2352="snížená",J2352,0)</f>
        <v>0</v>
      </c>
      <c r="BG2352" s="155">
        <f>IF(N2352="zákl. přenesená",J2352,0)</f>
        <v>0</v>
      </c>
      <c r="BH2352" s="155">
        <f>IF(N2352="sníž. přenesená",J2352,0)</f>
        <v>0</v>
      </c>
      <c r="BI2352" s="155">
        <f>IF(N2352="nulová",J2352,0)</f>
        <v>0</v>
      </c>
      <c r="BJ2352" s="18" t="s">
        <v>81</v>
      </c>
      <c r="BK2352" s="155">
        <f>ROUND(I2352*H2352,2)</f>
        <v>0</v>
      </c>
      <c r="BL2352" s="18" t="s">
        <v>223</v>
      </c>
      <c r="BM2352" s="154" t="s">
        <v>2652</v>
      </c>
    </row>
    <row r="2353" spans="1:65" s="13" customFormat="1">
      <c r="B2353" s="156"/>
      <c r="D2353" s="157" t="s">
        <v>145</v>
      </c>
      <c r="E2353" s="158" t="s">
        <v>1</v>
      </c>
      <c r="F2353" s="159" t="s">
        <v>2653</v>
      </c>
      <c r="H2353" s="160">
        <v>1.8</v>
      </c>
      <c r="L2353" s="156"/>
      <c r="M2353" s="161"/>
      <c r="N2353" s="162"/>
      <c r="O2353" s="162"/>
      <c r="P2353" s="162"/>
      <c r="Q2353" s="162"/>
      <c r="R2353" s="162"/>
      <c r="S2353" s="162"/>
      <c r="T2353" s="163"/>
      <c r="AT2353" s="158" t="s">
        <v>145</v>
      </c>
      <c r="AU2353" s="158" t="s">
        <v>83</v>
      </c>
      <c r="AV2353" s="13" t="s">
        <v>83</v>
      </c>
      <c r="AW2353" s="13" t="s">
        <v>29</v>
      </c>
      <c r="AX2353" s="13" t="s">
        <v>81</v>
      </c>
      <c r="AY2353" s="158" t="s">
        <v>137</v>
      </c>
    </row>
    <row r="2354" spans="1:65" s="2" customFormat="1" ht="24.15" customHeight="1">
      <c r="A2354" s="30"/>
      <c r="B2354" s="142"/>
      <c r="C2354" s="143" t="s">
        <v>2654</v>
      </c>
      <c r="D2354" s="143" t="s">
        <v>139</v>
      </c>
      <c r="E2354" s="144" t="s">
        <v>2655</v>
      </c>
      <c r="F2354" s="145" t="s">
        <v>2656</v>
      </c>
      <c r="G2354" s="146" t="s">
        <v>332</v>
      </c>
      <c r="H2354" s="147">
        <v>4</v>
      </c>
      <c r="I2354" s="148"/>
      <c r="J2354" s="148">
        <f>ROUND(I2354*H2354,2)</f>
        <v>0</v>
      </c>
      <c r="K2354" s="149"/>
      <c r="L2354" s="31"/>
      <c r="M2354" s="150" t="s">
        <v>1</v>
      </c>
      <c r="N2354" s="151" t="s">
        <v>38</v>
      </c>
      <c r="O2354" s="152">
        <v>0</v>
      </c>
      <c r="P2354" s="152">
        <f>O2354*H2354</f>
        <v>0</v>
      </c>
      <c r="Q2354" s="152">
        <v>0</v>
      </c>
      <c r="R2354" s="152">
        <f>Q2354*H2354</f>
        <v>0</v>
      </c>
      <c r="S2354" s="152">
        <v>0</v>
      </c>
      <c r="T2354" s="153">
        <f>S2354*H2354</f>
        <v>0</v>
      </c>
      <c r="U2354" s="30"/>
      <c r="V2354" s="30"/>
      <c r="W2354" s="30"/>
      <c r="X2354" s="30"/>
      <c r="Y2354" s="30"/>
      <c r="Z2354" s="30"/>
      <c r="AA2354" s="30"/>
      <c r="AB2354" s="30"/>
      <c r="AC2354" s="30"/>
      <c r="AD2354" s="30"/>
      <c r="AE2354" s="30"/>
      <c r="AR2354" s="154" t="s">
        <v>223</v>
      </c>
      <c r="AT2354" s="154" t="s">
        <v>139</v>
      </c>
      <c r="AU2354" s="154" t="s">
        <v>83</v>
      </c>
      <c r="AY2354" s="18" t="s">
        <v>137</v>
      </c>
      <c r="BE2354" s="155">
        <f>IF(N2354="základní",J2354,0)</f>
        <v>0</v>
      </c>
      <c r="BF2354" s="155">
        <f>IF(N2354="snížená",J2354,0)</f>
        <v>0</v>
      </c>
      <c r="BG2354" s="155">
        <f>IF(N2354="zákl. přenesená",J2354,0)</f>
        <v>0</v>
      </c>
      <c r="BH2354" s="155">
        <f>IF(N2354="sníž. přenesená",J2354,0)</f>
        <v>0</v>
      </c>
      <c r="BI2354" s="155">
        <f>IF(N2354="nulová",J2354,0)</f>
        <v>0</v>
      </c>
      <c r="BJ2354" s="18" t="s">
        <v>81</v>
      </c>
      <c r="BK2354" s="155">
        <f>ROUND(I2354*H2354,2)</f>
        <v>0</v>
      </c>
      <c r="BL2354" s="18" t="s">
        <v>223</v>
      </c>
      <c r="BM2354" s="154" t="s">
        <v>2657</v>
      </c>
    </row>
    <row r="2355" spans="1:65" s="2" customFormat="1" ht="24.15" customHeight="1">
      <c r="A2355" s="30"/>
      <c r="B2355" s="142"/>
      <c r="C2355" s="143" t="s">
        <v>2658</v>
      </c>
      <c r="D2355" s="143" t="s">
        <v>139</v>
      </c>
      <c r="E2355" s="144" t="s">
        <v>2659</v>
      </c>
      <c r="F2355" s="145" t="s">
        <v>2660</v>
      </c>
      <c r="G2355" s="146" t="s">
        <v>190</v>
      </c>
      <c r="H2355" s="147">
        <v>6.4</v>
      </c>
      <c r="I2355" s="148"/>
      <c r="J2355" s="148">
        <f>ROUND(I2355*H2355,2)</f>
        <v>0</v>
      </c>
      <c r="K2355" s="149"/>
      <c r="L2355" s="31"/>
      <c r="M2355" s="150" t="s">
        <v>1</v>
      </c>
      <c r="N2355" s="151" t="s">
        <v>38</v>
      </c>
      <c r="O2355" s="152">
        <v>0</v>
      </c>
      <c r="P2355" s="152">
        <f>O2355*H2355</f>
        <v>0</v>
      </c>
      <c r="Q2355" s="152">
        <v>0</v>
      </c>
      <c r="R2355" s="152">
        <f>Q2355*H2355</f>
        <v>0</v>
      </c>
      <c r="S2355" s="152">
        <v>0</v>
      </c>
      <c r="T2355" s="153">
        <f>S2355*H2355</f>
        <v>0</v>
      </c>
      <c r="U2355" s="30"/>
      <c r="V2355" s="30"/>
      <c r="W2355" s="30"/>
      <c r="X2355" s="30"/>
      <c r="Y2355" s="30"/>
      <c r="Z2355" s="30"/>
      <c r="AA2355" s="30"/>
      <c r="AB2355" s="30"/>
      <c r="AC2355" s="30"/>
      <c r="AD2355" s="30"/>
      <c r="AE2355" s="30"/>
      <c r="AR2355" s="154" t="s">
        <v>223</v>
      </c>
      <c r="AT2355" s="154" t="s">
        <v>139</v>
      </c>
      <c r="AU2355" s="154" t="s">
        <v>83</v>
      </c>
      <c r="AY2355" s="18" t="s">
        <v>137</v>
      </c>
      <c r="BE2355" s="155">
        <f>IF(N2355="základní",J2355,0)</f>
        <v>0</v>
      </c>
      <c r="BF2355" s="155">
        <f>IF(N2355="snížená",J2355,0)</f>
        <v>0</v>
      </c>
      <c r="BG2355" s="155">
        <f>IF(N2355="zákl. přenesená",J2355,0)</f>
        <v>0</v>
      </c>
      <c r="BH2355" s="155">
        <f>IF(N2355="sníž. přenesená",J2355,0)</f>
        <v>0</v>
      </c>
      <c r="BI2355" s="155">
        <f>IF(N2355="nulová",J2355,0)</f>
        <v>0</v>
      </c>
      <c r="BJ2355" s="18" t="s">
        <v>81</v>
      </c>
      <c r="BK2355" s="155">
        <f>ROUND(I2355*H2355,2)</f>
        <v>0</v>
      </c>
      <c r="BL2355" s="18" t="s">
        <v>223</v>
      </c>
      <c r="BM2355" s="154" t="s">
        <v>2661</v>
      </c>
    </row>
    <row r="2356" spans="1:65" s="2" customFormat="1" ht="16.5" customHeight="1">
      <c r="A2356" s="30"/>
      <c r="B2356" s="142"/>
      <c r="C2356" s="143" t="s">
        <v>2662</v>
      </c>
      <c r="D2356" s="143" t="s">
        <v>139</v>
      </c>
      <c r="E2356" s="144" t="s">
        <v>2663</v>
      </c>
      <c r="F2356" s="145" t="s">
        <v>2664</v>
      </c>
      <c r="G2356" s="146" t="s">
        <v>190</v>
      </c>
      <c r="H2356" s="147">
        <v>3.75</v>
      </c>
      <c r="I2356" s="148"/>
      <c r="J2356" s="148">
        <f>ROUND(I2356*H2356,2)</f>
        <v>0</v>
      </c>
      <c r="K2356" s="149"/>
      <c r="L2356" s="31"/>
      <c r="M2356" s="150" t="s">
        <v>1</v>
      </c>
      <c r="N2356" s="151" t="s">
        <v>38</v>
      </c>
      <c r="O2356" s="152">
        <v>0</v>
      </c>
      <c r="P2356" s="152">
        <f>O2356*H2356</f>
        <v>0</v>
      </c>
      <c r="Q2356" s="152">
        <v>0</v>
      </c>
      <c r="R2356" s="152">
        <f>Q2356*H2356</f>
        <v>0</v>
      </c>
      <c r="S2356" s="152">
        <v>0</v>
      </c>
      <c r="T2356" s="153">
        <f>S2356*H2356</f>
        <v>0</v>
      </c>
      <c r="U2356" s="30"/>
      <c r="V2356" s="30"/>
      <c r="W2356" s="30"/>
      <c r="X2356" s="30"/>
      <c r="Y2356" s="30"/>
      <c r="Z2356" s="30"/>
      <c r="AA2356" s="30"/>
      <c r="AB2356" s="30"/>
      <c r="AC2356" s="30"/>
      <c r="AD2356" s="30"/>
      <c r="AE2356" s="30"/>
      <c r="AR2356" s="154" t="s">
        <v>223</v>
      </c>
      <c r="AT2356" s="154" t="s">
        <v>139</v>
      </c>
      <c r="AU2356" s="154" t="s">
        <v>83</v>
      </c>
      <c r="AY2356" s="18" t="s">
        <v>137</v>
      </c>
      <c r="BE2356" s="155">
        <f>IF(N2356="základní",J2356,0)</f>
        <v>0</v>
      </c>
      <c r="BF2356" s="155">
        <f>IF(N2356="snížená",J2356,0)</f>
        <v>0</v>
      </c>
      <c r="BG2356" s="155">
        <f>IF(N2356="zákl. přenesená",J2356,0)</f>
        <v>0</v>
      </c>
      <c r="BH2356" s="155">
        <f>IF(N2356="sníž. přenesená",J2356,0)</f>
        <v>0</v>
      </c>
      <c r="BI2356" s="155">
        <f>IF(N2356="nulová",J2356,0)</f>
        <v>0</v>
      </c>
      <c r="BJ2356" s="18" t="s">
        <v>81</v>
      </c>
      <c r="BK2356" s="155">
        <f>ROUND(I2356*H2356,2)</f>
        <v>0</v>
      </c>
      <c r="BL2356" s="18" t="s">
        <v>223</v>
      </c>
      <c r="BM2356" s="154" t="s">
        <v>2665</v>
      </c>
    </row>
    <row r="2357" spans="1:65" s="2" customFormat="1" ht="24.15" customHeight="1">
      <c r="A2357" s="30"/>
      <c r="B2357" s="142"/>
      <c r="C2357" s="143" t="s">
        <v>2666</v>
      </c>
      <c r="D2357" s="143" t="s">
        <v>139</v>
      </c>
      <c r="E2357" s="144" t="s">
        <v>2667</v>
      </c>
      <c r="F2357" s="145" t="s">
        <v>2668</v>
      </c>
      <c r="G2357" s="146" t="s">
        <v>190</v>
      </c>
      <c r="H2357" s="147">
        <v>22.1</v>
      </c>
      <c r="I2357" s="148"/>
      <c r="J2357" s="148">
        <f>ROUND(I2357*H2357,2)</f>
        <v>0</v>
      </c>
      <c r="K2357" s="149"/>
      <c r="L2357" s="31"/>
      <c r="M2357" s="150" t="s">
        <v>1</v>
      </c>
      <c r="N2357" s="151" t="s">
        <v>38</v>
      </c>
      <c r="O2357" s="152">
        <v>0</v>
      </c>
      <c r="P2357" s="152">
        <f>O2357*H2357</f>
        <v>0</v>
      </c>
      <c r="Q2357" s="152">
        <v>0</v>
      </c>
      <c r="R2357" s="152">
        <f>Q2357*H2357</f>
        <v>0</v>
      </c>
      <c r="S2357" s="152">
        <v>0</v>
      </c>
      <c r="T2357" s="153">
        <f>S2357*H2357</f>
        <v>0</v>
      </c>
      <c r="U2357" s="30"/>
      <c r="V2357" s="30"/>
      <c r="W2357" s="30"/>
      <c r="X2357" s="30"/>
      <c r="Y2357" s="30"/>
      <c r="Z2357" s="30"/>
      <c r="AA2357" s="30"/>
      <c r="AB2357" s="30"/>
      <c r="AC2357" s="30"/>
      <c r="AD2357" s="30"/>
      <c r="AE2357" s="30"/>
      <c r="AR2357" s="154" t="s">
        <v>223</v>
      </c>
      <c r="AT2357" s="154" t="s">
        <v>139</v>
      </c>
      <c r="AU2357" s="154" t="s">
        <v>83</v>
      </c>
      <c r="AY2357" s="18" t="s">
        <v>137</v>
      </c>
      <c r="BE2357" s="155">
        <f>IF(N2357="základní",J2357,0)</f>
        <v>0</v>
      </c>
      <c r="BF2357" s="155">
        <f>IF(N2357="snížená",J2357,0)</f>
        <v>0</v>
      </c>
      <c r="BG2357" s="155">
        <f>IF(N2357="zákl. přenesená",J2357,0)</f>
        <v>0</v>
      </c>
      <c r="BH2357" s="155">
        <f>IF(N2357="sníž. přenesená",J2357,0)</f>
        <v>0</v>
      </c>
      <c r="BI2357" s="155">
        <f>IF(N2357="nulová",J2357,0)</f>
        <v>0</v>
      </c>
      <c r="BJ2357" s="18" t="s">
        <v>81</v>
      </c>
      <c r="BK2357" s="155">
        <f>ROUND(I2357*H2357,2)</f>
        <v>0</v>
      </c>
      <c r="BL2357" s="18" t="s">
        <v>223</v>
      </c>
      <c r="BM2357" s="154" t="s">
        <v>2669</v>
      </c>
    </row>
    <row r="2358" spans="1:65" s="13" customFormat="1">
      <c r="B2358" s="156"/>
      <c r="D2358" s="157" t="s">
        <v>145</v>
      </c>
      <c r="E2358" s="158" t="s">
        <v>1</v>
      </c>
      <c r="F2358" s="159" t="s">
        <v>2670</v>
      </c>
      <c r="H2358" s="160">
        <v>22.1</v>
      </c>
      <c r="L2358" s="156"/>
      <c r="M2358" s="161"/>
      <c r="N2358" s="162"/>
      <c r="O2358" s="162"/>
      <c r="P2358" s="162"/>
      <c r="Q2358" s="162"/>
      <c r="R2358" s="162"/>
      <c r="S2358" s="162"/>
      <c r="T2358" s="163"/>
      <c r="AT2358" s="158" t="s">
        <v>145</v>
      </c>
      <c r="AU2358" s="158" t="s">
        <v>83</v>
      </c>
      <c r="AV2358" s="13" t="s">
        <v>83</v>
      </c>
      <c r="AW2358" s="13" t="s">
        <v>29</v>
      </c>
      <c r="AX2358" s="13" t="s">
        <v>81</v>
      </c>
      <c r="AY2358" s="158" t="s">
        <v>137</v>
      </c>
    </row>
    <row r="2359" spans="1:65" s="2" customFormat="1" ht="24.15" customHeight="1">
      <c r="A2359" s="30"/>
      <c r="B2359" s="142"/>
      <c r="C2359" s="143" t="s">
        <v>2671</v>
      </c>
      <c r="D2359" s="143" t="s">
        <v>139</v>
      </c>
      <c r="E2359" s="144" t="s">
        <v>2672</v>
      </c>
      <c r="F2359" s="145" t="s">
        <v>2673</v>
      </c>
      <c r="G2359" s="146" t="s">
        <v>318</v>
      </c>
      <c r="H2359" s="147">
        <v>13</v>
      </c>
      <c r="I2359" s="148"/>
      <c r="J2359" s="148">
        <f>ROUND(I2359*H2359,2)</f>
        <v>0</v>
      </c>
      <c r="K2359" s="149"/>
      <c r="L2359" s="31"/>
      <c r="M2359" s="150" t="s">
        <v>1</v>
      </c>
      <c r="N2359" s="151" t="s">
        <v>38</v>
      </c>
      <c r="O2359" s="152">
        <v>0</v>
      </c>
      <c r="P2359" s="152">
        <f>O2359*H2359</f>
        <v>0</v>
      </c>
      <c r="Q2359" s="152">
        <v>0</v>
      </c>
      <c r="R2359" s="152">
        <f>Q2359*H2359</f>
        <v>0</v>
      </c>
      <c r="S2359" s="152">
        <v>0</v>
      </c>
      <c r="T2359" s="153">
        <f>S2359*H2359</f>
        <v>0</v>
      </c>
      <c r="U2359" s="30"/>
      <c r="V2359" s="30"/>
      <c r="W2359" s="30"/>
      <c r="X2359" s="30"/>
      <c r="Y2359" s="30"/>
      <c r="Z2359" s="30"/>
      <c r="AA2359" s="30"/>
      <c r="AB2359" s="30"/>
      <c r="AC2359" s="30"/>
      <c r="AD2359" s="30"/>
      <c r="AE2359" s="30"/>
      <c r="AR2359" s="154" t="s">
        <v>223</v>
      </c>
      <c r="AT2359" s="154" t="s">
        <v>139</v>
      </c>
      <c r="AU2359" s="154" t="s">
        <v>83</v>
      </c>
      <c r="AY2359" s="18" t="s">
        <v>137</v>
      </c>
      <c r="BE2359" s="155">
        <f>IF(N2359="základní",J2359,0)</f>
        <v>0</v>
      </c>
      <c r="BF2359" s="155">
        <f>IF(N2359="snížená",J2359,0)</f>
        <v>0</v>
      </c>
      <c r="BG2359" s="155">
        <f>IF(N2359="zákl. přenesená",J2359,0)</f>
        <v>0</v>
      </c>
      <c r="BH2359" s="155">
        <f>IF(N2359="sníž. přenesená",J2359,0)</f>
        <v>0</v>
      </c>
      <c r="BI2359" s="155">
        <f>IF(N2359="nulová",J2359,0)</f>
        <v>0</v>
      </c>
      <c r="BJ2359" s="18" t="s">
        <v>81</v>
      </c>
      <c r="BK2359" s="155">
        <f>ROUND(I2359*H2359,2)</f>
        <v>0</v>
      </c>
      <c r="BL2359" s="18" t="s">
        <v>223</v>
      </c>
      <c r="BM2359" s="154" t="s">
        <v>2674</v>
      </c>
    </row>
    <row r="2360" spans="1:65" s="2" customFormat="1" ht="24.15" customHeight="1">
      <c r="A2360" s="30"/>
      <c r="B2360" s="142"/>
      <c r="C2360" s="143" t="s">
        <v>2675</v>
      </c>
      <c r="D2360" s="143" t="s">
        <v>139</v>
      </c>
      <c r="E2360" s="144" t="s">
        <v>2676</v>
      </c>
      <c r="F2360" s="145" t="s">
        <v>2677</v>
      </c>
      <c r="G2360" s="146" t="s">
        <v>190</v>
      </c>
      <c r="H2360" s="147">
        <v>8.65</v>
      </c>
      <c r="I2360" s="148"/>
      <c r="J2360" s="148">
        <f>ROUND(I2360*H2360,2)</f>
        <v>0</v>
      </c>
      <c r="K2360" s="149"/>
      <c r="L2360" s="31"/>
      <c r="M2360" s="150" t="s">
        <v>1</v>
      </c>
      <c r="N2360" s="151" t="s">
        <v>38</v>
      </c>
      <c r="O2360" s="152">
        <v>0</v>
      </c>
      <c r="P2360" s="152">
        <f>O2360*H2360</f>
        <v>0</v>
      </c>
      <c r="Q2360" s="152">
        <v>0</v>
      </c>
      <c r="R2360" s="152">
        <f>Q2360*H2360</f>
        <v>0</v>
      </c>
      <c r="S2360" s="152">
        <v>0</v>
      </c>
      <c r="T2360" s="153">
        <f>S2360*H2360</f>
        <v>0</v>
      </c>
      <c r="U2360" s="30"/>
      <c r="V2360" s="30"/>
      <c r="W2360" s="30"/>
      <c r="X2360" s="30"/>
      <c r="Y2360" s="30"/>
      <c r="Z2360" s="30"/>
      <c r="AA2360" s="30"/>
      <c r="AB2360" s="30"/>
      <c r="AC2360" s="30"/>
      <c r="AD2360" s="30"/>
      <c r="AE2360" s="30"/>
      <c r="AR2360" s="154" t="s">
        <v>223</v>
      </c>
      <c r="AT2360" s="154" t="s">
        <v>139</v>
      </c>
      <c r="AU2360" s="154" t="s">
        <v>83</v>
      </c>
      <c r="AY2360" s="18" t="s">
        <v>137</v>
      </c>
      <c r="BE2360" s="155">
        <f>IF(N2360="základní",J2360,0)</f>
        <v>0</v>
      </c>
      <c r="BF2360" s="155">
        <f>IF(N2360="snížená",J2360,0)</f>
        <v>0</v>
      </c>
      <c r="BG2360" s="155">
        <f>IF(N2360="zákl. přenesená",J2360,0)</f>
        <v>0</v>
      </c>
      <c r="BH2360" s="155">
        <f>IF(N2360="sníž. přenesená",J2360,0)</f>
        <v>0</v>
      </c>
      <c r="BI2360" s="155">
        <f>IF(N2360="nulová",J2360,0)</f>
        <v>0</v>
      </c>
      <c r="BJ2360" s="18" t="s">
        <v>81</v>
      </c>
      <c r="BK2360" s="155">
        <f>ROUND(I2360*H2360,2)</f>
        <v>0</v>
      </c>
      <c r="BL2360" s="18" t="s">
        <v>223</v>
      </c>
      <c r="BM2360" s="154" t="s">
        <v>2678</v>
      </c>
    </row>
    <row r="2361" spans="1:65" s="13" customFormat="1">
      <c r="B2361" s="156"/>
      <c r="D2361" s="157" t="s">
        <v>145</v>
      </c>
      <c r="E2361" s="158" t="s">
        <v>1</v>
      </c>
      <c r="F2361" s="159" t="s">
        <v>2679</v>
      </c>
      <c r="H2361" s="160">
        <v>8.65</v>
      </c>
      <c r="L2361" s="156"/>
      <c r="M2361" s="161"/>
      <c r="N2361" s="162"/>
      <c r="O2361" s="162"/>
      <c r="P2361" s="162"/>
      <c r="Q2361" s="162"/>
      <c r="R2361" s="162"/>
      <c r="S2361" s="162"/>
      <c r="T2361" s="163"/>
      <c r="AT2361" s="158" t="s">
        <v>145</v>
      </c>
      <c r="AU2361" s="158" t="s">
        <v>83</v>
      </c>
      <c r="AV2361" s="13" t="s">
        <v>83</v>
      </c>
      <c r="AW2361" s="13" t="s">
        <v>29</v>
      </c>
      <c r="AX2361" s="13" t="s">
        <v>81</v>
      </c>
      <c r="AY2361" s="158" t="s">
        <v>137</v>
      </c>
    </row>
    <row r="2362" spans="1:65" s="2" customFormat="1" ht="24.15" customHeight="1">
      <c r="A2362" s="30"/>
      <c r="B2362" s="142"/>
      <c r="C2362" s="143" t="s">
        <v>2680</v>
      </c>
      <c r="D2362" s="143" t="s">
        <v>139</v>
      </c>
      <c r="E2362" s="144" t="s">
        <v>2681</v>
      </c>
      <c r="F2362" s="145" t="s">
        <v>2682</v>
      </c>
      <c r="G2362" s="146" t="s">
        <v>318</v>
      </c>
      <c r="H2362" s="147">
        <v>1</v>
      </c>
      <c r="I2362" s="148"/>
      <c r="J2362" s="148">
        <f>ROUND(I2362*H2362,2)</f>
        <v>0</v>
      </c>
      <c r="K2362" s="149"/>
      <c r="L2362" s="31"/>
      <c r="M2362" s="150" t="s">
        <v>1</v>
      </c>
      <c r="N2362" s="151" t="s">
        <v>38</v>
      </c>
      <c r="O2362" s="152">
        <v>0</v>
      </c>
      <c r="P2362" s="152">
        <f>O2362*H2362</f>
        <v>0</v>
      </c>
      <c r="Q2362" s="152">
        <v>0</v>
      </c>
      <c r="R2362" s="152">
        <f>Q2362*H2362</f>
        <v>0</v>
      </c>
      <c r="S2362" s="152">
        <v>0</v>
      </c>
      <c r="T2362" s="153">
        <f>S2362*H2362</f>
        <v>0</v>
      </c>
      <c r="U2362" s="30"/>
      <c r="V2362" s="30"/>
      <c r="W2362" s="30"/>
      <c r="X2362" s="30"/>
      <c r="Y2362" s="30"/>
      <c r="Z2362" s="30"/>
      <c r="AA2362" s="30"/>
      <c r="AB2362" s="30"/>
      <c r="AC2362" s="30"/>
      <c r="AD2362" s="30"/>
      <c r="AE2362" s="30"/>
      <c r="AR2362" s="154" t="s">
        <v>223</v>
      </c>
      <c r="AT2362" s="154" t="s">
        <v>139</v>
      </c>
      <c r="AU2362" s="154" t="s">
        <v>83</v>
      </c>
      <c r="AY2362" s="18" t="s">
        <v>137</v>
      </c>
      <c r="BE2362" s="155">
        <f>IF(N2362="základní",J2362,0)</f>
        <v>0</v>
      </c>
      <c r="BF2362" s="155">
        <f>IF(N2362="snížená",J2362,0)</f>
        <v>0</v>
      </c>
      <c r="BG2362" s="155">
        <f>IF(N2362="zákl. přenesená",J2362,0)</f>
        <v>0</v>
      </c>
      <c r="BH2362" s="155">
        <f>IF(N2362="sníž. přenesená",J2362,0)</f>
        <v>0</v>
      </c>
      <c r="BI2362" s="155">
        <f>IF(N2362="nulová",J2362,0)</f>
        <v>0</v>
      </c>
      <c r="BJ2362" s="18" t="s">
        <v>81</v>
      </c>
      <c r="BK2362" s="155">
        <f>ROUND(I2362*H2362,2)</f>
        <v>0</v>
      </c>
      <c r="BL2362" s="18" t="s">
        <v>223</v>
      </c>
      <c r="BM2362" s="154" t="s">
        <v>2683</v>
      </c>
    </row>
    <row r="2363" spans="1:65" s="2" customFormat="1" ht="24.15" customHeight="1">
      <c r="A2363" s="30"/>
      <c r="B2363" s="142"/>
      <c r="C2363" s="143" t="s">
        <v>2684</v>
      </c>
      <c r="D2363" s="143" t="s">
        <v>139</v>
      </c>
      <c r="E2363" s="144" t="s">
        <v>2685</v>
      </c>
      <c r="F2363" s="145" t="s">
        <v>2686</v>
      </c>
      <c r="G2363" s="146" t="s">
        <v>190</v>
      </c>
      <c r="H2363" s="147">
        <v>2.2999999999999998</v>
      </c>
      <c r="I2363" s="148"/>
      <c r="J2363" s="148">
        <f>ROUND(I2363*H2363,2)</f>
        <v>0</v>
      </c>
      <c r="K2363" s="149"/>
      <c r="L2363" s="31"/>
      <c r="M2363" s="150" t="s">
        <v>1</v>
      </c>
      <c r="N2363" s="151" t="s">
        <v>38</v>
      </c>
      <c r="O2363" s="152">
        <v>0</v>
      </c>
      <c r="P2363" s="152">
        <f>O2363*H2363</f>
        <v>0</v>
      </c>
      <c r="Q2363" s="152">
        <v>0</v>
      </c>
      <c r="R2363" s="152">
        <f>Q2363*H2363</f>
        <v>0</v>
      </c>
      <c r="S2363" s="152">
        <v>0</v>
      </c>
      <c r="T2363" s="153">
        <f>S2363*H2363</f>
        <v>0</v>
      </c>
      <c r="U2363" s="30"/>
      <c r="V2363" s="30"/>
      <c r="W2363" s="30"/>
      <c r="X2363" s="30"/>
      <c r="Y2363" s="30"/>
      <c r="Z2363" s="30"/>
      <c r="AA2363" s="30"/>
      <c r="AB2363" s="30"/>
      <c r="AC2363" s="30"/>
      <c r="AD2363" s="30"/>
      <c r="AE2363" s="30"/>
      <c r="AR2363" s="154" t="s">
        <v>223</v>
      </c>
      <c r="AT2363" s="154" t="s">
        <v>139</v>
      </c>
      <c r="AU2363" s="154" t="s">
        <v>83</v>
      </c>
      <c r="AY2363" s="18" t="s">
        <v>137</v>
      </c>
      <c r="BE2363" s="155">
        <f>IF(N2363="základní",J2363,0)</f>
        <v>0</v>
      </c>
      <c r="BF2363" s="155">
        <f>IF(N2363="snížená",J2363,0)</f>
        <v>0</v>
      </c>
      <c r="BG2363" s="155">
        <f>IF(N2363="zákl. přenesená",J2363,0)</f>
        <v>0</v>
      </c>
      <c r="BH2363" s="155">
        <f>IF(N2363="sníž. přenesená",J2363,0)</f>
        <v>0</v>
      </c>
      <c r="BI2363" s="155">
        <f>IF(N2363="nulová",J2363,0)</f>
        <v>0</v>
      </c>
      <c r="BJ2363" s="18" t="s">
        <v>81</v>
      </c>
      <c r="BK2363" s="155">
        <f>ROUND(I2363*H2363,2)</f>
        <v>0</v>
      </c>
      <c r="BL2363" s="18" t="s">
        <v>223</v>
      </c>
      <c r="BM2363" s="154" t="s">
        <v>2687</v>
      </c>
    </row>
    <row r="2364" spans="1:65" s="13" customFormat="1">
      <c r="B2364" s="156"/>
      <c r="D2364" s="157" t="s">
        <v>145</v>
      </c>
      <c r="E2364" s="158" t="s">
        <v>1</v>
      </c>
      <c r="F2364" s="159" t="s">
        <v>2688</v>
      </c>
      <c r="H2364" s="160">
        <v>2.2999999999999998</v>
      </c>
      <c r="L2364" s="156"/>
      <c r="M2364" s="161"/>
      <c r="N2364" s="162"/>
      <c r="O2364" s="162"/>
      <c r="P2364" s="162"/>
      <c r="Q2364" s="162"/>
      <c r="R2364" s="162"/>
      <c r="S2364" s="162"/>
      <c r="T2364" s="163"/>
      <c r="AT2364" s="158" t="s">
        <v>145</v>
      </c>
      <c r="AU2364" s="158" t="s">
        <v>83</v>
      </c>
      <c r="AV2364" s="13" t="s">
        <v>83</v>
      </c>
      <c r="AW2364" s="13" t="s">
        <v>29</v>
      </c>
      <c r="AX2364" s="13" t="s">
        <v>81</v>
      </c>
      <c r="AY2364" s="158" t="s">
        <v>137</v>
      </c>
    </row>
    <row r="2365" spans="1:65" s="2" customFormat="1" ht="24.15" customHeight="1">
      <c r="A2365" s="30"/>
      <c r="B2365" s="142"/>
      <c r="C2365" s="143" t="s">
        <v>2689</v>
      </c>
      <c r="D2365" s="143" t="s">
        <v>139</v>
      </c>
      <c r="E2365" s="144" t="s">
        <v>2690</v>
      </c>
      <c r="F2365" s="145" t="s">
        <v>2691</v>
      </c>
      <c r="G2365" s="146" t="s">
        <v>318</v>
      </c>
      <c r="H2365" s="147">
        <v>1</v>
      </c>
      <c r="I2365" s="148"/>
      <c r="J2365" s="148">
        <f t="shared" ref="J2365:J2396" si="60">ROUND(I2365*H2365,2)</f>
        <v>0</v>
      </c>
      <c r="K2365" s="149"/>
      <c r="L2365" s="31"/>
      <c r="M2365" s="150" t="s">
        <v>1</v>
      </c>
      <c r="N2365" s="151" t="s">
        <v>38</v>
      </c>
      <c r="O2365" s="152">
        <v>0</v>
      </c>
      <c r="P2365" s="152">
        <f t="shared" ref="P2365:P2396" si="61">O2365*H2365</f>
        <v>0</v>
      </c>
      <c r="Q2365" s="152">
        <v>0</v>
      </c>
      <c r="R2365" s="152">
        <f t="shared" ref="R2365:R2396" si="62">Q2365*H2365</f>
        <v>0</v>
      </c>
      <c r="S2365" s="152">
        <v>0</v>
      </c>
      <c r="T2365" s="153">
        <f t="shared" ref="T2365:T2396" si="63">S2365*H2365</f>
        <v>0</v>
      </c>
      <c r="U2365" s="30"/>
      <c r="V2365" s="30"/>
      <c r="W2365" s="30"/>
      <c r="X2365" s="30"/>
      <c r="Y2365" s="30"/>
      <c r="Z2365" s="30"/>
      <c r="AA2365" s="30"/>
      <c r="AB2365" s="30"/>
      <c r="AC2365" s="30"/>
      <c r="AD2365" s="30"/>
      <c r="AE2365" s="30"/>
      <c r="AR2365" s="154" t="s">
        <v>223</v>
      </c>
      <c r="AT2365" s="154" t="s">
        <v>139</v>
      </c>
      <c r="AU2365" s="154" t="s">
        <v>83</v>
      </c>
      <c r="AY2365" s="18" t="s">
        <v>137</v>
      </c>
      <c r="BE2365" s="155">
        <f t="shared" ref="BE2365:BE2396" si="64">IF(N2365="základní",J2365,0)</f>
        <v>0</v>
      </c>
      <c r="BF2365" s="155">
        <f t="shared" ref="BF2365:BF2396" si="65">IF(N2365="snížená",J2365,0)</f>
        <v>0</v>
      </c>
      <c r="BG2365" s="155">
        <f t="shared" ref="BG2365:BG2396" si="66">IF(N2365="zákl. přenesená",J2365,0)</f>
        <v>0</v>
      </c>
      <c r="BH2365" s="155">
        <f t="shared" ref="BH2365:BH2396" si="67">IF(N2365="sníž. přenesená",J2365,0)</f>
        <v>0</v>
      </c>
      <c r="BI2365" s="155">
        <f t="shared" ref="BI2365:BI2396" si="68">IF(N2365="nulová",J2365,0)</f>
        <v>0</v>
      </c>
      <c r="BJ2365" s="18" t="s">
        <v>81</v>
      </c>
      <c r="BK2365" s="155">
        <f t="shared" ref="BK2365:BK2396" si="69">ROUND(I2365*H2365,2)</f>
        <v>0</v>
      </c>
      <c r="BL2365" s="18" t="s">
        <v>223</v>
      </c>
      <c r="BM2365" s="154" t="s">
        <v>2692</v>
      </c>
    </row>
    <row r="2366" spans="1:65" s="2" customFormat="1" ht="16.5" customHeight="1">
      <c r="A2366" s="30"/>
      <c r="B2366" s="142"/>
      <c r="C2366" s="143" t="s">
        <v>2693</v>
      </c>
      <c r="D2366" s="143" t="s">
        <v>139</v>
      </c>
      <c r="E2366" s="144" t="s">
        <v>2694</v>
      </c>
      <c r="F2366" s="145" t="s">
        <v>2695</v>
      </c>
      <c r="G2366" s="146" t="s">
        <v>190</v>
      </c>
      <c r="H2366" s="147">
        <v>14.2</v>
      </c>
      <c r="I2366" s="148"/>
      <c r="J2366" s="148">
        <f t="shared" si="60"/>
        <v>0</v>
      </c>
      <c r="K2366" s="149"/>
      <c r="L2366" s="31"/>
      <c r="M2366" s="150" t="s">
        <v>1</v>
      </c>
      <c r="N2366" s="151" t="s">
        <v>38</v>
      </c>
      <c r="O2366" s="152">
        <v>0</v>
      </c>
      <c r="P2366" s="152">
        <f t="shared" si="61"/>
        <v>0</v>
      </c>
      <c r="Q2366" s="152">
        <v>0</v>
      </c>
      <c r="R2366" s="152">
        <f t="shared" si="62"/>
        <v>0</v>
      </c>
      <c r="S2366" s="152">
        <v>0</v>
      </c>
      <c r="T2366" s="153">
        <f t="shared" si="63"/>
        <v>0</v>
      </c>
      <c r="U2366" s="30"/>
      <c r="V2366" s="30"/>
      <c r="W2366" s="30"/>
      <c r="X2366" s="30"/>
      <c r="Y2366" s="30"/>
      <c r="Z2366" s="30"/>
      <c r="AA2366" s="30"/>
      <c r="AB2366" s="30"/>
      <c r="AC2366" s="30"/>
      <c r="AD2366" s="30"/>
      <c r="AE2366" s="30"/>
      <c r="AR2366" s="154" t="s">
        <v>223</v>
      </c>
      <c r="AT2366" s="154" t="s">
        <v>139</v>
      </c>
      <c r="AU2366" s="154" t="s">
        <v>83</v>
      </c>
      <c r="AY2366" s="18" t="s">
        <v>137</v>
      </c>
      <c r="BE2366" s="155">
        <f t="shared" si="64"/>
        <v>0</v>
      </c>
      <c r="BF2366" s="155">
        <f t="shared" si="65"/>
        <v>0</v>
      </c>
      <c r="BG2366" s="155">
        <f t="shared" si="66"/>
        <v>0</v>
      </c>
      <c r="BH2366" s="155">
        <f t="shared" si="67"/>
        <v>0</v>
      </c>
      <c r="BI2366" s="155">
        <f t="shared" si="68"/>
        <v>0</v>
      </c>
      <c r="BJ2366" s="18" t="s">
        <v>81</v>
      </c>
      <c r="BK2366" s="155">
        <f t="shared" si="69"/>
        <v>0</v>
      </c>
      <c r="BL2366" s="18" t="s">
        <v>223</v>
      </c>
      <c r="BM2366" s="154" t="s">
        <v>2696</v>
      </c>
    </row>
    <row r="2367" spans="1:65" s="2" customFormat="1" ht="16.5" customHeight="1">
      <c r="A2367" s="30"/>
      <c r="B2367" s="142"/>
      <c r="C2367" s="143" t="s">
        <v>2697</v>
      </c>
      <c r="D2367" s="143" t="s">
        <v>139</v>
      </c>
      <c r="E2367" s="144" t="s">
        <v>2698</v>
      </c>
      <c r="F2367" s="145" t="s">
        <v>2699</v>
      </c>
      <c r="G2367" s="146" t="s">
        <v>190</v>
      </c>
      <c r="H2367" s="147">
        <v>12.9</v>
      </c>
      <c r="I2367" s="148"/>
      <c r="J2367" s="148">
        <f t="shared" si="60"/>
        <v>0</v>
      </c>
      <c r="K2367" s="149"/>
      <c r="L2367" s="31"/>
      <c r="M2367" s="150" t="s">
        <v>1</v>
      </c>
      <c r="N2367" s="151" t="s">
        <v>38</v>
      </c>
      <c r="O2367" s="152">
        <v>0</v>
      </c>
      <c r="P2367" s="152">
        <f t="shared" si="61"/>
        <v>0</v>
      </c>
      <c r="Q2367" s="152">
        <v>0</v>
      </c>
      <c r="R2367" s="152">
        <f t="shared" si="62"/>
        <v>0</v>
      </c>
      <c r="S2367" s="152">
        <v>0</v>
      </c>
      <c r="T2367" s="153">
        <f t="shared" si="63"/>
        <v>0</v>
      </c>
      <c r="U2367" s="30"/>
      <c r="V2367" s="30"/>
      <c r="W2367" s="30"/>
      <c r="X2367" s="30"/>
      <c r="Y2367" s="30"/>
      <c r="Z2367" s="30"/>
      <c r="AA2367" s="30"/>
      <c r="AB2367" s="30"/>
      <c r="AC2367" s="30"/>
      <c r="AD2367" s="30"/>
      <c r="AE2367" s="30"/>
      <c r="AR2367" s="154" t="s">
        <v>223</v>
      </c>
      <c r="AT2367" s="154" t="s">
        <v>139</v>
      </c>
      <c r="AU2367" s="154" t="s">
        <v>83</v>
      </c>
      <c r="AY2367" s="18" t="s">
        <v>137</v>
      </c>
      <c r="BE2367" s="155">
        <f t="shared" si="64"/>
        <v>0</v>
      </c>
      <c r="BF2367" s="155">
        <f t="shared" si="65"/>
        <v>0</v>
      </c>
      <c r="BG2367" s="155">
        <f t="shared" si="66"/>
        <v>0</v>
      </c>
      <c r="BH2367" s="155">
        <f t="shared" si="67"/>
        <v>0</v>
      </c>
      <c r="BI2367" s="155">
        <f t="shared" si="68"/>
        <v>0</v>
      </c>
      <c r="BJ2367" s="18" t="s">
        <v>81</v>
      </c>
      <c r="BK2367" s="155">
        <f t="shared" si="69"/>
        <v>0</v>
      </c>
      <c r="BL2367" s="18" t="s">
        <v>223</v>
      </c>
      <c r="BM2367" s="154" t="s">
        <v>2700</v>
      </c>
    </row>
    <row r="2368" spans="1:65" s="2" customFormat="1" ht="24.15" customHeight="1">
      <c r="A2368" s="30"/>
      <c r="B2368" s="142"/>
      <c r="C2368" s="143" t="s">
        <v>2701</v>
      </c>
      <c r="D2368" s="143" t="s">
        <v>139</v>
      </c>
      <c r="E2368" s="144" t="s">
        <v>2702</v>
      </c>
      <c r="F2368" s="145" t="s">
        <v>2703</v>
      </c>
      <c r="G2368" s="146" t="s">
        <v>1819</v>
      </c>
      <c r="H2368" s="147">
        <v>420</v>
      </c>
      <c r="I2368" s="148"/>
      <c r="J2368" s="148">
        <f t="shared" si="60"/>
        <v>0</v>
      </c>
      <c r="K2368" s="149"/>
      <c r="L2368" s="31"/>
      <c r="M2368" s="150" t="s">
        <v>1</v>
      </c>
      <c r="N2368" s="151" t="s">
        <v>38</v>
      </c>
      <c r="O2368" s="152">
        <v>0</v>
      </c>
      <c r="P2368" s="152">
        <f t="shared" si="61"/>
        <v>0</v>
      </c>
      <c r="Q2368" s="152">
        <v>0</v>
      </c>
      <c r="R2368" s="152">
        <f t="shared" si="62"/>
        <v>0</v>
      </c>
      <c r="S2368" s="152">
        <v>0</v>
      </c>
      <c r="T2368" s="153">
        <f t="shared" si="63"/>
        <v>0</v>
      </c>
      <c r="U2368" s="30"/>
      <c r="V2368" s="30"/>
      <c r="W2368" s="30"/>
      <c r="X2368" s="30"/>
      <c r="Y2368" s="30"/>
      <c r="Z2368" s="30"/>
      <c r="AA2368" s="30"/>
      <c r="AB2368" s="30"/>
      <c r="AC2368" s="30"/>
      <c r="AD2368" s="30"/>
      <c r="AE2368" s="30"/>
      <c r="AR2368" s="154" t="s">
        <v>223</v>
      </c>
      <c r="AT2368" s="154" t="s">
        <v>139</v>
      </c>
      <c r="AU2368" s="154" t="s">
        <v>83</v>
      </c>
      <c r="AY2368" s="18" t="s">
        <v>137</v>
      </c>
      <c r="BE2368" s="155">
        <f t="shared" si="64"/>
        <v>0</v>
      </c>
      <c r="BF2368" s="155">
        <f t="shared" si="65"/>
        <v>0</v>
      </c>
      <c r="BG2368" s="155">
        <f t="shared" si="66"/>
        <v>0</v>
      </c>
      <c r="BH2368" s="155">
        <f t="shared" si="67"/>
        <v>0</v>
      </c>
      <c r="BI2368" s="155">
        <f t="shared" si="68"/>
        <v>0</v>
      </c>
      <c r="BJ2368" s="18" t="s">
        <v>81</v>
      </c>
      <c r="BK2368" s="155">
        <f t="shared" si="69"/>
        <v>0</v>
      </c>
      <c r="BL2368" s="18" t="s">
        <v>223</v>
      </c>
      <c r="BM2368" s="154" t="s">
        <v>2704</v>
      </c>
    </row>
    <row r="2369" spans="1:65" s="2" customFormat="1" ht="24.15" customHeight="1">
      <c r="A2369" s="30"/>
      <c r="B2369" s="142"/>
      <c r="C2369" s="143" t="s">
        <v>2705</v>
      </c>
      <c r="D2369" s="143" t="s">
        <v>139</v>
      </c>
      <c r="E2369" s="144" t="s">
        <v>2706</v>
      </c>
      <c r="F2369" s="145" t="s">
        <v>2707</v>
      </c>
      <c r="G2369" s="146" t="s">
        <v>318</v>
      </c>
      <c r="H2369" s="147">
        <v>1</v>
      </c>
      <c r="I2369" s="148"/>
      <c r="J2369" s="148">
        <f t="shared" si="60"/>
        <v>0</v>
      </c>
      <c r="K2369" s="149"/>
      <c r="L2369" s="31"/>
      <c r="M2369" s="150" t="s">
        <v>1</v>
      </c>
      <c r="N2369" s="151" t="s">
        <v>38</v>
      </c>
      <c r="O2369" s="152">
        <v>0</v>
      </c>
      <c r="P2369" s="152">
        <f t="shared" si="61"/>
        <v>0</v>
      </c>
      <c r="Q2369" s="152">
        <v>0</v>
      </c>
      <c r="R2369" s="152">
        <f t="shared" si="62"/>
        <v>0</v>
      </c>
      <c r="S2369" s="152">
        <v>0</v>
      </c>
      <c r="T2369" s="153">
        <f t="shared" si="63"/>
        <v>0</v>
      </c>
      <c r="U2369" s="30"/>
      <c r="V2369" s="30"/>
      <c r="W2369" s="30"/>
      <c r="X2369" s="30"/>
      <c r="Y2369" s="30"/>
      <c r="Z2369" s="30"/>
      <c r="AA2369" s="30"/>
      <c r="AB2369" s="30"/>
      <c r="AC2369" s="30"/>
      <c r="AD2369" s="30"/>
      <c r="AE2369" s="30"/>
      <c r="AR2369" s="154" t="s">
        <v>223</v>
      </c>
      <c r="AT2369" s="154" t="s">
        <v>139</v>
      </c>
      <c r="AU2369" s="154" t="s">
        <v>83</v>
      </c>
      <c r="AY2369" s="18" t="s">
        <v>137</v>
      </c>
      <c r="BE2369" s="155">
        <f t="shared" si="64"/>
        <v>0</v>
      </c>
      <c r="BF2369" s="155">
        <f t="shared" si="65"/>
        <v>0</v>
      </c>
      <c r="BG2369" s="155">
        <f t="shared" si="66"/>
        <v>0</v>
      </c>
      <c r="BH2369" s="155">
        <f t="shared" si="67"/>
        <v>0</v>
      </c>
      <c r="BI2369" s="155">
        <f t="shared" si="68"/>
        <v>0</v>
      </c>
      <c r="BJ2369" s="18" t="s">
        <v>81</v>
      </c>
      <c r="BK2369" s="155">
        <f t="shared" si="69"/>
        <v>0</v>
      </c>
      <c r="BL2369" s="18" t="s">
        <v>223</v>
      </c>
      <c r="BM2369" s="154" t="s">
        <v>2708</v>
      </c>
    </row>
    <row r="2370" spans="1:65" s="2" customFormat="1" ht="24.15" customHeight="1">
      <c r="A2370" s="30"/>
      <c r="B2370" s="142"/>
      <c r="C2370" s="143" t="s">
        <v>2709</v>
      </c>
      <c r="D2370" s="143" t="s">
        <v>139</v>
      </c>
      <c r="E2370" s="144" t="s">
        <v>2710</v>
      </c>
      <c r="F2370" s="145" t="s">
        <v>2711</v>
      </c>
      <c r="G2370" s="146" t="s">
        <v>318</v>
      </c>
      <c r="H2370" s="147">
        <v>11</v>
      </c>
      <c r="I2370" s="148"/>
      <c r="J2370" s="148">
        <f t="shared" si="60"/>
        <v>0</v>
      </c>
      <c r="K2370" s="149"/>
      <c r="L2370" s="31"/>
      <c r="M2370" s="150" t="s">
        <v>1</v>
      </c>
      <c r="N2370" s="151" t="s">
        <v>38</v>
      </c>
      <c r="O2370" s="152">
        <v>0</v>
      </c>
      <c r="P2370" s="152">
        <f t="shared" si="61"/>
        <v>0</v>
      </c>
      <c r="Q2370" s="152">
        <v>0</v>
      </c>
      <c r="R2370" s="152">
        <f t="shared" si="62"/>
        <v>0</v>
      </c>
      <c r="S2370" s="152">
        <v>0</v>
      </c>
      <c r="T2370" s="153">
        <f t="shared" si="63"/>
        <v>0</v>
      </c>
      <c r="U2370" s="30"/>
      <c r="V2370" s="30"/>
      <c r="W2370" s="30"/>
      <c r="X2370" s="30"/>
      <c r="Y2370" s="30"/>
      <c r="Z2370" s="30"/>
      <c r="AA2370" s="30"/>
      <c r="AB2370" s="30"/>
      <c r="AC2370" s="30"/>
      <c r="AD2370" s="30"/>
      <c r="AE2370" s="30"/>
      <c r="AR2370" s="154" t="s">
        <v>223</v>
      </c>
      <c r="AT2370" s="154" t="s">
        <v>139</v>
      </c>
      <c r="AU2370" s="154" t="s">
        <v>83</v>
      </c>
      <c r="AY2370" s="18" t="s">
        <v>137</v>
      </c>
      <c r="BE2370" s="155">
        <f t="shared" si="64"/>
        <v>0</v>
      </c>
      <c r="BF2370" s="155">
        <f t="shared" si="65"/>
        <v>0</v>
      </c>
      <c r="BG2370" s="155">
        <f t="shared" si="66"/>
        <v>0</v>
      </c>
      <c r="BH2370" s="155">
        <f t="shared" si="67"/>
        <v>0</v>
      </c>
      <c r="BI2370" s="155">
        <f t="shared" si="68"/>
        <v>0</v>
      </c>
      <c r="BJ2370" s="18" t="s">
        <v>81</v>
      </c>
      <c r="BK2370" s="155">
        <f t="shared" si="69"/>
        <v>0</v>
      </c>
      <c r="BL2370" s="18" t="s">
        <v>223</v>
      </c>
      <c r="BM2370" s="154" t="s">
        <v>2712</v>
      </c>
    </row>
    <row r="2371" spans="1:65" s="2" customFormat="1" ht="24.15" customHeight="1">
      <c r="A2371" s="30"/>
      <c r="B2371" s="142"/>
      <c r="C2371" s="143" t="s">
        <v>2713</v>
      </c>
      <c r="D2371" s="143" t="s">
        <v>139</v>
      </c>
      <c r="E2371" s="144" t="s">
        <v>2714</v>
      </c>
      <c r="F2371" s="145" t="s">
        <v>2715</v>
      </c>
      <c r="G2371" s="146" t="s">
        <v>318</v>
      </c>
      <c r="H2371" s="147">
        <v>11</v>
      </c>
      <c r="I2371" s="148"/>
      <c r="J2371" s="148">
        <f t="shared" si="60"/>
        <v>0</v>
      </c>
      <c r="K2371" s="149"/>
      <c r="L2371" s="31"/>
      <c r="M2371" s="150" t="s">
        <v>1</v>
      </c>
      <c r="N2371" s="151" t="s">
        <v>38</v>
      </c>
      <c r="O2371" s="152">
        <v>0</v>
      </c>
      <c r="P2371" s="152">
        <f t="shared" si="61"/>
        <v>0</v>
      </c>
      <c r="Q2371" s="152">
        <v>0</v>
      </c>
      <c r="R2371" s="152">
        <f t="shared" si="62"/>
        <v>0</v>
      </c>
      <c r="S2371" s="152">
        <v>0</v>
      </c>
      <c r="T2371" s="153">
        <f t="shared" si="63"/>
        <v>0</v>
      </c>
      <c r="U2371" s="30"/>
      <c r="V2371" s="30"/>
      <c r="W2371" s="30"/>
      <c r="X2371" s="30"/>
      <c r="Y2371" s="30"/>
      <c r="Z2371" s="30"/>
      <c r="AA2371" s="30"/>
      <c r="AB2371" s="30"/>
      <c r="AC2371" s="30"/>
      <c r="AD2371" s="30"/>
      <c r="AE2371" s="30"/>
      <c r="AR2371" s="154" t="s">
        <v>223</v>
      </c>
      <c r="AT2371" s="154" t="s">
        <v>139</v>
      </c>
      <c r="AU2371" s="154" t="s">
        <v>83</v>
      </c>
      <c r="AY2371" s="18" t="s">
        <v>137</v>
      </c>
      <c r="BE2371" s="155">
        <f t="shared" si="64"/>
        <v>0</v>
      </c>
      <c r="BF2371" s="155">
        <f t="shared" si="65"/>
        <v>0</v>
      </c>
      <c r="BG2371" s="155">
        <f t="shared" si="66"/>
        <v>0</v>
      </c>
      <c r="BH2371" s="155">
        <f t="shared" si="67"/>
        <v>0</v>
      </c>
      <c r="BI2371" s="155">
        <f t="shared" si="68"/>
        <v>0</v>
      </c>
      <c r="BJ2371" s="18" t="s">
        <v>81</v>
      </c>
      <c r="BK2371" s="155">
        <f t="shared" si="69"/>
        <v>0</v>
      </c>
      <c r="BL2371" s="18" t="s">
        <v>223</v>
      </c>
      <c r="BM2371" s="154" t="s">
        <v>2716</v>
      </c>
    </row>
    <row r="2372" spans="1:65" s="2" customFormat="1" ht="24.15" customHeight="1">
      <c r="A2372" s="30"/>
      <c r="B2372" s="142"/>
      <c r="C2372" s="143" t="s">
        <v>2717</v>
      </c>
      <c r="D2372" s="143" t="s">
        <v>139</v>
      </c>
      <c r="E2372" s="144" t="s">
        <v>2718</v>
      </c>
      <c r="F2372" s="145" t="s">
        <v>2719</v>
      </c>
      <c r="G2372" s="146" t="s">
        <v>318</v>
      </c>
      <c r="H2372" s="147">
        <v>11</v>
      </c>
      <c r="I2372" s="148"/>
      <c r="J2372" s="148">
        <f t="shared" si="60"/>
        <v>0</v>
      </c>
      <c r="K2372" s="149"/>
      <c r="L2372" s="31"/>
      <c r="M2372" s="150" t="s">
        <v>1</v>
      </c>
      <c r="N2372" s="151" t="s">
        <v>38</v>
      </c>
      <c r="O2372" s="152">
        <v>0</v>
      </c>
      <c r="P2372" s="152">
        <f t="shared" si="61"/>
        <v>0</v>
      </c>
      <c r="Q2372" s="152">
        <v>0</v>
      </c>
      <c r="R2372" s="152">
        <f t="shared" si="62"/>
        <v>0</v>
      </c>
      <c r="S2372" s="152">
        <v>0</v>
      </c>
      <c r="T2372" s="153">
        <f t="shared" si="63"/>
        <v>0</v>
      </c>
      <c r="U2372" s="30"/>
      <c r="V2372" s="30"/>
      <c r="W2372" s="30"/>
      <c r="X2372" s="30"/>
      <c r="Y2372" s="30"/>
      <c r="Z2372" s="30"/>
      <c r="AA2372" s="30"/>
      <c r="AB2372" s="30"/>
      <c r="AC2372" s="30"/>
      <c r="AD2372" s="30"/>
      <c r="AE2372" s="30"/>
      <c r="AR2372" s="154" t="s">
        <v>223</v>
      </c>
      <c r="AT2372" s="154" t="s">
        <v>139</v>
      </c>
      <c r="AU2372" s="154" t="s">
        <v>83</v>
      </c>
      <c r="AY2372" s="18" t="s">
        <v>137</v>
      </c>
      <c r="BE2372" s="155">
        <f t="shared" si="64"/>
        <v>0</v>
      </c>
      <c r="BF2372" s="155">
        <f t="shared" si="65"/>
        <v>0</v>
      </c>
      <c r="BG2372" s="155">
        <f t="shared" si="66"/>
        <v>0</v>
      </c>
      <c r="BH2372" s="155">
        <f t="shared" si="67"/>
        <v>0</v>
      </c>
      <c r="BI2372" s="155">
        <f t="shared" si="68"/>
        <v>0</v>
      </c>
      <c r="BJ2372" s="18" t="s">
        <v>81</v>
      </c>
      <c r="BK2372" s="155">
        <f t="shared" si="69"/>
        <v>0</v>
      </c>
      <c r="BL2372" s="18" t="s">
        <v>223</v>
      </c>
      <c r="BM2372" s="154" t="s">
        <v>2720</v>
      </c>
    </row>
    <row r="2373" spans="1:65" s="2" customFormat="1" ht="37.799999999999997" customHeight="1">
      <c r="A2373" s="30"/>
      <c r="B2373" s="142"/>
      <c r="C2373" s="143" t="s">
        <v>2721</v>
      </c>
      <c r="D2373" s="143" t="s">
        <v>139</v>
      </c>
      <c r="E2373" s="144" t="s">
        <v>2722</v>
      </c>
      <c r="F2373" s="145" t="s">
        <v>2723</v>
      </c>
      <c r="G2373" s="146" t="s">
        <v>318</v>
      </c>
      <c r="H2373" s="147">
        <v>4</v>
      </c>
      <c r="I2373" s="148"/>
      <c r="J2373" s="148">
        <f t="shared" si="60"/>
        <v>0</v>
      </c>
      <c r="K2373" s="149"/>
      <c r="L2373" s="31"/>
      <c r="M2373" s="150" t="s">
        <v>1</v>
      </c>
      <c r="N2373" s="151" t="s">
        <v>38</v>
      </c>
      <c r="O2373" s="152">
        <v>0</v>
      </c>
      <c r="P2373" s="152">
        <f t="shared" si="61"/>
        <v>0</v>
      </c>
      <c r="Q2373" s="152">
        <v>0</v>
      </c>
      <c r="R2373" s="152">
        <f t="shared" si="62"/>
        <v>0</v>
      </c>
      <c r="S2373" s="152">
        <v>0</v>
      </c>
      <c r="T2373" s="153">
        <f t="shared" si="63"/>
        <v>0</v>
      </c>
      <c r="U2373" s="30"/>
      <c r="V2373" s="30"/>
      <c r="W2373" s="30"/>
      <c r="X2373" s="30"/>
      <c r="Y2373" s="30"/>
      <c r="Z2373" s="30"/>
      <c r="AA2373" s="30"/>
      <c r="AB2373" s="30"/>
      <c r="AC2373" s="30"/>
      <c r="AD2373" s="30"/>
      <c r="AE2373" s="30"/>
      <c r="AR2373" s="154" t="s">
        <v>223</v>
      </c>
      <c r="AT2373" s="154" t="s">
        <v>139</v>
      </c>
      <c r="AU2373" s="154" t="s">
        <v>83</v>
      </c>
      <c r="AY2373" s="18" t="s">
        <v>137</v>
      </c>
      <c r="BE2373" s="155">
        <f t="shared" si="64"/>
        <v>0</v>
      </c>
      <c r="BF2373" s="155">
        <f t="shared" si="65"/>
        <v>0</v>
      </c>
      <c r="BG2373" s="155">
        <f t="shared" si="66"/>
        <v>0</v>
      </c>
      <c r="BH2373" s="155">
        <f t="shared" si="67"/>
        <v>0</v>
      </c>
      <c r="BI2373" s="155">
        <f t="shared" si="68"/>
        <v>0</v>
      </c>
      <c r="BJ2373" s="18" t="s">
        <v>81</v>
      </c>
      <c r="BK2373" s="155">
        <f t="shared" si="69"/>
        <v>0</v>
      </c>
      <c r="BL2373" s="18" t="s">
        <v>223</v>
      </c>
      <c r="BM2373" s="154" t="s">
        <v>2724</v>
      </c>
    </row>
    <row r="2374" spans="1:65" s="2" customFormat="1" ht="24.15" customHeight="1">
      <c r="A2374" s="30"/>
      <c r="B2374" s="142"/>
      <c r="C2374" s="143" t="s">
        <v>2725</v>
      </c>
      <c r="D2374" s="143" t="s">
        <v>139</v>
      </c>
      <c r="E2374" s="144" t="s">
        <v>2726</v>
      </c>
      <c r="F2374" s="145" t="s">
        <v>2727</v>
      </c>
      <c r="G2374" s="146" t="s">
        <v>318</v>
      </c>
      <c r="H2374" s="147">
        <v>1</v>
      </c>
      <c r="I2374" s="148"/>
      <c r="J2374" s="148">
        <f t="shared" si="60"/>
        <v>0</v>
      </c>
      <c r="K2374" s="149"/>
      <c r="L2374" s="31"/>
      <c r="M2374" s="150" t="s">
        <v>1</v>
      </c>
      <c r="N2374" s="151" t="s">
        <v>38</v>
      </c>
      <c r="O2374" s="152">
        <v>0</v>
      </c>
      <c r="P2374" s="152">
        <f t="shared" si="61"/>
        <v>0</v>
      </c>
      <c r="Q2374" s="152">
        <v>0</v>
      </c>
      <c r="R2374" s="152">
        <f t="shared" si="62"/>
        <v>0</v>
      </c>
      <c r="S2374" s="152">
        <v>0</v>
      </c>
      <c r="T2374" s="153">
        <f t="shared" si="63"/>
        <v>0</v>
      </c>
      <c r="U2374" s="30"/>
      <c r="V2374" s="30"/>
      <c r="W2374" s="30"/>
      <c r="X2374" s="30"/>
      <c r="Y2374" s="30"/>
      <c r="Z2374" s="30"/>
      <c r="AA2374" s="30"/>
      <c r="AB2374" s="30"/>
      <c r="AC2374" s="30"/>
      <c r="AD2374" s="30"/>
      <c r="AE2374" s="30"/>
      <c r="AR2374" s="154" t="s">
        <v>223</v>
      </c>
      <c r="AT2374" s="154" t="s">
        <v>139</v>
      </c>
      <c r="AU2374" s="154" t="s">
        <v>83</v>
      </c>
      <c r="AY2374" s="18" t="s">
        <v>137</v>
      </c>
      <c r="BE2374" s="155">
        <f t="shared" si="64"/>
        <v>0</v>
      </c>
      <c r="BF2374" s="155">
        <f t="shared" si="65"/>
        <v>0</v>
      </c>
      <c r="BG2374" s="155">
        <f t="shared" si="66"/>
        <v>0</v>
      </c>
      <c r="BH2374" s="155">
        <f t="shared" si="67"/>
        <v>0</v>
      </c>
      <c r="BI2374" s="155">
        <f t="shared" si="68"/>
        <v>0</v>
      </c>
      <c r="BJ2374" s="18" t="s">
        <v>81</v>
      </c>
      <c r="BK2374" s="155">
        <f t="shared" si="69"/>
        <v>0</v>
      </c>
      <c r="BL2374" s="18" t="s">
        <v>223</v>
      </c>
      <c r="BM2374" s="154" t="s">
        <v>2728</v>
      </c>
    </row>
    <row r="2375" spans="1:65" s="2" customFormat="1" ht="24.15" customHeight="1">
      <c r="A2375" s="30"/>
      <c r="B2375" s="142"/>
      <c r="C2375" s="143" t="s">
        <v>2729</v>
      </c>
      <c r="D2375" s="143" t="s">
        <v>139</v>
      </c>
      <c r="E2375" s="144" t="s">
        <v>2730</v>
      </c>
      <c r="F2375" s="145" t="s">
        <v>2731</v>
      </c>
      <c r="G2375" s="146" t="s">
        <v>318</v>
      </c>
      <c r="H2375" s="147">
        <v>7</v>
      </c>
      <c r="I2375" s="148"/>
      <c r="J2375" s="148">
        <f t="shared" si="60"/>
        <v>0</v>
      </c>
      <c r="K2375" s="149"/>
      <c r="L2375" s="31"/>
      <c r="M2375" s="150" t="s">
        <v>1</v>
      </c>
      <c r="N2375" s="151" t="s">
        <v>38</v>
      </c>
      <c r="O2375" s="152">
        <v>0</v>
      </c>
      <c r="P2375" s="152">
        <f t="shared" si="61"/>
        <v>0</v>
      </c>
      <c r="Q2375" s="152">
        <v>0</v>
      </c>
      <c r="R2375" s="152">
        <f t="shared" si="62"/>
        <v>0</v>
      </c>
      <c r="S2375" s="152">
        <v>0</v>
      </c>
      <c r="T2375" s="153">
        <f t="shared" si="63"/>
        <v>0</v>
      </c>
      <c r="U2375" s="30"/>
      <c r="V2375" s="30"/>
      <c r="W2375" s="30"/>
      <c r="X2375" s="30"/>
      <c r="Y2375" s="30"/>
      <c r="Z2375" s="30"/>
      <c r="AA2375" s="30"/>
      <c r="AB2375" s="30"/>
      <c r="AC2375" s="30"/>
      <c r="AD2375" s="30"/>
      <c r="AE2375" s="30"/>
      <c r="AR2375" s="154" t="s">
        <v>223</v>
      </c>
      <c r="AT2375" s="154" t="s">
        <v>139</v>
      </c>
      <c r="AU2375" s="154" t="s">
        <v>83</v>
      </c>
      <c r="AY2375" s="18" t="s">
        <v>137</v>
      </c>
      <c r="BE2375" s="155">
        <f t="shared" si="64"/>
        <v>0</v>
      </c>
      <c r="BF2375" s="155">
        <f t="shared" si="65"/>
        <v>0</v>
      </c>
      <c r="BG2375" s="155">
        <f t="shared" si="66"/>
        <v>0</v>
      </c>
      <c r="BH2375" s="155">
        <f t="shared" si="67"/>
        <v>0</v>
      </c>
      <c r="BI2375" s="155">
        <f t="shared" si="68"/>
        <v>0</v>
      </c>
      <c r="BJ2375" s="18" t="s">
        <v>81</v>
      </c>
      <c r="BK2375" s="155">
        <f t="shared" si="69"/>
        <v>0</v>
      </c>
      <c r="BL2375" s="18" t="s">
        <v>223</v>
      </c>
      <c r="BM2375" s="154" t="s">
        <v>2732</v>
      </c>
    </row>
    <row r="2376" spans="1:65" s="2" customFormat="1" ht="24.15" customHeight="1">
      <c r="A2376" s="30"/>
      <c r="B2376" s="142"/>
      <c r="C2376" s="143" t="s">
        <v>2733</v>
      </c>
      <c r="D2376" s="143" t="s">
        <v>139</v>
      </c>
      <c r="E2376" s="144" t="s">
        <v>2734</v>
      </c>
      <c r="F2376" s="145" t="s">
        <v>2735</v>
      </c>
      <c r="G2376" s="146" t="s">
        <v>1819</v>
      </c>
      <c r="H2376" s="147">
        <v>420</v>
      </c>
      <c r="I2376" s="148"/>
      <c r="J2376" s="148">
        <f t="shared" si="60"/>
        <v>0</v>
      </c>
      <c r="K2376" s="149"/>
      <c r="L2376" s="31"/>
      <c r="M2376" s="150" t="s">
        <v>1</v>
      </c>
      <c r="N2376" s="151" t="s">
        <v>38</v>
      </c>
      <c r="O2376" s="152">
        <v>0</v>
      </c>
      <c r="P2376" s="152">
        <f t="shared" si="61"/>
        <v>0</v>
      </c>
      <c r="Q2376" s="152">
        <v>0</v>
      </c>
      <c r="R2376" s="152">
        <f t="shared" si="62"/>
        <v>0</v>
      </c>
      <c r="S2376" s="152">
        <v>0</v>
      </c>
      <c r="T2376" s="153">
        <f t="shared" si="63"/>
        <v>0</v>
      </c>
      <c r="U2376" s="30"/>
      <c r="V2376" s="30"/>
      <c r="W2376" s="30"/>
      <c r="X2376" s="30"/>
      <c r="Y2376" s="30"/>
      <c r="Z2376" s="30"/>
      <c r="AA2376" s="30"/>
      <c r="AB2376" s="30"/>
      <c r="AC2376" s="30"/>
      <c r="AD2376" s="30"/>
      <c r="AE2376" s="30"/>
      <c r="AR2376" s="154" t="s">
        <v>223</v>
      </c>
      <c r="AT2376" s="154" t="s">
        <v>139</v>
      </c>
      <c r="AU2376" s="154" t="s">
        <v>83</v>
      </c>
      <c r="AY2376" s="18" t="s">
        <v>137</v>
      </c>
      <c r="BE2376" s="155">
        <f t="shared" si="64"/>
        <v>0</v>
      </c>
      <c r="BF2376" s="155">
        <f t="shared" si="65"/>
        <v>0</v>
      </c>
      <c r="BG2376" s="155">
        <f t="shared" si="66"/>
        <v>0</v>
      </c>
      <c r="BH2376" s="155">
        <f t="shared" si="67"/>
        <v>0</v>
      </c>
      <c r="BI2376" s="155">
        <f t="shared" si="68"/>
        <v>0</v>
      </c>
      <c r="BJ2376" s="18" t="s">
        <v>81</v>
      </c>
      <c r="BK2376" s="155">
        <f t="shared" si="69"/>
        <v>0</v>
      </c>
      <c r="BL2376" s="18" t="s">
        <v>223</v>
      </c>
      <c r="BM2376" s="154" t="s">
        <v>2736</v>
      </c>
    </row>
    <row r="2377" spans="1:65" s="2" customFormat="1" ht="24.15" customHeight="1">
      <c r="A2377" s="30"/>
      <c r="B2377" s="142"/>
      <c r="C2377" s="143" t="s">
        <v>2737</v>
      </c>
      <c r="D2377" s="143" t="s">
        <v>139</v>
      </c>
      <c r="E2377" s="144" t="s">
        <v>2738</v>
      </c>
      <c r="F2377" s="145" t="s">
        <v>2739</v>
      </c>
      <c r="G2377" s="146" t="s">
        <v>1819</v>
      </c>
      <c r="H2377" s="147">
        <v>420</v>
      </c>
      <c r="I2377" s="148"/>
      <c r="J2377" s="148">
        <f t="shared" si="60"/>
        <v>0</v>
      </c>
      <c r="K2377" s="149"/>
      <c r="L2377" s="31"/>
      <c r="M2377" s="150" t="s">
        <v>1</v>
      </c>
      <c r="N2377" s="151" t="s">
        <v>38</v>
      </c>
      <c r="O2377" s="152">
        <v>0</v>
      </c>
      <c r="P2377" s="152">
        <f t="shared" si="61"/>
        <v>0</v>
      </c>
      <c r="Q2377" s="152">
        <v>0</v>
      </c>
      <c r="R2377" s="152">
        <f t="shared" si="62"/>
        <v>0</v>
      </c>
      <c r="S2377" s="152">
        <v>0</v>
      </c>
      <c r="T2377" s="153">
        <f t="shared" si="63"/>
        <v>0</v>
      </c>
      <c r="U2377" s="30"/>
      <c r="V2377" s="30"/>
      <c r="W2377" s="30"/>
      <c r="X2377" s="30"/>
      <c r="Y2377" s="30"/>
      <c r="Z2377" s="30"/>
      <c r="AA2377" s="30"/>
      <c r="AB2377" s="30"/>
      <c r="AC2377" s="30"/>
      <c r="AD2377" s="30"/>
      <c r="AE2377" s="30"/>
      <c r="AR2377" s="154" t="s">
        <v>223</v>
      </c>
      <c r="AT2377" s="154" t="s">
        <v>139</v>
      </c>
      <c r="AU2377" s="154" t="s">
        <v>83</v>
      </c>
      <c r="AY2377" s="18" t="s">
        <v>137</v>
      </c>
      <c r="BE2377" s="155">
        <f t="shared" si="64"/>
        <v>0</v>
      </c>
      <c r="BF2377" s="155">
        <f t="shared" si="65"/>
        <v>0</v>
      </c>
      <c r="BG2377" s="155">
        <f t="shared" si="66"/>
        <v>0</v>
      </c>
      <c r="BH2377" s="155">
        <f t="shared" si="67"/>
        <v>0</v>
      </c>
      <c r="BI2377" s="155">
        <f t="shared" si="68"/>
        <v>0</v>
      </c>
      <c r="BJ2377" s="18" t="s">
        <v>81</v>
      </c>
      <c r="BK2377" s="155">
        <f t="shared" si="69"/>
        <v>0</v>
      </c>
      <c r="BL2377" s="18" t="s">
        <v>223</v>
      </c>
      <c r="BM2377" s="154" t="s">
        <v>2740</v>
      </c>
    </row>
    <row r="2378" spans="1:65" s="2" customFormat="1" ht="24.15" customHeight="1">
      <c r="A2378" s="30"/>
      <c r="B2378" s="142"/>
      <c r="C2378" s="143" t="s">
        <v>2741</v>
      </c>
      <c r="D2378" s="143" t="s">
        <v>139</v>
      </c>
      <c r="E2378" s="144" t="s">
        <v>2742</v>
      </c>
      <c r="F2378" s="145" t="s">
        <v>2743</v>
      </c>
      <c r="G2378" s="146" t="s">
        <v>1819</v>
      </c>
      <c r="H2378" s="147">
        <v>420</v>
      </c>
      <c r="I2378" s="148"/>
      <c r="J2378" s="148">
        <f t="shared" si="60"/>
        <v>0</v>
      </c>
      <c r="K2378" s="149"/>
      <c r="L2378" s="31"/>
      <c r="M2378" s="150" t="s">
        <v>1</v>
      </c>
      <c r="N2378" s="151" t="s">
        <v>38</v>
      </c>
      <c r="O2378" s="152">
        <v>0</v>
      </c>
      <c r="P2378" s="152">
        <f t="shared" si="61"/>
        <v>0</v>
      </c>
      <c r="Q2378" s="152">
        <v>0</v>
      </c>
      <c r="R2378" s="152">
        <f t="shared" si="62"/>
        <v>0</v>
      </c>
      <c r="S2378" s="152">
        <v>0</v>
      </c>
      <c r="T2378" s="153">
        <f t="shared" si="63"/>
        <v>0</v>
      </c>
      <c r="U2378" s="30"/>
      <c r="V2378" s="30"/>
      <c r="W2378" s="30"/>
      <c r="X2378" s="30"/>
      <c r="Y2378" s="30"/>
      <c r="Z2378" s="30"/>
      <c r="AA2378" s="30"/>
      <c r="AB2378" s="30"/>
      <c r="AC2378" s="30"/>
      <c r="AD2378" s="30"/>
      <c r="AE2378" s="30"/>
      <c r="AR2378" s="154" t="s">
        <v>223</v>
      </c>
      <c r="AT2378" s="154" t="s">
        <v>139</v>
      </c>
      <c r="AU2378" s="154" t="s">
        <v>83</v>
      </c>
      <c r="AY2378" s="18" t="s">
        <v>137</v>
      </c>
      <c r="BE2378" s="155">
        <f t="shared" si="64"/>
        <v>0</v>
      </c>
      <c r="BF2378" s="155">
        <f t="shared" si="65"/>
        <v>0</v>
      </c>
      <c r="BG2378" s="155">
        <f t="shared" si="66"/>
        <v>0</v>
      </c>
      <c r="BH2378" s="155">
        <f t="shared" si="67"/>
        <v>0</v>
      </c>
      <c r="BI2378" s="155">
        <f t="shared" si="68"/>
        <v>0</v>
      </c>
      <c r="BJ2378" s="18" t="s">
        <v>81</v>
      </c>
      <c r="BK2378" s="155">
        <f t="shared" si="69"/>
        <v>0</v>
      </c>
      <c r="BL2378" s="18" t="s">
        <v>223</v>
      </c>
      <c r="BM2378" s="154" t="s">
        <v>2744</v>
      </c>
    </row>
    <row r="2379" spans="1:65" s="2" customFormat="1" ht="24.15" customHeight="1">
      <c r="A2379" s="30"/>
      <c r="B2379" s="142"/>
      <c r="C2379" s="143" t="s">
        <v>2745</v>
      </c>
      <c r="D2379" s="143" t="s">
        <v>139</v>
      </c>
      <c r="E2379" s="144" t="s">
        <v>2746</v>
      </c>
      <c r="F2379" s="145" t="s">
        <v>2747</v>
      </c>
      <c r="G2379" s="146" t="s">
        <v>318</v>
      </c>
      <c r="H2379" s="147">
        <v>8</v>
      </c>
      <c r="I2379" s="148"/>
      <c r="J2379" s="148">
        <f t="shared" si="60"/>
        <v>0</v>
      </c>
      <c r="K2379" s="149"/>
      <c r="L2379" s="31"/>
      <c r="M2379" s="150" t="s">
        <v>1</v>
      </c>
      <c r="N2379" s="151" t="s">
        <v>38</v>
      </c>
      <c r="O2379" s="152">
        <v>0</v>
      </c>
      <c r="P2379" s="152">
        <f t="shared" si="61"/>
        <v>0</v>
      </c>
      <c r="Q2379" s="152">
        <v>0</v>
      </c>
      <c r="R2379" s="152">
        <f t="shared" si="62"/>
        <v>0</v>
      </c>
      <c r="S2379" s="152">
        <v>0</v>
      </c>
      <c r="T2379" s="153">
        <f t="shared" si="63"/>
        <v>0</v>
      </c>
      <c r="U2379" s="30"/>
      <c r="V2379" s="30"/>
      <c r="W2379" s="30"/>
      <c r="X2379" s="30"/>
      <c r="Y2379" s="30"/>
      <c r="Z2379" s="30"/>
      <c r="AA2379" s="30"/>
      <c r="AB2379" s="30"/>
      <c r="AC2379" s="30"/>
      <c r="AD2379" s="30"/>
      <c r="AE2379" s="30"/>
      <c r="AR2379" s="154" t="s">
        <v>223</v>
      </c>
      <c r="AT2379" s="154" t="s">
        <v>139</v>
      </c>
      <c r="AU2379" s="154" t="s">
        <v>83</v>
      </c>
      <c r="AY2379" s="18" t="s">
        <v>137</v>
      </c>
      <c r="BE2379" s="155">
        <f t="shared" si="64"/>
        <v>0</v>
      </c>
      <c r="BF2379" s="155">
        <f t="shared" si="65"/>
        <v>0</v>
      </c>
      <c r="BG2379" s="155">
        <f t="shared" si="66"/>
        <v>0</v>
      </c>
      <c r="BH2379" s="155">
        <f t="shared" si="67"/>
        <v>0</v>
      </c>
      <c r="BI2379" s="155">
        <f t="shared" si="68"/>
        <v>0</v>
      </c>
      <c r="BJ2379" s="18" t="s">
        <v>81</v>
      </c>
      <c r="BK2379" s="155">
        <f t="shared" si="69"/>
        <v>0</v>
      </c>
      <c r="BL2379" s="18" t="s">
        <v>223</v>
      </c>
      <c r="BM2379" s="154" t="s">
        <v>2748</v>
      </c>
    </row>
    <row r="2380" spans="1:65" s="2" customFormat="1" ht="24.15" customHeight="1">
      <c r="A2380" s="30"/>
      <c r="B2380" s="142"/>
      <c r="C2380" s="143" t="s">
        <v>2749</v>
      </c>
      <c r="D2380" s="143" t="s">
        <v>139</v>
      </c>
      <c r="E2380" s="144" t="s">
        <v>2750</v>
      </c>
      <c r="F2380" s="145" t="s">
        <v>2751</v>
      </c>
      <c r="G2380" s="146" t="s">
        <v>318</v>
      </c>
      <c r="H2380" s="147">
        <v>3</v>
      </c>
      <c r="I2380" s="148"/>
      <c r="J2380" s="148">
        <f t="shared" si="60"/>
        <v>0</v>
      </c>
      <c r="K2380" s="149"/>
      <c r="L2380" s="31"/>
      <c r="M2380" s="150" t="s">
        <v>1</v>
      </c>
      <c r="N2380" s="151" t="s">
        <v>38</v>
      </c>
      <c r="O2380" s="152">
        <v>0</v>
      </c>
      <c r="P2380" s="152">
        <f t="shared" si="61"/>
        <v>0</v>
      </c>
      <c r="Q2380" s="152">
        <v>0</v>
      </c>
      <c r="R2380" s="152">
        <f t="shared" si="62"/>
        <v>0</v>
      </c>
      <c r="S2380" s="152">
        <v>0</v>
      </c>
      <c r="T2380" s="153">
        <f t="shared" si="63"/>
        <v>0</v>
      </c>
      <c r="U2380" s="30"/>
      <c r="V2380" s="30"/>
      <c r="W2380" s="30"/>
      <c r="X2380" s="30"/>
      <c r="Y2380" s="30"/>
      <c r="Z2380" s="30"/>
      <c r="AA2380" s="30"/>
      <c r="AB2380" s="30"/>
      <c r="AC2380" s="30"/>
      <c r="AD2380" s="30"/>
      <c r="AE2380" s="30"/>
      <c r="AR2380" s="154" t="s">
        <v>223</v>
      </c>
      <c r="AT2380" s="154" t="s">
        <v>139</v>
      </c>
      <c r="AU2380" s="154" t="s">
        <v>83</v>
      </c>
      <c r="AY2380" s="18" t="s">
        <v>137</v>
      </c>
      <c r="BE2380" s="155">
        <f t="shared" si="64"/>
        <v>0</v>
      </c>
      <c r="BF2380" s="155">
        <f t="shared" si="65"/>
        <v>0</v>
      </c>
      <c r="BG2380" s="155">
        <f t="shared" si="66"/>
        <v>0</v>
      </c>
      <c r="BH2380" s="155">
        <f t="shared" si="67"/>
        <v>0</v>
      </c>
      <c r="BI2380" s="155">
        <f t="shared" si="68"/>
        <v>0</v>
      </c>
      <c r="BJ2380" s="18" t="s">
        <v>81</v>
      </c>
      <c r="BK2380" s="155">
        <f t="shared" si="69"/>
        <v>0</v>
      </c>
      <c r="BL2380" s="18" t="s">
        <v>223</v>
      </c>
      <c r="BM2380" s="154" t="s">
        <v>2752</v>
      </c>
    </row>
    <row r="2381" spans="1:65" s="2" customFormat="1" ht="33" customHeight="1">
      <c r="A2381" s="30"/>
      <c r="B2381" s="142"/>
      <c r="C2381" s="143" t="s">
        <v>2753</v>
      </c>
      <c r="D2381" s="143" t="s">
        <v>139</v>
      </c>
      <c r="E2381" s="144" t="s">
        <v>2754</v>
      </c>
      <c r="F2381" s="145" t="s">
        <v>2755</v>
      </c>
      <c r="G2381" s="146" t="s">
        <v>318</v>
      </c>
      <c r="H2381" s="147">
        <v>1</v>
      </c>
      <c r="I2381" s="148"/>
      <c r="J2381" s="148">
        <f t="shared" si="60"/>
        <v>0</v>
      </c>
      <c r="K2381" s="149"/>
      <c r="L2381" s="31"/>
      <c r="M2381" s="150" t="s">
        <v>1</v>
      </c>
      <c r="N2381" s="151" t="s">
        <v>38</v>
      </c>
      <c r="O2381" s="152">
        <v>0</v>
      </c>
      <c r="P2381" s="152">
        <f t="shared" si="61"/>
        <v>0</v>
      </c>
      <c r="Q2381" s="152">
        <v>0</v>
      </c>
      <c r="R2381" s="152">
        <f t="shared" si="62"/>
        <v>0</v>
      </c>
      <c r="S2381" s="152">
        <v>0</v>
      </c>
      <c r="T2381" s="153">
        <f t="shared" si="63"/>
        <v>0</v>
      </c>
      <c r="U2381" s="30"/>
      <c r="V2381" s="30"/>
      <c r="W2381" s="30"/>
      <c r="X2381" s="30"/>
      <c r="Y2381" s="30"/>
      <c r="Z2381" s="30"/>
      <c r="AA2381" s="30"/>
      <c r="AB2381" s="30"/>
      <c r="AC2381" s="30"/>
      <c r="AD2381" s="30"/>
      <c r="AE2381" s="30"/>
      <c r="AR2381" s="154" t="s">
        <v>223</v>
      </c>
      <c r="AT2381" s="154" t="s">
        <v>139</v>
      </c>
      <c r="AU2381" s="154" t="s">
        <v>83</v>
      </c>
      <c r="AY2381" s="18" t="s">
        <v>137</v>
      </c>
      <c r="BE2381" s="155">
        <f t="shared" si="64"/>
        <v>0</v>
      </c>
      <c r="BF2381" s="155">
        <f t="shared" si="65"/>
        <v>0</v>
      </c>
      <c r="BG2381" s="155">
        <f t="shared" si="66"/>
        <v>0</v>
      </c>
      <c r="BH2381" s="155">
        <f t="shared" si="67"/>
        <v>0</v>
      </c>
      <c r="BI2381" s="155">
        <f t="shared" si="68"/>
        <v>0</v>
      </c>
      <c r="BJ2381" s="18" t="s">
        <v>81</v>
      </c>
      <c r="BK2381" s="155">
        <f t="shared" si="69"/>
        <v>0</v>
      </c>
      <c r="BL2381" s="18" t="s">
        <v>223</v>
      </c>
      <c r="BM2381" s="154" t="s">
        <v>2756</v>
      </c>
    </row>
    <row r="2382" spans="1:65" s="2" customFormat="1" ht="33" customHeight="1">
      <c r="A2382" s="30"/>
      <c r="B2382" s="142"/>
      <c r="C2382" s="143" t="s">
        <v>2757</v>
      </c>
      <c r="D2382" s="143" t="s">
        <v>139</v>
      </c>
      <c r="E2382" s="144" t="s">
        <v>2758</v>
      </c>
      <c r="F2382" s="145" t="s">
        <v>2759</v>
      </c>
      <c r="G2382" s="146" t="s">
        <v>318</v>
      </c>
      <c r="H2382" s="147">
        <v>1</v>
      </c>
      <c r="I2382" s="148"/>
      <c r="J2382" s="148">
        <f t="shared" si="60"/>
        <v>0</v>
      </c>
      <c r="K2382" s="149"/>
      <c r="L2382" s="31"/>
      <c r="M2382" s="150" t="s">
        <v>1</v>
      </c>
      <c r="N2382" s="151" t="s">
        <v>38</v>
      </c>
      <c r="O2382" s="152">
        <v>0</v>
      </c>
      <c r="P2382" s="152">
        <f t="shared" si="61"/>
        <v>0</v>
      </c>
      <c r="Q2382" s="152">
        <v>0</v>
      </c>
      <c r="R2382" s="152">
        <f t="shared" si="62"/>
        <v>0</v>
      </c>
      <c r="S2382" s="152">
        <v>0</v>
      </c>
      <c r="T2382" s="153">
        <f t="shared" si="63"/>
        <v>0</v>
      </c>
      <c r="U2382" s="30"/>
      <c r="V2382" s="30"/>
      <c r="W2382" s="30"/>
      <c r="X2382" s="30"/>
      <c r="Y2382" s="30"/>
      <c r="Z2382" s="30"/>
      <c r="AA2382" s="30"/>
      <c r="AB2382" s="30"/>
      <c r="AC2382" s="30"/>
      <c r="AD2382" s="30"/>
      <c r="AE2382" s="30"/>
      <c r="AR2382" s="154" t="s">
        <v>223</v>
      </c>
      <c r="AT2382" s="154" t="s">
        <v>139</v>
      </c>
      <c r="AU2382" s="154" t="s">
        <v>83</v>
      </c>
      <c r="AY2382" s="18" t="s">
        <v>137</v>
      </c>
      <c r="BE2382" s="155">
        <f t="shared" si="64"/>
        <v>0</v>
      </c>
      <c r="BF2382" s="155">
        <f t="shared" si="65"/>
        <v>0</v>
      </c>
      <c r="BG2382" s="155">
        <f t="shared" si="66"/>
        <v>0</v>
      </c>
      <c r="BH2382" s="155">
        <f t="shared" si="67"/>
        <v>0</v>
      </c>
      <c r="BI2382" s="155">
        <f t="shared" si="68"/>
        <v>0</v>
      </c>
      <c r="BJ2382" s="18" t="s">
        <v>81</v>
      </c>
      <c r="BK2382" s="155">
        <f t="shared" si="69"/>
        <v>0</v>
      </c>
      <c r="BL2382" s="18" t="s">
        <v>223</v>
      </c>
      <c r="BM2382" s="154" t="s">
        <v>2760</v>
      </c>
    </row>
    <row r="2383" spans="1:65" s="2" customFormat="1" ht="37.799999999999997" customHeight="1">
      <c r="A2383" s="30"/>
      <c r="B2383" s="142"/>
      <c r="C2383" s="143" t="s">
        <v>2761</v>
      </c>
      <c r="D2383" s="143" t="s">
        <v>139</v>
      </c>
      <c r="E2383" s="144" t="s">
        <v>2762</v>
      </c>
      <c r="F2383" s="145" t="s">
        <v>2763</v>
      </c>
      <c r="G2383" s="146" t="s">
        <v>332</v>
      </c>
      <c r="H2383" s="147">
        <v>19</v>
      </c>
      <c r="I2383" s="148"/>
      <c r="J2383" s="148">
        <f t="shared" si="60"/>
        <v>0</v>
      </c>
      <c r="K2383" s="149"/>
      <c r="L2383" s="31"/>
      <c r="M2383" s="150" t="s">
        <v>1</v>
      </c>
      <c r="N2383" s="151" t="s">
        <v>38</v>
      </c>
      <c r="O2383" s="152">
        <v>0</v>
      </c>
      <c r="P2383" s="152">
        <f t="shared" si="61"/>
        <v>0</v>
      </c>
      <c r="Q2383" s="152">
        <v>0</v>
      </c>
      <c r="R2383" s="152">
        <f t="shared" si="62"/>
        <v>0</v>
      </c>
      <c r="S2383" s="152">
        <v>0</v>
      </c>
      <c r="T2383" s="153">
        <f t="shared" si="63"/>
        <v>0</v>
      </c>
      <c r="U2383" s="30"/>
      <c r="V2383" s="30"/>
      <c r="W2383" s="30"/>
      <c r="X2383" s="30"/>
      <c r="Y2383" s="30"/>
      <c r="Z2383" s="30"/>
      <c r="AA2383" s="30"/>
      <c r="AB2383" s="30"/>
      <c r="AC2383" s="30"/>
      <c r="AD2383" s="30"/>
      <c r="AE2383" s="30"/>
      <c r="AR2383" s="154" t="s">
        <v>223</v>
      </c>
      <c r="AT2383" s="154" t="s">
        <v>139</v>
      </c>
      <c r="AU2383" s="154" t="s">
        <v>83</v>
      </c>
      <c r="AY2383" s="18" t="s">
        <v>137</v>
      </c>
      <c r="BE2383" s="155">
        <f t="shared" si="64"/>
        <v>0</v>
      </c>
      <c r="BF2383" s="155">
        <f t="shared" si="65"/>
        <v>0</v>
      </c>
      <c r="BG2383" s="155">
        <f t="shared" si="66"/>
        <v>0</v>
      </c>
      <c r="BH2383" s="155">
        <f t="shared" si="67"/>
        <v>0</v>
      </c>
      <c r="BI2383" s="155">
        <f t="shared" si="68"/>
        <v>0</v>
      </c>
      <c r="BJ2383" s="18" t="s">
        <v>81</v>
      </c>
      <c r="BK2383" s="155">
        <f t="shared" si="69"/>
        <v>0</v>
      </c>
      <c r="BL2383" s="18" t="s">
        <v>223</v>
      </c>
      <c r="BM2383" s="154" t="s">
        <v>2764</v>
      </c>
    </row>
    <row r="2384" spans="1:65" s="2" customFormat="1" ht="37.799999999999997" customHeight="1">
      <c r="A2384" s="30"/>
      <c r="B2384" s="142"/>
      <c r="C2384" s="143" t="s">
        <v>2765</v>
      </c>
      <c r="D2384" s="143" t="s">
        <v>139</v>
      </c>
      <c r="E2384" s="144" t="s">
        <v>2766</v>
      </c>
      <c r="F2384" s="145" t="s">
        <v>2767</v>
      </c>
      <c r="G2384" s="146" t="s">
        <v>332</v>
      </c>
      <c r="H2384" s="147">
        <v>19</v>
      </c>
      <c r="I2384" s="148"/>
      <c r="J2384" s="148">
        <f t="shared" si="60"/>
        <v>0</v>
      </c>
      <c r="K2384" s="149"/>
      <c r="L2384" s="31"/>
      <c r="M2384" s="150" t="s">
        <v>1</v>
      </c>
      <c r="N2384" s="151" t="s">
        <v>38</v>
      </c>
      <c r="O2384" s="152">
        <v>0</v>
      </c>
      <c r="P2384" s="152">
        <f t="shared" si="61"/>
        <v>0</v>
      </c>
      <c r="Q2384" s="152">
        <v>0</v>
      </c>
      <c r="R2384" s="152">
        <f t="shared" si="62"/>
        <v>0</v>
      </c>
      <c r="S2384" s="152">
        <v>0</v>
      </c>
      <c r="T2384" s="153">
        <f t="shared" si="63"/>
        <v>0</v>
      </c>
      <c r="U2384" s="30"/>
      <c r="V2384" s="30"/>
      <c r="W2384" s="30"/>
      <c r="X2384" s="30"/>
      <c r="Y2384" s="30"/>
      <c r="Z2384" s="30"/>
      <c r="AA2384" s="30"/>
      <c r="AB2384" s="30"/>
      <c r="AC2384" s="30"/>
      <c r="AD2384" s="30"/>
      <c r="AE2384" s="30"/>
      <c r="AR2384" s="154" t="s">
        <v>223</v>
      </c>
      <c r="AT2384" s="154" t="s">
        <v>139</v>
      </c>
      <c r="AU2384" s="154" t="s">
        <v>83</v>
      </c>
      <c r="AY2384" s="18" t="s">
        <v>137</v>
      </c>
      <c r="BE2384" s="155">
        <f t="shared" si="64"/>
        <v>0</v>
      </c>
      <c r="BF2384" s="155">
        <f t="shared" si="65"/>
        <v>0</v>
      </c>
      <c r="BG2384" s="155">
        <f t="shared" si="66"/>
        <v>0</v>
      </c>
      <c r="BH2384" s="155">
        <f t="shared" si="67"/>
        <v>0</v>
      </c>
      <c r="BI2384" s="155">
        <f t="shared" si="68"/>
        <v>0</v>
      </c>
      <c r="BJ2384" s="18" t="s">
        <v>81</v>
      </c>
      <c r="BK2384" s="155">
        <f t="shared" si="69"/>
        <v>0</v>
      </c>
      <c r="BL2384" s="18" t="s">
        <v>223</v>
      </c>
      <c r="BM2384" s="154" t="s">
        <v>2768</v>
      </c>
    </row>
    <row r="2385" spans="1:65" s="2" customFormat="1" ht="33" customHeight="1">
      <c r="A2385" s="30"/>
      <c r="B2385" s="142"/>
      <c r="C2385" s="143" t="s">
        <v>2769</v>
      </c>
      <c r="D2385" s="143" t="s">
        <v>139</v>
      </c>
      <c r="E2385" s="144" t="s">
        <v>2770</v>
      </c>
      <c r="F2385" s="145" t="s">
        <v>2771</v>
      </c>
      <c r="G2385" s="146" t="s">
        <v>332</v>
      </c>
      <c r="H2385" s="147">
        <v>38</v>
      </c>
      <c r="I2385" s="148"/>
      <c r="J2385" s="148">
        <f t="shared" si="60"/>
        <v>0</v>
      </c>
      <c r="K2385" s="149"/>
      <c r="L2385" s="31"/>
      <c r="M2385" s="150" t="s">
        <v>1</v>
      </c>
      <c r="N2385" s="151" t="s">
        <v>38</v>
      </c>
      <c r="O2385" s="152">
        <v>0</v>
      </c>
      <c r="P2385" s="152">
        <f t="shared" si="61"/>
        <v>0</v>
      </c>
      <c r="Q2385" s="152">
        <v>0</v>
      </c>
      <c r="R2385" s="152">
        <f t="shared" si="62"/>
        <v>0</v>
      </c>
      <c r="S2385" s="152">
        <v>0</v>
      </c>
      <c r="T2385" s="153">
        <f t="shared" si="63"/>
        <v>0</v>
      </c>
      <c r="U2385" s="30"/>
      <c r="V2385" s="30"/>
      <c r="W2385" s="30"/>
      <c r="X2385" s="30"/>
      <c r="Y2385" s="30"/>
      <c r="Z2385" s="30"/>
      <c r="AA2385" s="30"/>
      <c r="AB2385" s="30"/>
      <c r="AC2385" s="30"/>
      <c r="AD2385" s="30"/>
      <c r="AE2385" s="30"/>
      <c r="AR2385" s="154" t="s">
        <v>223</v>
      </c>
      <c r="AT2385" s="154" t="s">
        <v>139</v>
      </c>
      <c r="AU2385" s="154" t="s">
        <v>83</v>
      </c>
      <c r="AY2385" s="18" t="s">
        <v>137</v>
      </c>
      <c r="BE2385" s="155">
        <f t="shared" si="64"/>
        <v>0</v>
      </c>
      <c r="BF2385" s="155">
        <f t="shared" si="65"/>
        <v>0</v>
      </c>
      <c r="BG2385" s="155">
        <f t="shared" si="66"/>
        <v>0</v>
      </c>
      <c r="BH2385" s="155">
        <f t="shared" si="67"/>
        <v>0</v>
      </c>
      <c r="BI2385" s="155">
        <f t="shared" si="68"/>
        <v>0</v>
      </c>
      <c r="BJ2385" s="18" t="s">
        <v>81</v>
      </c>
      <c r="BK2385" s="155">
        <f t="shared" si="69"/>
        <v>0</v>
      </c>
      <c r="BL2385" s="18" t="s">
        <v>223</v>
      </c>
      <c r="BM2385" s="154" t="s">
        <v>2772</v>
      </c>
    </row>
    <row r="2386" spans="1:65" s="2" customFormat="1" ht="37.799999999999997" customHeight="1">
      <c r="A2386" s="30"/>
      <c r="B2386" s="142"/>
      <c r="C2386" s="143" t="s">
        <v>2773</v>
      </c>
      <c r="D2386" s="143" t="s">
        <v>139</v>
      </c>
      <c r="E2386" s="144" t="s">
        <v>2774</v>
      </c>
      <c r="F2386" s="145" t="s">
        <v>2775</v>
      </c>
      <c r="G2386" s="146" t="s">
        <v>332</v>
      </c>
      <c r="H2386" s="147">
        <v>1</v>
      </c>
      <c r="I2386" s="148"/>
      <c r="J2386" s="148">
        <f t="shared" si="60"/>
        <v>0</v>
      </c>
      <c r="K2386" s="149"/>
      <c r="L2386" s="31"/>
      <c r="M2386" s="150" t="s">
        <v>1</v>
      </c>
      <c r="N2386" s="151" t="s">
        <v>38</v>
      </c>
      <c r="O2386" s="152">
        <v>0</v>
      </c>
      <c r="P2386" s="152">
        <f t="shared" si="61"/>
        <v>0</v>
      </c>
      <c r="Q2386" s="152">
        <v>0</v>
      </c>
      <c r="R2386" s="152">
        <f t="shared" si="62"/>
        <v>0</v>
      </c>
      <c r="S2386" s="152">
        <v>0</v>
      </c>
      <c r="T2386" s="153">
        <f t="shared" si="63"/>
        <v>0</v>
      </c>
      <c r="U2386" s="30"/>
      <c r="V2386" s="30"/>
      <c r="W2386" s="30"/>
      <c r="X2386" s="30"/>
      <c r="Y2386" s="30"/>
      <c r="Z2386" s="30"/>
      <c r="AA2386" s="30"/>
      <c r="AB2386" s="30"/>
      <c r="AC2386" s="30"/>
      <c r="AD2386" s="30"/>
      <c r="AE2386" s="30"/>
      <c r="AR2386" s="154" t="s">
        <v>223</v>
      </c>
      <c r="AT2386" s="154" t="s">
        <v>139</v>
      </c>
      <c r="AU2386" s="154" t="s">
        <v>83</v>
      </c>
      <c r="AY2386" s="18" t="s">
        <v>137</v>
      </c>
      <c r="BE2386" s="155">
        <f t="shared" si="64"/>
        <v>0</v>
      </c>
      <c r="BF2386" s="155">
        <f t="shared" si="65"/>
        <v>0</v>
      </c>
      <c r="BG2386" s="155">
        <f t="shared" si="66"/>
        <v>0</v>
      </c>
      <c r="BH2386" s="155">
        <f t="shared" si="67"/>
        <v>0</v>
      </c>
      <c r="BI2386" s="155">
        <f t="shared" si="68"/>
        <v>0</v>
      </c>
      <c r="BJ2386" s="18" t="s">
        <v>81</v>
      </c>
      <c r="BK2386" s="155">
        <f t="shared" si="69"/>
        <v>0</v>
      </c>
      <c r="BL2386" s="18" t="s">
        <v>223</v>
      </c>
      <c r="BM2386" s="154" t="s">
        <v>2776</v>
      </c>
    </row>
    <row r="2387" spans="1:65" s="2" customFormat="1" ht="24.15" customHeight="1">
      <c r="A2387" s="30"/>
      <c r="B2387" s="142"/>
      <c r="C2387" s="143" t="s">
        <v>2777</v>
      </c>
      <c r="D2387" s="143" t="s">
        <v>139</v>
      </c>
      <c r="E2387" s="144" t="s">
        <v>2778</v>
      </c>
      <c r="F2387" s="145" t="s">
        <v>2779</v>
      </c>
      <c r="G2387" s="146" t="s">
        <v>332</v>
      </c>
      <c r="H2387" s="147">
        <v>2</v>
      </c>
      <c r="I2387" s="148"/>
      <c r="J2387" s="148">
        <f t="shared" si="60"/>
        <v>0</v>
      </c>
      <c r="K2387" s="149"/>
      <c r="L2387" s="31"/>
      <c r="M2387" s="150" t="s">
        <v>1</v>
      </c>
      <c r="N2387" s="151" t="s">
        <v>38</v>
      </c>
      <c r="O2387" s="152">
        <v>0</v>
      </c>
      <c r="P2387" s="152">
        <f t="shared" si="61"/>
        <v>0</v>
      </c>
      <c r="Q2387" s="152">
        <v>0</v>
      </c>
      <c r="R2387" s="152">
        <f t="shared" si="62"/>
        <v>0</v>
      </c>
      <c r="S2387" s="152">
        <v>0</v>
      </c>
      <c r="T2387" s="153">
        <f t="shared" si="63"/>
        <v>0</v>
      </c>
      <c r="U2387" s="30"/>
      <c r="V2387" s="30"/>
      <c r="W2387" s="30"/>
      <c r="X2387" s="30"/>
      <c r="Y2387" s="30"/>
      <c r="Z2387" s="30"/>
      <c r="AA2387" s="30"/>
      <c r="AB2387" s="30"/>
      <c r="AC2387" s="30"/>
      <c r="AD2387" s="30"/>
      <c r="AE2387" s="30"/>
      <c r="AR2387" s="154" t="s">
        <v>223</v>
      </c>
      <c r="AT2387" s="154" t="s">
        <v>139</v>
      </c>
      <c r="AU2387" s="154" t="s">
        <v>83</v>
      </c>
      <c r="AY2387" s="18" t="s">
        <v>137</v>
      </c>
      <c r="BE2387" s="155">
        <f t="shared" si="64"/>
        <v>0</v>
      </c>
      <c r="BF2387" s="155">
        <f t="shared" si="65"/>
        <v>0</v>
      </c>
      <c r="BG2387" s="155">
        <f t="shared" si="66"/>
        <v>0</v>
      </c>
      <c r="BH2387" s="155">
        <f t="shared" si="67"/>
        <v>0</v>
      </c>
      <c r="BI2387" s="155">
        <f t="shared" si="68"/>
        <v>0</v>
      </c>
      <c r="BJ2387" s="18" t="s">
        <v>81</v>
      </c>
      <c r="BK2387" s="155">
        <f t="shared" si="69"/>
        <v>0</v>
      </c>
      <c r="BL2387" s="18" t="s">
        <v>223</v>
      </c>
      <c r="BM2387" s="154" t="s">
        <v>2780</v>
      </c>
    </row>
    <row r="2388" spans="1:65" s="2" customFormat="1" ht="33" customHeight="1">
      <c r="A2388" s="30"/>
      <c r="B2388" s="142"/>
      <c r="C2388" s="143" t="s">
        <v>2781</v>
      </c>
      <c r="D2388" s="143" t="s">
        <v>139</v>
      </c>
      <c r="E2388" s="144" t="s">
        <v>2782</v>
      </c>
      <c r="F2388" s="145" t="s">
        <v>2783</v>
      </c>
      <c r="G2388" s="146" t="s">
        <v>332</v>
      </c>
      <c r="H2388" s="147">
        <v>2</v>
      </c>
      <c r="I2388" s="148"/>
      <c r="J2388" s="148">
        <f t="shared" si="60"/>
        <v>0</v>
      </c>
      <c r="K2388" s="149"/>
      <c r="L2388" s="31"/>
      <c r="M2388" s="150" t="s">
        <v>1</v>
      </c>
      <c r="N2388" s="151" t="s">
        <v>38</v>
      </c>
      <c r="O2388" s="152">
        <v>0</v>
      </c>
      <c r="P2388" s="152">
        <f t="shared" si="61"/>
        <v>0</v>
      </c>
      <c r="Q2388" s="152">
        <v>0</v>
      </c>
      <c r="R2388" s="152">
        <f t="shared" si="62"/>
        <v>0</v>
      </c>
      <c r="S2388" s="152">
        <v>0</v>
      </c>
      <c r="T2388" s="153">
        <f t="shared" si="63"/>
        <v>0</v>
      </c>
      <c r="U2388" s="30"/>
      <c r="V2388" s="30"/>
      <c r="W2388" s="30"/>
      <c r="X2388" s="30"/>
      <c r="Y2388" s="30"/>
      <c r="Z2388" s="30"/>
      <c r="AA2388" s="30"/>
      <c r="AB2388" s="30"/>
      <c r="AC2388" s="30"/>
      <c r="AD2388" s="30"/>
      <c r="AE2388" s="30"/>
      <c r="AR2388" s="154" t="s">
        <v>223</v>
      </c>
      <c r="AT2388" s="154" t="s">
        <v>139</v>
      </c>
      <c r="AU2388" s="154" t="s">
        <v>83</v>
      </c>
      <c r="AY2388" s="18" t="s">
        <v>137</v>
      </c>
      <c r="BE2388" s="155">
        <f t="shared" si="64"/>
        <v>0</v>
      </c>
      <c r="BF2388" s="155">
        <f t="shared" si="65"/>
        <v>0</v>
      </c>
      <c r="BG2388" s="155">
        <f t="shared" si="66"/>
        <v>0</v>
      </c>
      <c r="BH2388" s="155">
        <f t="shared" si="67"/>
        <v>0</v>
      </c>
      <c r="BI2388" s="155">
        <f t="shared" si="68"/>
        <v>0</v>
      </c>
      <c r="BJ2388" s="18" t="s">
        <v>81</v>
      </c>
      <c r="BK2388" s="155">
        <f t="shared" si="69"/>
        <v>0</v>
      </c>
      <c r="BL2388" s="18" t="s">
        <v>223</v>
      </c>
      <c r="BM2388" s="154" t="s">
        <v>2784</v>
      </c>
    </row>
    <row r="2389" spans="1:65" s="2" customFormat="1" ht="24.15" customHeight="1">
      <c r="A2389" s="30"/>
      <c r="B2389" s="142"/>
      <c r="C2389" s="143" t="s">
        <v>2785</v>
      </c>
      <c r="D2389" s="143" t="s">
        <v>139</v>
      </c>
      <c r="E2389" s="144" t="s">
        <v>2786</v>
      </c>
      <c r="F2389" s="145" t="s">
        <v>2787</v>
      </c>
      <c r="G2389" s="146" t="s">
        <v>332</v>
      </c>
      <c r="H2389" s="147">
        <v>8</v>
      </c>
      <c r="I2389" s="148"/>
      <c r="J2389" s="148">
        <f t="shared" si="60"/>
        <v>0</v>
      </c>
      <c r="K2389" s="149"/>
      <c r="L2389" s="31"/>
      <c r="M2389" s="150" t="s">
        <v>1</v>
      </c>
      <c r="N2389" s="151" t="s">
        <v>38</v>
      </c>
      <c r="O2389" s="152">
        <v>0</v>
      </c>
      <c r="P2389" s="152">
        <f t="shared" si="61"/>
        <v>0</v>
      </c>
      <c r="Q2389" s="152">
        <v>0</v>
      </c>
      <c r="R2389" s="152">
        <f t="shared" si="62"/>
        <v>0</v>
      </c>
      <c r="S2389" s="152">
        <v>0</v>
      </c>
      <c r="T2389" s="153">
        <f t="shared" si="63"/>
        <v>0</v>
      </c>
      <c r="U2389" s="30"/>
      <c r="V2389" s="30"/>
      <c r="W2389" s="30"/>
      <c r="X2389" s="30"/>
      <c r="Y2389" s="30"/>
      <c r="Z2389" s="30"/>
      <c r="AA2389" s="30"/>
      <c r="AB2389" s="30"/>
      <c r="AC2389" s="30"/>
      <c r="AD2389" s="30"/>
      <c r="AE2389" s="30"/>
      <c r="AR2389" s="154" t="s">
        <v>223</v>
      </c>
      <c r="AT2389" s="154" t="s">
        <v>139</v>
      </c>
      <c r="AU2389" s="154" t="s">
        <v>83</v>
      </c>
      <c r="AY2389" s="18" t="s">
        <v>137</v>
      </c>
      <c r="BE2389" s="155">
        <f t="shared" si="64"/>
        <v>0</v>
      </c>
      <c r="BF2389" s="155">
        <f t="shared" si="65"/>
        <v>0</v>
      </c>
      <c r="BG2389" s="155">
        <f t="shared" si="66"/>
        <v>0</v>
      </c>
      <c r="BH2389" s="155">
        <f t="shared" si="67"/>
        <v>0</v>
      </c>
      <c r="BI2389" s="155">
        <f t="shared" si="68"/>
        <v>0</v>
      </c>
      <c r="BJ2389" s="18" t="s">
        <v>81</v>
      </c>
      <c r="BK2389" s="155">
        <f t="shared" si="69"/>
        <v>0</v>
      </c>
      <c r="BL2389" s="18" t="s">
        <v>223</v>
      </c>
      <c r="BM2389" s="154" t="s">
        <v>2788</v>
      </c>
    </row>
    <row r="2390" spans="1:65" s="2" customFormat="1" ht="37.799999999999997" customHeight="1">
      <c r="A2390" s="30"/>
      <c r="B2390" s="142"/>
      <c r="C2390" s="143" t="s">
        <v>2789</v>
      </c>
      <c r="D2390" s="143" t="s">
        <v>139</v>
      </c>
      <c r="E2390" s="144" t="s">
        <v>2790</v>
      </c>
      <c r="F2390" s="145" t="s">
        <v>2791</v>
      </c>
      <c r="G2390" s="146" t="s">
        <v>332</v>
      </c>
      <c r="H2390" s="147">
        <v>2</v>
      </c>
      <c r="I2390" s="148"/>
      <c r="J2390" s="148">
        <f t="shared" si="60"/>
        <v>0</v>
      </c>
      <c r="K2390" s="149"/>
      <c r="L2390" s="31"/>
      <c r="M2390" s="150" t="s">
        <v>1</v>
      </c>
      <c r="N2390" s="151" t="s">
        <v>38</v>
      </c>
      <c r="O2390" s="152">
        <v>0</v>
      </c>
      <c r="P2390" s="152">
        <f t="shared" si="61"/>
        <v>0</v>
      </c>
      <c r="Q2390" s="152">
        <v>0</v>
      </c>
      <c r="R2390" s="152">
        <f t="shared" si="62"/>
        <v>0</v>
      </c>
      <c r="S2390" s="152">
        <v>0</v>
      </c>
      <c r="T2390" s="153">
        <f t="shared" si="63"/>
        <v>0</v>
      </c>
      <c r="U2390" s="30"/>
      <c r="V2390" s="30"/>
      <c r="W2390" s="30"/>
      <c r="X2390" s="30"/>
      <c r="Y2390" s="30"/>
      <c r="Z2390" s="30"/>
      <c r="AA2390" s="30"/>
      <c r="AB2390" s="30"/>
      <c r="AC2390" s="30"/>
      <c r="AD2390" s="30"/>
      <c r="AE2390" s="30"/>
      <c r="AR2390" s="154" t="s">
        <v>223</v>
      </c>
      <c r="AT2390" s="154" t="s">
        <v>139</v>
      </c>
      <c r="AU2390" s="154" t="s">
        <v>83</v>
      </c>
      <c r="AY2390" s="18" t="s">
        <v>137</v>
      </c>
      <c r="BE2390" s="155">
        <f t="shared" si="64"/>
        <v>0</v>
      </c>
      <c r="BF2390" s="155">
        <f t="shared" si="65"/>
        <v>0</v>
      </c>
      <c r="BG2390" s="155">
        <f t="shared" si="66"/>
        <v>0</v>
      </c>
      <c r="BH2390" s="155">
        <f t="shared" si="67"/>
        <v>0</v>
      </c>
      <c r="BI2390" s="155">
        <f t="shared" si="68"/>
        <v>0</v>
      </c>
      <c r="BJ2390" s="18" t="s">
        <v>81</v>
      </c>
      <c r="BK2390" s="155">
        <f t="shared" si="69"/>
        <v>0</v>
      </c>
      <c r="BL2390" s="18" t="s">
        <v>223</v>
      </c>
      <c r="BM2390" s="154" t="s">
        <v>2792</v>
      </c>
    </row>
    <row r="2391" spans="1:65" s="2" customFormat="1" ht="24.15" customHeight="1">
      <c r="A2391" s="30"/>
      <c r="B2391" s="142"/>
      <c r="C2391" s="143" t="s">
        <v>2793</v>
      </c>
      <c r="D2391" s="143" t="s">
        <v>139</v>
      </c>
      <c r="E2391" s="144" t="s">
        <v>2794</v>
      </c>
      <c r="F2391" s="145" t="s">
        <v>2795</v>
      </c>
      <c r="G2391" s="146" t="s">
        <v>332</v>
      </c>
      <c r="H2391" s="147">
        <v>26</v>
      </c>
      <c r="I2391" s="148"/>
      <c r="J2391" s="148">
        <f t="shared" si="60"/>
        <v>0</v>
      </c>
      <c r="K2391" s="149"/>
      <c r="L2391" s="31"/>
      <c r="M2391" s="150" t="s">
        <v>1</v>
      </c>
      <c r="N2391" s="151" t="s">
        <v>38</v>
      </c>
      <c r="O2391" s="152">
        <v>0</v>
      </c>
      <c r="P2391" s="152">
        <f t="shared" si="61"/>
        <v>0</v>
      </c>
      <c r="Q2391" s="152">
        <v>0</v>
      </c>
      <c r="R2391" s="152">
        <f t="shared" si="62"/>
        <v>0</v>
      </c>
      <c r="S2391" s="152">
        <v>0</v>
      </c>
      <c r="T2391" s="153">
        <f t="shared" si="63"/>
        <v>0</v>
      </c>
      <c r="U2391" s="30"/>
      <c r="V2391" s="30"/>
      <c r="W2391" s="30"/>
      <c r="X2391" s="30"/>
      <c r="Y2391" s="30"/>
      <c r="Z2391" s="30"/>
      <c r="AA2391" s="30"/>
      <c r="AB2391" s="30"/>
      <c r="AC2391" s="30"/>
      <c r="AD2391" s="30"/>
      <c r="AE2391" s="30"/>
      <c r="AR2391" s="154" t="s">
        <v>223</v>
      </c>
      <c r="AT2391" s="154" t="s">
        <v>139</v>
      </c>
      <c r="AU2391" s="154" t="s">
        <v>83</v>
      </c>
      <c r="AY2391" s="18" t="s">
        <v>137</v>
      </c>
      <c r="BE2391" s="155">
        <f t="shared" si="64"/>
        <v>0</v>
      </c>
      <c r="BF2391" s="155">
        <f t="shared" si="65"/>
        <v>0</v>
      </c>
      <c r="BG2391" s="155">
        <f t="shared" si="66"/>
        <v>0</v>
      </c>
      <c r="BH2391" s="155">
        <f t="shared" si="67"/>
        <v>0</v>
      </c>
      <c r="BI2391" s="155">
        <f t="shared" si="68"/>
        <v>0</v>
      </c>
      <c r="BJ2391" s="18" t="s">
        <v>81</v>
      </c>
      <c r="BK2391" s="155">
        <f t="shared" si="69"/>
        <v>0</v>
      </c>
      <c r="BL2391" s="18" t="s">
        <v>223</v>
      </c>
      <c r="BM2391" s="154" t="s">
        <v>2796</v>
      </c>
    </row>
    <row r="2392" spans="1:65" s="2" customFormat="1" ht="33" customHeight="1">
      <c r="A2392" s="30"/>
      <c r="B2392" s="142"/>
      <c r="C2392" s="143" t="s">
        <v>2797</v>
      </c>
      <c r="D2392" s="143" t="s">
        <v>139</v>
      </c>
      <c r="E2392" s="144" t="s">
        <v>2798</v>
      </c>
      <c r="F2392" s="145" t="s">
        <v>2799</v>
      </c>
      <c r="G2392" s="146" t="s">
        <v>332</v>
      </c>
      <c r="H2392" s="147">
        <v>1</v>
      </c>
      <c r="I2392" s="148"/>
      <c r="J2392" s="148">
        <f t="shared" si="60"/>
        <v>0</v>
      </c>
      <c r="K2392" s="149"/>
      <c r="L2392" s="31"/>
      <c r="M2392" s="150" t="s">
        <v>1</v>
      </c>
      <c r="N2392" s="151" t="s">
        <v>38</v>
      </c>
      <c r="O2392" s="152">
        <v>0</v>
      </c>
      <c r="P2392" s="152">
        <f t="shared" si="61"/>
        <v>0</v>
      </c>
      <c r="Q2392" s="152">
        <v>0</v>
      </c>
      <c r="R2392" s="152">
        <f t="shared" si="62"/>
        <v>0</v>
      </c>
      <c r="S2392" s="152">
        <v>0</v>
      </c>
      <c r="T2392" s="153">
        <f t="shared" si="63"/>
        <v>0</v>
      </c>
      <c r="U2392" s="30"/>
      <c r="V2392" s="30"/>
      <c r="W2392" s="30"/>
      <c r="X2392" s="30"/>
      <c r="Y2392" s="30"/>
      <c r="Z2392" s="30"/>
      <c r="AA2392" s="30"/>
      <c r="AB2392" s="30"/>
      <c r="AC2392" s="30"/>
      <c r="AD2392" s="30"/>
      <c r="AE2392" s="30"/>
      <c r="AR2392" s="154" t="s">
        <v>223</v>
      </c>
      <c r="AT2392" s="154" t="s">
        <v>139</v>
      </c>
      <c r="AU2392" s="154" t="s">
        <v>83</v>
      </c>
      <c r="AY2392" s="18" t="s">
        <v>137</v>
      </c>
      <c r="BE2392" s="155">
        <f t="shared" si="64"/>
        <v>0</v>
      </c>
      <c r="BF2392" s="155">
        <f t="shared" si="65"/>
        <v>0</v>
      </c>
      <c r="BG2392" s="155">
        <f t="shared" si="66"/>
        <v>0</v>
      </c>
      <c r="BH2392" s="155">
        <f t="shared" si="67"/>
        <v>0</v>
      </c>
      <c r="BI2392" s="155">
        <f t="shared" si="68"/>
        <v>0</v>
      </c>
      <c r="BJ2392" s="18" t="s">
        <v>81</v>
      </c>
      <c r="BK2392" s="155">
        <f t="shared" si="69"/>
        <v>0</v>
      </c>
      <c r="BL2392" s="18" t="s">
        <v>223</v>
      </c>
      <c r="BM2392" s="154" t="s">
        <v>2800</v>
      </c>
    </row>
    <row r="2393" spans="1:65" s="2" customFormat="1" ht="33" customHeight="1">
      <c r="A2393" s="30"/>
      <c r="B2393" s="142"/>
      <c r="C2393" s="143" t="s">
        <v>2801</v>
      </c>
      <c r="D2393" s="143" t="s">
        <v>139</v>
      </c>
      <c r="E2393" s="144" t="s">
        <v>2802</v>
      </c>
      <c r="F2393" s="145" t="s">
        <v>2803</v>
      </c>
      <c r="G2393" s="146" t="s">
        <v>332</v>
      </c>
      <c r="H2393" s="147">
        <v>10</v>
      </c>
      <c r="I2393" s="148"/>
      <c r="J2393" s="148">
        <f t="shared" si="60"/>
        <v>0</v>
      </c>
      <c r="K2393" s="149"/>
      <c r="L2393" s="31"/>
      <c r="M2393" s="150" t="s">
        <v>1</v>
      </c>
      <c r="N2393" s="151" t="s">
        <v>38</v>
      </c>
      <c r="O2393" s="152">
        <v>0</v>
      </c>
      <c r="P2393" s="152">
        <f t="shared" si="61"/>
        <v>0</v>
      </c>
      <c r="Q2393" s="152">
        <v>0</v>
      </c>
      <c r="R2393" s="152">
        <f t="shared" si="62"/>
        <v>0</v>
      </c>
      <c r="S2393" s="152">
        <v>0</v>
      </c>
      <c r="T2393" s="153">
        <f t="shared" si="63"/>
        <v>0</v>
      </c>
      <c r="U2393" s="30"/>
      <c r="V2393" s="30"/>
      <c r="W2393" s="30"/>
      <c r="X2393" s="30"/>
      <c r="Y2393" s="30"/>
      <c r="Z2393" s="30"/>
      <c r="AA2393" s="30"/>
      <c r="AB2393" s="30"/>
      <c r="AC2393" s="30"/>
      <c r="AD2393" s="30"/>
      <c r="AE2393" s="30"/>
      <c r="AR2393" s="154" t="s">
        <v>223</v>
      </c>
      <c r="AT2393" s="154" t="s">
        <v>139</v>
      </c>
      <c r="AU2393" s="154" t="s">
        <v>83</v>
      </c>
      <c r="AY2393" s="18" t="s">
        <v>137</v>
      </c>
      <c r="BE2393" s="155">
        <f t="shared" si="64"/>
        <v>0</v>
      </c>
      <c r="BF2393" s="155">
        <f t="shared" si="65"/>
        <v>0</v>
      </c>
      <c r="BG2393" s="155">
        <f t="shared" si="66"/>
        <v>0</v>
      </c>
      <c r="BH2393" s="155">
        <f t="shared" si="67"/>
        <v>0</v>
      </c>
      <c r="BI2393" s="155">
        <f t="shared" si="68"/>
        <v>0</v>
      </c>
      <c r="BJ2393" s="18" t="s">
        <v>81</v>
      </c>
      <c r="BK2393" s="155">
        <f t="shared" si="69"/>
        <v>0</v>
      </c>
      <c r="BL2393" s="18" t="s">
        <v>223</v>
      </c>
      <c r="BM2393" s="154" t="s">
        <v>2804</v>
      </c>
    </row>
    <row r="2394" spans="1:65" s="2" customFormat="1" ht="33" customHeight="1">
      <c r="A2394" s="30"/>
      <c r="B2394" s="142"/>
      <c r="C2394" s="143" t="s">
        <v>2805</v>
      </c>
      <c r="D2394" s="143" t="s">
        <v>139</v>
      </c>
      <c r="E2394" s="144" t="s">
        <v>2806</v>
      </c>
      <c r="F2394" s="145" t="s">
        <v>2807</v>
      </c>
      <c r="G2394" s="146" t="s">
        <v>332</v>
      </c>
      <c r="H2394" s="147">
        <v>1</v>
      </c>
      <c r="I2394" s="148"/>
      <c r="J2394" s="148">
        <f t="shared" si="60"/>
        <v>0</v>
      </c>
      <c r="K2394" s="149"/>
      <c r="L2394" s="31"/>
      <c r="M2394" s="150" t="s">
        <v>1</v>
      </c>
      <c r="N2394" s="151" t="s">
        <v>38</v>
      </c>
      <c r="O2394" s="152">
        <v>0</v>
      </c>
      <c r="P2394" s="152">
        <f t="shared" si="61"/>
        <v>0</v>
      </c>
      <c r="Q2394" s="152">
        <v>0</v>
      </c>
      <c r="R2394" s="152">
        <f t="shared" si="62"/>
        <v>0</v>
      </c>
      <c r="S2394" s="152">
        <v>0</v>
      </c>
      <c r="T2394" s="153">
        <f t="shared" si="63"/>
        <v>0</v>
      </c>
      <c r="U2394" s="30"/>
      <c r="V2394" s="30"/>
      <c r="W2394" s="30"/>
      <c r="X2394" s="30"/>
      <c r="Y2394" s="30"/>
      <c r="Z2394" s="30"/>
      <c r="AA2394" s="30"/>
      <c r="AB2394" s="30"/>
      <c r="AC2394" s="30"/>
      <c r="AD2394" s="30"/>
      <c r="AE2394" s="30"/>
      <c r="AR2394" s="154" t="s">
        <v>223</v>
      </c>
      <c r="AT2394" s="154" t="s">
        <v>139</v>
      </c>
      <c r="AU2394" s="154" t="s">
        <v>83</v>
      </c>
      <c r="AY2394" s="18" t="s">
        <v>137</v>
      </c>
      <c r="BE2394" s="155">
        <f t="shared" si="64"/>
        <v>0</v>
      </c>
      <c r="BF2394" s="155">
        <f t="shared" si="65"/>
        <v>0</v>
      </c>
      <c r="BG2394" s="155">
        <f t="shared" si="66"/>
        <v>0</v>
      </c>
      <c r="BH2394" s="155">
        <f t="shared" si="67"/>
        <v>0</v>
      </c>
      <c r="BI2394" s="155">
        <f t="shared" si="68"/>
        <v>0</v>
      </c>
      <c r="BJ2394" s="18" t="s">
        <v>81</v>
      </c>
      <c r="BK2394" s="155">
        <f t="shared" si="69"/>
        <v>0</v>
      </c>
      <c r="BL2394" s="18" t="s">
        <v>223</v>
      </c>
      <c r="BM2394" s="154" t="s">
        <v>2808</v>
      </c>
    </row>
    <row r="2395" spans="1:65" s="2" customFormat="1" ht="24.15" customHeight="1">
      <c r="A2395" s="30"/>
      <c r="B2395" s="142"/>
      <c r="C2395" s="143" t="s">
        <v>2809</v>
      </c>
      <c r="D2395" s="143" t="s">
        <v>139</v>
      </c>
      <c r="E2395" s="144" t="s">
        <v>2810</v>
      </c>
      <c r="F2395" s="145" t="s">
        <v>2811</v>
      </c>
      <c r="G2395" s="146" t="s">
        <v>332</v>
      </c>
      <c r="H2395" s="147">
        <v>1</v>
      </c>
      <c r="I2395" s="148"/>
      <c r="J2395" s="148">
        <f t="shared" si="60"/>
        <v>0</v>
      </c>
      <c r="K2395" s="149"/>
      <c r="L2395" s="31"/>
      <c r="M2395" s="150" t="s">
        <v>1</v>
      </c>
      <c r="N2395" s="151" t="s">
        <v>38</v>
      </c>
      <c r="O2395" s="152">
        <v>0</v>
      </c>
      <c r="P2395" s="152">
        <f t="shared" si="61"/>
        <v>0</v>
      </c>
      <c r="Q2395" s="152">
        <v>0</v>
      </c>
      <c r="R2395" s="152">
        <f t="shared" si="62"/>
        <v>0</v>
      </c>
      <c r="S2395" s="152">
        <v>0</v>
      </c>
      <c r="T2395" s="153">
        <f t="shared" si="63"/>
        <v>0</v>
      </c>
      <c r="U2395" s="30"/>
      <c r="V2395" s="30"/>
      <c r="W2395" s="30"/>
      <c r="X2395" s="30"/>
      <c r="Y2395" s="30"/>
      <c r="Z2395" s="30"/>
      <c r="AA2395" s="30"/>
      <c r="AB2395" s="30"/>
      <c r="AC2395" s="30"/>
      <c r="AD2395" s="30"/>
      <c r="AE2395" s="30"/>
      <c r="AR2395" s="154" t="s">
        <v>223</v>
      </c>
      <c r="AT2395" s="154" t="s">
        <v>139</v>
      </c>
      <c r="AU2395" s="154" t="s">
        <v>83</v>
      </c>
      <c r="AY2395" s="18" t="s">
        <v>137</v>
      </c>
      <c r="BE2395" s="155">
        <f t="shared" si="64"/>
        <v>0</v>
      </c>
      <c r="BF2395" s="155">
        <f t="shared" si="65"/>
        <v>0</v>
      </c>
      <c r="BG2395" s="155">
        <f t="shared" si="66"/>
        <v>0</v>
      </c>
      <c r="BH2395" s="155">
        <f t="shared" si="67"/>
        <v>0</v>
      </c>
      <c r="BI2395" s="155">
        <f t="shared" si="68"/>
        <v>0</v>
      </c>
      <c r="BJ2395" s="18" t="s">
        <v>81</v>
      </c>
      <c r="BK2395" s="155">
        <f t="shared" si="69"/>
        <v>0</v>
      </c>
      <c r="BL2395" s="18" t="s">
        <v>223</v>
      </c>
      <c r="BM2395" s="154" t="s">
        <v>2812</v>
      </c>
    </row>
    <row r="2396" spans="1:65" s="2" customFormat="1" ht="33" customHeight="1">
      <c r="A2396" s="30"/>
      <c r="B2396" s="142"/>
      <c r="C2396" s="143" t="s">
        <v>2813</v>
      </c>
      <c r="D2396" s="143" t="s">
        <v>139</v>
      </c>
      <c r="E2396" s="144" t="s">
        <v>2814</v>
      </c>
      <c r="F2396" s="145" t="s">
        <v>2815</v>
      </c>
      <c r="G2396" s="146" t="s">
        <v>332</v>
      </c>
      <c r="H2396" s="147">
        <v>2</v>
      </c>
      <c r="I2396" s="148"/>
      <c r="J2396" s="148">
        <f t="shared" si="60"/>
        <v>0</v>
      </c>
      <c r="K2396" s="149"/>
      <c r="L2396" s="31"/>
      <c r="M2396" s="150" t="s">
        <v>1</v>
      </c>
      <c r="N2396" s="151" t="s">
        <v>38</v>
      </c>
      <c r="O2396" s="152">
        <v>0</v>
      </c>
      <c r="P2396" s="152">
        <f t="shared" si="61"/>
        <v>0</v>
      </c>
      <c r="Q2396" s="152">
        <v>0</v>
      </c>
      <c r="R2396" s="152">
        <f t="shared" si="62"/>
        <v>0</v>
      </c>
      <c r="S2396" s="152">
        <v>0</v>
      </c>
      <c r="T2396" s="153">
        <f t="shared" si="63"/>
        <v>0</v>
      </c>
      <c r="U2396" s="30"/>
      <c r="V2396" s="30"/>
      <c r="W2396" s="30"/>
      <c r="X2396" s="30"/>
      <c r="Y2396" s="30"/>
      <c r="Z2396" s="30"/>
      <c r="AA2396" s="30"/>
      <c r="AB2396" s="30"/>
      <c r="AC2396" s="30"/>
      <c r="AD2396" s="30"/>
      <c r="AE2396" s="30"/>
      <c r="AR2396" s="154" t="s">
        <v>223</v>
      </c>
      <c r="AT2396" s="154" t="s">
        <v>139</v>
      </c>
      <c r="AU2396" s="154" t="s">
        <v>83</v>
      </c>
      <c r="AY2396" s="18" t="s">
        <v>137</v>
      </c>
      <c r="BE2396" s="155">
        <f t="shared" si="64"/>
        <v>0</v>
      </c>
      <c r="BF2396" s="155">
        <f t="shared" si="65"/>
        <v>0</v>
      </c>
      <c r="BG2396" s="155">
        <f t="shared" si="66"/>
        <v>0</v>
      </c>
      <c r="BH2396" s="155">
        <f t="shared" si="67"/>
        <v>0</v>
      </c>
      <c r="BI2396" s="155">
        <f t="shared" si="68"/>
        <v>0</v>
      </c>
      <c r="BJ2396" s="18" t="s">
        <v>81</v>
      </c>
      <c r="BK2396" s="155">
        <f t="shared" si="69"/>
        <v>0</v>
      </c>
      <c r="BL2396" s="18" t="s">
        <v>223</v>
      </c>
      <c r="BM2396" s="154" t="s">
        <v>2816</v>
      </c>
    </row>
    <row r="2397" spans="1:65" s="2" customFormat="1" ht="24.15" customHeight="1">
      <c r="A2397" s="30"/>
      <c r="B2397" s="142"/>
      <c r="C2397" s="143" t="s">
        <v>2817</v>
      </c>
      <c r="D2397" s="143" t="s">
        <v>139</v>
      </c>
      <c r="E2397" s="144" t="s">
        <v>2818</v>
      </c>
      <c r="F2397" s="145" t="s">
        <v>2819</v>
      </c>
      <c r="G2397" s="146" t="s">
        <v>1819</v>
      </c>
      <c r="H2397" s="147">
        <v>135</v>
      </c>
      <c r="I2397" s="148"/>
      <c r="J2397" s="148">
        <f t="shared" ref="J2397:J2427" si="70">ROUND(I2397*H2397,2)</f>
        <v>0</v>
      </c>
      <c r="K2397" s="149"/>
      <c r="L2397" s="31"/>
      <c r="M2397" s="150" t="s">
        <v>1</v>
      </c>
      <c r="N2397" s="151" t="s">
        <v>38</v>
      </c>
      <c r="O2397" s="152">
        <v>0</v>
      </c>
      <c r="P2397" s="152">
        <f t="shared" ref="P2397:P2427" si="71">O2397*H2397</f>
        <v>0</v>
      </c>
      <c r="Q2397" s="152">
        <v>0</v>
      </c>
      <c r="R2397" s="152">
        <f t="shared" ref="R2397:R2427" si="72">Q2397*H2397</f>
        <v>0</v>
      </c>
      <c r="S2397" s="152">
        <v>0</v>
      </c>
      <c r="T2397" s="153">
        <f t="shared" ref="T2397:T2427" si="73">S2397*H2397</f>
        <v>0</v>
      </c>
      <c r="U2397" s="30"/>
      <c r="V2397" s="30"/>
      <c r="W2397" s="30"/>
      <c r="X2397" s="30"/>
      <c r="Y2397" s="30"/>
      <c r="Z2397" s="30"/>
      <c r="AA2397" s="30"/>
      <c r="AB2397" s="30"/>
      <c r="AC2397" s="30"/>
      <c r="AD2397" s="30"/>
      <c r="AE2397" s="30"/>
      <c r="AR2397" s="154" t="s">
        <v>223</v>
      </c>
      <c r="AT2397" s="154" t="s">
        <v>139</v>
      </c>
      <c r="AU2397" s="154" t="s">
        <v>83</v>
      </c>
      <c r="AY2397" s="18" t="s">
        <v>137</v>
      </c>
      <c r="BE2397" s="155">
        <f t="shared" ref="BE2397:BE2427" si="74">IF(N2397="základní",J2397,0)</f>
        <v>0</v>
      </c>
      <c r="BF2397" s="155">
        <f t="shared" ref="BF2397:BF2427" si="75">IF(N2397="snížená",J2397,0)</f>
        <v>0</v>
      </c>
      <c r="BG2397" s="155">
        <f t="shared" ref="BG2397:BG2427" si="76">IF(N2397="zákl. přenesená",J2397,0)</f>
        <v>0</v>
      </c>
      <c r="BH2397" s="155">
        <f t="shared" ref="BH2397:BH2427" si="77">IF(N2397="sníž. přenesená",J2397,0)</f>
        <v>0</v>
      </c>
      <c r="BI2397" s="155">
        <f t="shared" ref="BI2397:BI2427" si="78">IF(N2397="nulová",J2397,0)</f>
        <v>0</v>
      </c>
      <c r="BJ2397" s="18" t="s">
        <v>81</v>
      </c>
      <c r="BK2397" s="155">
        <f t="shared" ref="BK2397:BK2427" si="79">ROUND(I2397*H2397,2)</f>
        <v>0</v>
      </c>
      <c r="BL2397" s="18" t="s">
        <v>223</v>
      </c>
      <c r="BM2397" s="154" t="s">
        <v>2820</v>
      </c>
    </row>
    <row r="2398" spans="1:65" s="2" customFormat="1" ht="24.15" customHeight="1">
      <c r="A2398" s="30"/>
      <c r="B2398" s="142"/>
      <c r="C2398" s="143" t="s">
        <v>2821</v>
      </c>
      <c r="D2398" s="143" t="s">
        <v>139</v>
      </c>
      <c r="E2398" s="144" t="s">
        <v>2822</v>
      </c>
      <c r="F2398" s="145" t="s">
        <v>2823</v>
      </c>
      <c r="G2398" s="146" t="s">
        <v>318</v>
      </c>
      <c r="H2398" s="147">
        <v>6</v>
      </c>
      <c r="I2398" s="148"/>
      <c r="J2398" s="148">
        <f t="shared" si="70"/>
        <v>0</v>
      </c>
      <c r="K2398" s="149"/>
      <c r="L2398" s="31"/>
      <c r="M2398" s="150" t="s">
        <v>1</v>
      </c>
      <c r="N2398" s="151" t="s">
        <v>38</v>
      </c>
      <c r="O2398" s="152">
        <v>0</v>
      </c>
      <c r="P2398" s="152">
        <f t="shared" si="71"/>
        <v>0</v>
      </c>
      <c r="Q2398" s="152">
        <v>0</v>
      </c>
      <c r="R2398" s="152">
        <f t="shared" si="72"/>
        <v>0</v>
      </c>
      <c r="S2398" s="152">
        <v>0</v>
      </c>
      <c r="T2398" s="153">
        <f t="shared" si="73"/>
        <v>0</v>
      </c>
      <c r="U2398" s="30"/>
      <c r="V2398" s="30"/>
      <c r="W2398" s="30"/>
      <c r="X2398" s="30"/>
      <c r="Y2398" s="30"/>
      <c r="Z2398" s="30"/>
      <c r="AA2398" s="30"/>
      <c r="AB2398" s="30"/>
      <c r="AC2398" s="30"/>
      <c r="AD2398" s="30"/>
      <c r="AE2398" s="30"/>
      <c r="AR2398" s="154" t="s">
        <v>223</v>
      </c>
      <c r="AT2398" s="154" t="s">
        <v>139</v>
      </c>
      <c r="AU2398" s="154" t="s">
        <v>83</v>
      </c>
      <c r="AY2398" s="18" t="s">
        <v>137</v>
      </c>
      <c r="BE2398" s="155">
        <f t="shared" si="74"/>
        <v>0</v>
      </c>
      <c r="BF2398" s="155">
        <f t="shared" si="75"/>
        <v>0</v>
      </c>
      <c r="BG2398" s="155">
        <f t="shared" si="76"/>
        <v>0</v>
      </c>
      <c r="BH2398" s="155">
        <f t="shared" si="77"/>
        <v>0</v>
      </c>
      <c r="BI2398" s="155">
        <f t="shared" si="78"/>
        <v>0</v>
      </c>
      <c r="BJ2398" s="18" t="s">
        <v>81</v>
      </c>
      <c r="BK2398" s="155">
        <f t="shared" si="79"/>
        <v>0</v>
      </c>
      <c r="BL2398" s="18" t="s">
        <v>223</v>
      </c>
      <c r="BM2398" s="154" t="s">
        <v>2824</v>
      </c>
    </row>
    <row r="2399" spans="1:65" s="2" customFormat="1" ht="21.75" customHeight="1">
      <c r="A2399" s="30"/>
      <c r="B2399" s="142"/>
      <c r="C2399" s="143" t="s">
        <v>2825</v>
      </c>
      <c r="D2399" s="143" t="s">
        <v>139</v>
      </c>
      <c r="E2399" s="144" t="s">
        <v>2826</v>
      </c>
      <c r="F2399" s="145" t="s">
        <v>2827</v>
      </c>
      <c r="G2399" s="146" t="s">
        <v>318</v>
      </c>
      <c r="H2399" s="147">
        <v>5</v>
      </c>
      <c r="I2399" s="148"/>
      <c r="J2399" s="148">
        <f t="shared" si="70"/>
        <v>0</v>
      </c>
      <c r="K2399" s="149"/>
      <c r="L2399" s="31"/>
      <c r="M2399" s="150" t="s">
        <v>1</v>
      </c>
      <c r="N2399" s="151" t="s">
        <v>38</v>
      </c>
      <c r="O2399" s="152">
        <v>0</v>
      </c>
      <c r="P2399" s="152">
        <f t="shared" si="71"/>
        <v>0</v>
      </c>
      <c r="Q2399" s="152">
        <v>0</v>
      </c>
      <c r="R2399" s="152">
        <f t="shared" si="72"/>
        <v>0</v>
      </c>
      <c r="S2399" s="152">
        <v>0</v>
      </c>
      <c r="T2399" s="153">
        <f t="shared" si="73"/>
        <v>0</v>
      </c>
      <c r="U2399" s="30"/>
      <c r="V2399" s="30"/>
      <c r="W2399" s="30"/>
      <c r="X2399" s="30"/>
      <c r="Y2399" s="30"/>
      <c r="Z2399" s="30"/>
      <c r="AA2399" s="30"/>
      <c r="AB2399" s="30"/>
      <c r="AC2399" s="30"/>
      <c r="AD2399" s="30"/>
      <c r="AE2399" s="30"/>
      <c r="AR2399" s="154" t="s">
        <v>223</v>
      </c>
      <c r="AT2399" s="154" t="s">
        <v>139</v>
      </c>
      <c r="AU2399" s="154" t="s">
        <v>83</v>
      </c>
      <c r="AY2399" s="18" t="s">
        <v>137</v>
      </c>
      <c r="BE2399" s="155">
        <f t="shared" si="74"/>
        <v>0</v>
      </c>
      <c r="BF2399" s="155">
        <f t="shared" si="75"/>
        <v>0</v>
      </c>
      <c r="BG2399" s="155">
        <f t="shared" si="76"/>
        <v>0</v>
      </c>
      <c r="BH2399" s="155">
        <f t="shared" si="77"/>
        <v>0</v>
      </c>
      <c r="BI2399" s="155">
        <f t="shared" si="78"/>
        <v>0</v>
      </c>
      <c r="BJ2399" s="18" t="s">
        <v>81</v>
      </c>
      <c r="BK2399" s="155">
        <f t="shared" si="79"/>
        <v>0</v>
      </c>
      <c r="BL2399" s="18" t="s">
        <v>223</v>
      </c>
      <c r="BM2399" s="154" t="s">
        <v>2828</v>
      </c>
    </row>
    <row r="2400" spans="1:65" s="2" customFormat="1" ht="24.15" customHeight="1">
      <c r="A2400" s="30"/>
      <c r="B2400" s="142"/>
      <c r="C2400" s="143" t="s">
        <v>2829</v>
      </c>
      <c r="D2400" s="143" t="s">
        <v>139</v>
      </c>
      <c r="E2400" s="144" t="s">
        <v>2830</v>
      </c>
      <c r="F2400" s="145" t="s">
        <v>2831</v>
      </c>
      <c r="G2400" s="146" t="s">
        <v>318</v>
      </c>
      <c r="H2400" s="147">
        <v>5</v>
      </c>
      <c r="I2400" s="148"/>
      <c r="J2400" s="148">
        <f t="shared" si="70"/>
        <v>0</v>
      </c>
      <c r="K2400" s="149"/>
      <c r="L2400" s="31"/>
      <c r="M2400" s="150" t="s">
        <v>1</v>
      </c>
      <c r="N2400" s="151" t="s">
        <v>38</v>
      </c>
      <c r="O2400" s="152">
        <v>0</v>
      </c>
      <c r="P2400" s="152">
        <f t="shared" si="71"/>
        <v>0</v>
      </c>
      <c r="Q2400" s="152">
        <v>0</v>
      </c>
      <c r="R2400" s="152">
        <f t="shared" si="72"/>
        <v>0</v>
      </c>
      <c r="S2400" s="152">
        <v>0</v>
      </c>
      <c r="T2400" s="153">
        <f t="shared" si="73"/>
        <v>0</v>
      </c>
      <c r="U2400" s="30"/>
      <c r="V2400" s="30"/>
      <c r="W2400" s="30"/>
      <c r="X2400" s="30"/>
      <c r="Y2400" s="30"/>
      <c r="Z2400" s="30"/>
      <c r="AA2400" s="30"/>
      <c r="AB2400" s="30"/>
      <c r="AC2400" s="30"/>
      <c r="AD2400" s="30"/>
      <c r="AE2400" s="30"/>
      <c r="AR2400" s="154" t="s">
        <v>223</v>
      </c>
      <c r="AT2400" s="154" t="s">
        <v>139</v>
      </c>
      <c r="AU2400" s="154" t="s">
        <v>83</v>
      </c>
      <c r="AY2400" s="18" t="s">
        <v>137</v>
      </c>
      <c r="BE2400" s="155">
        <f t="shared" si="74"/>
        <v>0</v>
      </c>
      <c r="BF2400" s="155">
        <f t="shared" si="75"/>
        <v>0</v>
      </c>
      <c r="BG2400" s="155">
        <f t="shared" si="76"/>
        <v>0</v>
      </c>
      <c r="BH2400" s="155">
        <f t="shared" si="77"/>
        <v>0</v>
      </c>
      <c r="BI2400" s="155">
        <f t="shared" si="78"/>
        <v>0</v>
      </c>
      <c r="BJ2400" s="18" t="s">
        <v>81</v>
      </c>
      <c r="BK2400" s="155">
        <f t="shared" si="79"/>
        <v>0</v>
      </c>
      <c r="BL2400" s="18" t="s">
        <v>223</v>
      </c>
      <c r="BM2400" s="154" t="s">
        <v>2832</v>
      </c>
    </row>
    <row r="2401" spans="1:65" s="2" customFormat="1" ht="24.15" customHeight="1">
      <c r="A2401" s="30"/>
      <c r="B2401" s="142"/>
      <c r="C2401" s="143" t="s">
        <v>2833</v>
      </c>
      <c r="D2401" s="143" t="s">
        <v>139</v>
      </c>
      <c r="E2401" s="144" t="s">
        <v>2834</v>
      </c>
      <c r="F2401" s="145" t="s">
        <v>2835</v>
      </c>
      <c r="G2401" s="146" t="s">
        <v>318</v>
      </c>
      <c r="H2401" s="147">
        <v>10</v>
      </c>
      <c r="I2401" s="148"/>
      <c r="J2401" s="148">
        <f t="shared" si="70"/>
        <v>0</v>
      </c>
      <c r="K2401" s="149"/>
      <c r="L2401" s="31"/>
      <c r="M2401" s="150" t="s">
        <v>1</v>
      </c>
      <c r="N2401" s="151" t="s">
        <v>38</v>
      </c>
      <c r="O2401" s="152">
        <v>0</v>
      </c>
      <c r="P2401" s="152">
        <f t="shared" si="71"/>
        <v>0</v>
      </c>
      <c r="Q2401" s="152">
        <v>0</v>
      </c>
      <c r="R2401" s="152">
        <f t="shared" si="72"/>
        <v>0</v>
      </c>
      <c r="S2401" s="152">
        <v>0</v>
      </c>
      <c r="T2401" s="153">
        <f t="shared" si="73"/>
        <v>0</v>
      </c>
      <c r="U2401" s="30"/>
      <c r="V2401" s="30"/>
      <c r="W2401" s="30"/>
      <c r="X2401" s="30"/>
      <c r="Y2401" s="30"/>
      <c r="Z2401" s="30"/>
      <c r="AA2401" s="30"/>
      <c r="AB2401" s="30"/>
      <c r="AC2401" s="30"/>
      <c r="AD2401" s="30"/>
      <c r="AE2401" s="30"/>
      <c r="AR2401" s="154" t="s">
        <v>223</v>
      </c>
      <c r="AT2401" s="154" t="s">
        <v>139</v>
      </c>
      <c r="AU2401" s="154" t="s">
        <v>83</v>
      </c>
      <c r="AY2401" s="18" t="s">
        <v>137</v>
      </c>
      <c r="BE2401" s="155">
        <f t="shared" si="74"/>
        <v>0</v>
      </c>
      <c r="BF2401" s="155">
        <f t="shared" si="75"/>
        <v>0</v>
      </c>
      <c r="BG2401" s="155">
        <f t="shared" si="76"/>
        <v>0</v>
      </c>
      <c r="BH2401" s="155">
        <f t="shared" si="77"/>
        <v>0</v>
      </c>
      <c r="BI2401" s="155">
        <f t="shared" si="78"/>
        <v>0</v>
      </c>
      <c r="BJ2401" s="18" t="s">
        <v>81</v>
      </c>
      <c r="BK2401" s="155">
        <f t="shared" si="79"/>
        <v>0</v>
      </c>
      <c r="BL2401" s="18" t="s">
        <v>223</v>
      </c>
      <c r="BM2401" s="154" t="s">
        <v>2836</v>
      </c>
    </row>
    <row r="2402" spans="1:65" s="2" customFormat="1" ht="24.15" customHeight="1">
      <c r="A2402" s="30"/>
      <c r="B2402" s="142"/>
      <c r="C2402" s="143" t="s">
        <v>2837</v>
      </c>
      <c r="D2402" s="143" t="s">
        <v>139</v>
      </c>
      <c r="E2402" s="144" t="s">
        <v>2838</v>
      </c>
      <c r="F2402" s="145" t="s">
        <v>2839</v>
      </c>
      <c r="G2402" s="146" t="s">
        <v>318</v>
      </c>
      <c r="H2402" s="147">
        <v>4</v>
      </c>
      <c r="I2402" s="148"/>
      <c r="J2402" s="148">
        <f t="shared" si="70"/>
        <v>0</v>
      </c>
      <c r="K2402" s="149"/>
      <c r="L2402" s="31"/>
      <c r="M2402" s="150" t="s">
        <v>1</v>
      </c>
      <c r="N2402" s="151" t="s">
        <v>38</v>
      </c>
      <c r="O2402" s="152">
        <v>0</v>
      </c>
      <c r="P2402" s="152">
        <f t="shared" si="71"/>
        <v>0</v>
      </c>
      <c r="Q2402" s="152">
        <v>0</v>
      </c>
      <c r="R2402" s="152">
        <f t="shared" si="72"/>
        <v>0</v>
      </c>
      <c r="S2402" s="152">
        <v>0</v>
      </c>
      <c r="T2402" s="153">
        <f t="shared" si="73"/>
        <v>0</v>
      </c>
      <c r="U2402" s="30"/>
      <c r="V2402" s="30"/>
      <c r="W2402" s="30"/>
      <c r="X2402" s="30"/>
      <c r="Y2402" s="30"/>
      <c r="Z2402" s="30"/>
      <c r="AA2402" s="30"/>
      <c r="AB2402" s="30"/>
      <c r="AC2402" s="30"/>
      <c r="AD2402" s="30"/>
      <c r="AE2402" s="30"/>
      <c r="AR2402" s="154" t="s">
        <v>223</v>
      </c>
      <c r="AT2402" s="154" t="s">
        <v>139</v>
      </c>
      <c r="AU2402" s="154" t="s">
        <v>83</v>
      </c>
      <c r="AY2402" s="18" t="s">
        <v>137</v>
      </c>
      <c r="BE2402" s="155">
        <f t="shared" si="74"/>
        <v>0</v>
      </c>
      <c r="BF2402" s="155">
        <f t="shared" si="75"/>
        <v>0</v>
      </c>
      <c r="BG2402" s="155">
        <f t="shared" si="76"/>
        <v>0</v>
      </c>
      <c r="BH2402" s="155">
        <f t="shared" si="77"/>
        <v>0</v>
      </c>
      <c r="BI2402" s="155">
        <f t="shared" si="78"/>
        <v>0</v>
      </c>
      <c r="BJ2402" s="18" t="s">
        <v>81</v>
      </c>
      <c r="BK2402" s="155">
        <f t="shared" si="79"/>
        <v>0</v>
      </c>
      <c r="BL2402" s="18" t="s">
        <v>223</v>
      </c>
      <c r="BM2402" s="154" t="s">
        <v>2840</v>
      </c>
    </row>
    <row r="2403" spans="1:65" s="2" customFormat="1" ht="24.15" customHeight="1">
      <c r="A2403" s="30"/>
      <c r="B2403" s="142"/>
      <c r="C2403" s="143" t="s">
        <v>2841</v>
      </c>
      <c r="D2403" s="143" t="s">
        <v>139</v>
      </c>
      <c r="E2403" s="144" t="s">
        <v>2842</v>
      </c>
      <c r="F2403" s="145" t="s">
        <v>2843</v>
      </c>
      <c r="G2403" s="146" t="s">
        <v>318</v>
      </c>
      <c r="H2403" s="147">
        <v>7</v>
      </c>
      <c r="I2403" s="148"/>
      <c r="J2403" s="148">
        <f t="shared" si="70"/>
        <v>0</v>
      </c>
      <c r="K2403" s="149"/>
      <c r="L2403" s="31"/>
      <c r="M2403" s="150" t="s">
        <v>1</v>
      </c>
      <c r="N2403" s="151" t="s">
        <v>38</v>
      </c>
      <c r="O2403" s="152">
        <v>0</v>
      </c>
      <c r="P2403" s="152">
        <f t="shared" si="71"/>
        <v>0</v>
      </c>
      <c r="Q2403" s="152">
        <v>0</v>
      </c>
      <c r="R2403" s="152">
        <f t="shared" si="72"/>
        <v>0</v>
      </c>
      <c r="S2403" s="152">
        <v>0</v>
      </c>
      <c r="T2403" s="153">
        <f t="shared" si="73"/>
        <v>0</v>
      </c>
      <c r="U2403" s="30"/>
      <c r="V2403" s="30"/>
      <c r="W2403" s="30"/>
      <c r="X2403" s="30"/>
      <c r="Y2403" s="30"/>
      <c r="Z2403" s="30"/>
      <c r="AA2403" s="30"/>
      <c r="AB2403" s="30"/>
      <c r="AC2403" s="30"/>
      <c r="AD2403" s="30"/>
      <c r="AE2403" s="30"/>
      <c r="AR2403" s="154" t="s">
        <v>223</v>
      </c>
      <c r="AT2403" s="154" t="s">
        <v>139</v>
      </c>
      <c r="AU2403" s="154" t="s">
        <v>83</v>
      </c>
      <c r="AY2403" s="18" t="s">
        <v>137</v>
      </c>
      <c r="BE2403" s="155">
        <f t="shared" si="74"/>
        <v>0</v>
      </c>
      <c r="BF2403" s="155">
        <f t="shared" si="75"/>
        <v>0</v>
      </c>
      <c r="BG2403" s="155">
        <f t="shared" si="76"/>
        <v>0</v>
      </c>
      <c r="BH2403" s="155">
        <f t="shared" si="77"/>
        <v>0</v>
      </c>
      <c r="BI2403" s="155">
        <f t="shared" si="78"/>
        <v>0</v>
      </c>
      <c r="BJ2403" s="18" t="s">
        <v>81</v>
      </c>
      <c r="BK2403" s="155">
        <f t="shared" si="79"/>
        <v>0</v>
      </c>
      <c r="BL2403" s="18" t="s">
        <v>223</v>
      </c>
      <c r="BM2403" s="154" t="s">
        <v>2844</v>
      </c>
    </row>
    <row r="2404" spans="1:65" s="2" customFormat="1" ht="37.799999999999997" customHeight="1">
      <c r="A2404" s="30"/>
      <c r="B2404" s="142"/>
      <c r="C2404" s="143" t="s">
        <v>2845</v>
      </c>
      <c r="D2404" s="143" t="s">
        <v>139</v>
      </c>
      <c r="E2404" s="144" t="s">
        <v>2846</v>
      </c>
      <c r="F2404" s="145" t="s">
        <v>2847</v>
      </c>
      <c r="G2404" s="146" t="s">
        <v>318</v>
      </c>
      <c r="H2404" s="147">
        <v>1</v>
      </c>
      <c r="I2404" s="148"/>
      <c r="J2404" s="148">
        <f t="shared" si="70"/>
        <v>0</v>
      </c>
      <c r="K2404" s="149"/>
      <c r="L2404" s="31"/>
      <c r="M2404" s="150" t="s">
        <v>1</v>
      </c>
      <c r="N2404" s="151" t="s">
        <v>38</v>
      </c>
      <c r="O2404" s="152">
        <v>0</v>
      </c>
      <c r="P2404" s="152">
        <f t="shared" si="71"/>
        <v>0</v>
      </c>
      <c r="Q2404" s="152">
        <v>0</v>
      </c>
      <c r="R2404" s="152">
        <f t="shared" si="72"/>
        <v>0</v>
      </c>
      <c r="S2404" s="152">
        <v>0</v>
      </c>
      <c r="T2404" s="153">
        <f t="shared" si="73"/>
        <v>0</v>
      </c>
      <c r="U2404" s="30"/>
      <c r="V2404" s="30"/>
      <c r="W2404" s="30"/>
      <c r="X2404" s="30"/>
      <c r="Y2404" s="30"/>
      <c r="Z2404" s="30"/>
      <c r="AA2404" s="30"/>
      <c r="AB2404" s="30"/>
      <c r="AC2404" s="30"/>
      <c r="AD2404" s="30"/>
      <c r="AE2404" s="30"/>
      <c r="AR2404" s="154" t="s">
        <v>223</v>
      </c>
      <c r="AT2404" s="154" t="s">
        <v>139</v>
      </c>
      <c r="AU2404" s="154" t="s">
        <v>83</v>
      </c>
      <c r="AY2404" s="18" t="s">
        <v>137</v>
      </c>
      <c r="BE2404" s="155">
        <f t="shared" si="74"/>
        <v>0</v>
      </c>
      <c r="BF2404" s="155">
        <f t="shared" si="75"/>
        <v>0</v>
      </c>
      <c r="BG2404" s="155">
        <f t="shared" si="76"/>
        <v>0</v>
      </c>
      <c r="BH2404" s="155">
        <f t="shared" si="77"/>
        <v>0</v>
      </c>
      <c r="BI2404" s="155">
        <f t="shared" si="78"/>
        <v>0</v>
      </c>
      <c r="BJ2404" s="18" t="s">
        <v>81</v>
      </c>
      <c r="BK2404" s="155">
        <f t="shared" si="79"/>
        <v>0</v>
      </c>
      <c r="BL2404" s="18" t="s">
        <v>223</v>
      </c>
      <c r="BM2404" s="154" t="s">
        <v>2848</v>
      </c>
    </row>
    <row r="2405" spans="1:65" s="2" customFormat="1" ht="37.799999999999997" customHeight="1">
      <c r="A2405" s="30"/>
      <c r="B2405" s="142"/>
      <c r="C2405" s="143" t="s">
        <v>2849</v>
      </c>
      <c r="D2405" s="143" t="s">
        <v>139</v>
      </c>
      <c r="E2405" s="144" t="s">
        <v>2850</v>
      </c>
      <c r="F2405" s="145" t="s">
        <v>2851</v>
      </c>
      <c r="G2405" s="146" t="s">
        <v>318</v>
      </c>
      <c r="H2405" s="147">
        <v>2</v>
      </c>
      <c r="I2405" s="148"/>
      <c r="J2405" s="148">
        <f t="shared" si="70"/>
        <v>0</v>
      </c>
      <c r="K2405" s="149"/>
      <c r="L2405" s="31"/>
      <c r="M2405" s="150" t="s">
        <v>1</v>
      </c>
      <c r="N2405" s="151" t="s">
        <v>38</v>
      </c>
      <c r="O2405" s="152">
        <v>0</v>
      </c>
      <c r="P2405" s="152">
        <f t="shared" si="71"/>
        <v>0</v>
      </c>
      <c r="Q2405" s="152">
        <v>0</v>
      </c>
      <c r="R2405" s="152">
        <f t="shared" si="72"/>
        <v>0</v>
      </c>
      <c r="S2405" s="152">
        <v>0</v>
      </c>
      <c r="T2405" s="153">
        <f t="shared" si="73"/>
        <v>0</v>
      </c>
      <c r="U2405" s="30"/>
      <c r="V2405" s="30"/>
      <c r="W2405" s="30"/>
      <c r="X2405" s="30"/>
      <c r="Y2405" s="30"/>
      <c r="Z2405" s="30"/>
      <c r="AA2405" s="30"/>
      <c r="AB2405" s="30"/>
      <c r="AC2405" s="30"/>
      <c r="AD2405" s="30"/>
      <c r="AE2405" s="30"/>
      <c r="AR2405" s="154" t="s">
        <v>223</v>
      </c>
      <c r="AT2405" s="154" t="s">
        <v>139</v>
      </c>
      <c r="AU2405" s="154" t="s">
        <v>83</v>
      </c>
      <c r="AY2405" s="18" t="s">
        <v>137</v>
      </c>
      <c r="BE2405" s="155">
        <f t="shared" si="74"/>
        <v>0</v>
      </c>
      <c r="BF2405" s="155">
        <f t="shared" si="75"/>
        <v>0</v>
      </c>
      <c r="BG2405" s="155">
        <f t="shared" si="76"/>
        <v>0</v>
      </c>
      <c r="BH2405" s="155">
        <f t="shared" si="77"/>
        <v>0</v>
      </c>
      <c r="BI2405" s="155">
        <f t="shared" si="78"/>
        <v>0</v>
      </c>
      <c r="BJ2405" s="18" t="s">
        <v>81</v>
      </c>
      <c r="BK2405" s="155">
        <f t="shared" si="79"/>
        <v>0</v>
      </c>
      <c r="BL2405" s="18" t="s">
        <v>223</v>
      </c>
      <c r="BM2405" s="154" t="s">
        <v>2852</v>
      </c>
    </row>
    <row r="2406" spans="1:65" s="2" customFormat="1" ht="33" customHeight="1">
      <c r="A2406" s="30"/>
      <c r="B2406" s="142"/>
      <c r="C2406" s="143" t="s">
        <v>2853</v>
      </c>
      <c r="D2406" s="143" t="s">
        <v>139</v>
      </c>
      <c r="E2406" s="144" t="s">
        <v>2854</v>
      </c>
      <c r="F2406" s="145" t="s">
        <v>2855</v>
      </c>
      <c r="G2406" s="146" t="s">
        <v>318</v>
      </c>
      <c r="H2406" s="147">
        <v>1</v>
      </c>
      <c r="I2406" s="148"/>
      <c r="J2406" s="148">
        <f t="shared" si="70"/>
        <v>0</v>
      </c>
      <c r="K2406" s="149"/>
      <c r="L2406" s="31"/>
      <c r="M2406" s="150" t="s">
        <v>1</v>
      </c>
      <c r="N2406" s="151" t="s">
        <v>38</v>
      </c>
      <c r="O2406" s="152">
        <v>0</v>
      </c>
      <c r="P2406" s="152">
        <f t="shared" si="71"/>
        <v>0</v>
      </c>
      <c r="Q2406" s="152">
        <v>0</v>
      </c>
      <c r="R2406" s="152">
        <f t="shared" si="72"/>
        <v>0</v>
      </c>
      <c r="S2406" s="152">
        <v>0</v>
      </c>
      <c r="T2406" s="153">
        <f t="shared" si="73"/>
        <v>0</v>
      </c>
      <c r="U2406" s="30"/>
      <c r="V2406" s="30"/>
      <c r="W2406" s="30"/>
      <c r="X2406" s="30"/>
      <c r="Y2406" s="30"/>
      <c r="Z2406" s="30"/>
      <c r="AA2406" s="30"/>
      <c r="AB2406" s="30"/>
      <c r="AC2406" s="30"/>
      <c r="AD2406" s="30"/>
      <c r="AE2406" s="30"/>
      <c r="AR2406" s="154" t="s">
        <v>223</v>
      </c>
      <c r="AT2406" s="154" t="s">
        <v>139</v>
      </c>
      <c r="AU2406" s="154" t="s">
        <v>83</v>
      </c>
      <c r="AY2406" s="18" t="s">
        <v>137</v>
      </c>
      <c r="BE2406" s="155">
        <f t="shared" si="74"/>
        <v>0</v>
      </c>
      <c r="BF2406" s="155">
        <f t="shared" si="75"/>
        <v>0</v>
      </c>
      <c r="BG2406" s="155">
        <f t="shared" si="76"/>
        <v>0</v>
      </c>
      <c r="BH2406" s="155">
        <f t="shared" si="77"/>
        <v>0</v>
      </c>
      <c r="BI2406" s="155">
        <f t="shared" si="78"/>
        <v>0</v>
      </c>
      <c r="BJ2406" s="18" t="s">
        <v>81</v>
      </c>
      <c r="BK2406" s="155">
        <f t="shared" si="79"/>
        <v>0</v>
      </c>
      <c r="BL2406" s="18" t="s">
        <v>223</v>
      </c>
      <c r="BM2406" s="154" t="s">
        <v>2856</v>
      </c>
    </row>
    <row r="2407" spans="1:65" s="2" customFormat="1" ht="37.799999999999997" customHeight="1">
      <c r="A2407" s="30"/>
      <c r="B2407" s="142"/>
      <c r="C2407" s="143" t="s">
        <v>2857</v>
      </c>
      <c r="D2407" s="143" t="s">
        <v>139</v>
      </c>
      <c r="E2407" s="144" t="s">
        <v>2858</v>
      </c>
      <c r="F2407" s="145" t="s">
        <v>2859</v>
      </c>
      <c r="G2407" s="146" t="s">
        <v>318</v>
      </c>
      <c r="H2407" s="147">
        <v>1</v>
      </c>
      <c r="I2407" s="148"/>
      <c r="J2407" s="148">
        <f t="shared" si="70"/>
        <v>0</v>
      </c>
      <c r="K2407" s="149"/>
      <c r="L2407" s="31"/>
      <c r="M2407" s="150" t="s">
        <v>1</v>
      </c>
      <c r="N2407" s="151" t="s">
        <v>38</v>
      </c>
      <c r="O2407" s="152">
        <v>0</v>
      </c>
      <c r="P2407" s="152">
        <f t="shared" si="71"/>
        <v>0</v>
      </c>
      <c r="Q2407" s="152">
        <v>0</v>
      </c>
      <c r="R2407" s="152">
        <f t="shared" si="72"/>
        <v>0</v>
      </c>
      <c r="S2407" s="152">
        <v>0</v>
      </c>
      <c r="T2407" s="153">
        <f t="shared" si="73"/>
        <v>0</v>
      </c>
      <c r="U2407" s="30"/>
      <c r="V2407" s="30"/>
      <c r="W2407" s="30"/>
      <c r="X2407" s="30"/>
      <c r="Y2407" s="30"/>
      <c r="Z2407" s="30"/>
      <c r="AA2407" s="30"/>
      <c r="AB2407" s="30"/>
      <c r="AC2407" s="30"/>
      <c r="AD2407" s="30"/>
      <c r="AE2407" s="30"/>
      <c r="AR2407" s="154" t="s">
        <v>223</v>
      </c>
      <c r="AT2407" s="154" t="s">
        <v>139</v>
      </c>
      <c r="AU2407" s="154" t="s">
        <v>83</v>
      </c>
      <c r="AY2407" s="18" t="s">
        <v>137</v>
      </c>
      <c r="BE2407" s="155">
        <f t="shared" si="74"/>
        <v>0</v>
      </c>
      <c r="BF2407" s="155">
        <f t="shared" si="75"/>
        <v>0</v>
      </c>
      <c r="BG2407" s="155">
        <f t="shared" si="76"/>
        <v>0</v>
      </c>
      <c r="BH2407" s="155">
        <f t="shared" si="77"/>
        <v>0</v>
      </c>
      <c r="BI2407" s="155">
        <f t="shared" si="78"/>
        <v>0</v>
      </c>
      <c r="BJ2407" s="18" t="s">
        <v>81</v>
      </c>
      <c r="BK2407" s="155">
        <f t="shared" si="79"/>
        <v>0</v>
      </c>
      <c r="BL2407" s="18" t="s">
        <v>223</v>
      </c>
      <c r="BM2407" s="154" t="s">
        <v>2860</v>
      </c>
    </row>
    <row r="2408" spans="1:65" s="2" customFormat="1" ht="37.799999999999997" customHeight="1">
      <c r="A2408" s="30"/>
      <c r="B2408" s="142"/>
      <c r="C2408" s="143" t="s">
        <v>2861</v>
      </c>
      <c r="D2408" s="143" t="s">
        <v>139</v>
      </c>
      <c r="E2408" s="144" t="s">
        <v>2862</v>
      </c>
      <c r="F2408" s="145" t="s">
        <v>2863</v>
      </c>
      <c r="G2408" s="146" t="s">
        <v>318</v>
      </c>
      <c r="H2408" s="147">
        <v>1</v>
      </c>
      <c r="I2408" s="148"/>
      <c r="J2408" s="148">
        <f t="shared" si="70"/>
        <v>0</v>
      </c>
      <c r="K2408" s="149"/>
      <c r="L2408" s="31"/>
      <c r="M2408" s="150" t="s">
        <v>1</v>
      </c>
      <c r="N2408" s="151" t="s">
        <v>38</v>
      </c>
      <c r="O2408" s="152">
        <v>0</v>
      </c>
      <c r="P2408" s="152">
        <f t="shared" si="71"/>
        <v>0</v>
      </c>
      <c r="Q2408" s="152">
        <v>0</v>
      </c>
      <c r="R2408" s="152">
        <f t="shared" si="72"/>
        <v>0</v>
      </c>
      <c r="S2408" s="152">
        <v>0</v>
      </c>
      <c r="T2408" s="153">
        <f t="shared" si="73"/>
        <v>0</v>
      </c>
      <c r="U2408" s="30"/>
      <c r="V2408" s="30"/>
      <c r="W2408" s="30"/>
      <c r="X2408" s="30"/>
      <c r="Y2408" s="30"/>
      <c r="Z2408" s="30"/>
      <c r="AA2408" s="30"/>
      <c r="AB2408" s="30"/>
      <c r="AC2408" s="30"/>
      <c r="AD2408" s="30"/>
      <c r="AE2408" s="30"/>
      <c r="AR2408" s="154" t="s">
        <v>223</v>
      </c>
      <c r="AT2408" s="154" t="s">
        <v>139</v>
      </c>
      <c r="AU2408" s="154" t="s">
        <v>83</v>
      </c>
      <c r="AY2408" s="18" t="s">
        <v>137</v>
      </c>
      <c r="BE2408" s="155">
        <f t="shared" si="74"/>
        <v>0</v>
      </c>
      <c r="BF2408" s="155">
        <f t="shared" si="75"/>
        <v>0</v>
      </c>
      <c r="BG2408" s="155">
        <f t="shared" si="76"/>
        <v>0</v>
      </c>
      <c r="BH2408" s="155">
        <f t="shared" si="77"/>
        <v>0</v>
      </c>
      <c r="BI2408" s="155">
        <f t="shared" si="78"/>
        <v>0</v>
      </c>
      <c r="BJ2408" s="18" t="s">
        <v>81</v>
      </c>
      <c r="BK2408" s="155">
        <f t="shared" si="79"/>
        <v>0</v>
      </c>
      <c r="BL2408" s="18" t="s">
        <v>223</v>
      </c>
      <c r="BM2408" s="154" t="s">
        <v>2864</v>
      </c>
    </row>
    <row r="2409" spans="1:65" s="2" customFormat="1" ht="37.799999999999997" customHeight="1">
      <c r="A2409" s="30"/>
      <c r="B2409" s="142"/>
      <c r="C2409" s="143" t="s">
        <v>2865</v>
      </c>
      <c r="D2409" s="143" t="s">
        <v>139</v>
      </c>
      <c r="E2409" s="144" t="s">
        <v>2866</v>
      </c>
      <c r="F2409" s="145" t="s">
        <v>2867</v>
      </c>
      <c r="G2409" s="146" t="s">
        <v>318</v>
      </c>
      <c r="H2409" s="147">
        <v>1</v>
      </c>
      <c r="I2409" s="148"/>
      <c r="J2409" s="148">
        <f t="shared" si="70"/>
        <v>0</v>
      </c>
      <c r="K2409" s="149"/>
      <c r="L2409" s="31"/>
      <c r="M2409" s="150" t="s">
        <v>1</v>
      </c>
      <c r="N2409" s="151" t="s">
        <v>38</v>
      </c>
      <c r="O2409" s="152">
        <v>0</v>
      </c>
      <c r="P2409" s="152">
        <f t="shared" si="71"/>
        <v>0</v>
      </c>
      <c r="Q2409" s="152">
        <v>0</v>
      </c>
      <c r="R2409" s="152">
        <f t="shared" si="72"/>
        <v>0</v>
      </c>
      <c r="S2409" s="152">
        <v>0</v>
      </c>
      <c r="T2409" s="153">
        <f t="shared" si="73"/>
        <v>0</v>
      </c>
      <c r="U2409" s="30"/>
      <c r="V2409" s="30"/>
      <c r="W2409" s="30"/>
      <c r="X2409" s="30"/>
      <c r="Y2409" s="30"/>
      <c r="Z2409" s="30"/>
      <c r="AA2409" s="30"/>
      <c r="AB2409" s="30"/>
      <c r="AC2409" s="30"/>
      <c r="AD2409" s="30"/>
      <c r="AE2409" s="30"/>
      <c r="AR2409" s="154" t="s">
        <v>223</v>
      </c>
      <c r="AT2409" s="154" t="s">
        <v>139</v>
      </c>
      <c r="AU2409" s="154" t="s">
        <v>83</v>
      </c>
      <c r="AY2409" s="18" t="s">
        <v>137</v>
      </c>
      <c r="BE2409" s="155">
        <f t="shared" si="74"/>
        <v>0</v>
      </c>
      <c r="BF2409" s="155">
        <f t="shared" si="75"/>
        <v>0</v>
      </c>
      <c r="BG2409" s="155">
        <f t="shared" si="76"/>
        <v>0</v>
      </c>
      <c r="BH2409" s="155">
        <f t="shared" si="77"/>
        <v>0</v>
      </c>
      <c r="BI2409" s="155">
        <f t="shared" si="78"/>
        <v>0</v>
      </c>
      <c r="BJ2409" s="18" t="s">
        <v>81</v>
      </c>
      <c r="BK2409" s="155">
        <f t="shared" si="79"/>
        <v>0</v>
      </c>
      <c r="BL2409" s="18" t="s">
        <v>223</v>
      </c>
      <c r="BM2409" s="154" t="s">
        <v>2868</v>
      </c>
    </row>
    <row r="2410" spans="1:65" s="2" customFormat="1" ht="24.15" customHeight="1">
      <c r="A2410" s="30"/>
      <c r="B2410" s="142"/>
      <c r="C2410" s="143" t="s">
        <v>2869</v>
      </c>
      <c r="D2410" s="143" t="s">
        <v>139</v>
      </c>
      <c r="E2410" s="144" t="s">
        <v>2870</v>
      </c>
      <c r="F2410" s="145" t="s">
        <v>2871</v>
      </c>
      <c r="G2410" s="146" t="s">
        <v>318</v>
      </c>
      <c r="H2410" s="147">
        <v>2</v>
      </c>
      <c r="I2410" s="148"/>
      <c r="J2410" s="148">
        <f t="shared" si="70"/>
        <v>0</v>
      </c>
      <c r="K2410" s="149"/>
      <c r="L2410" s="31"/>
      <c r="M2410" s="150" t="s">
        <v>1</v>
      </c>
      <c r="N2410" s="151" t="s">
        <v>38</v>
      </c>
      <c r="O2410" s="152">
        <v>0</v>
      </c>
      <c r="P2410" s="152">
        <f t="shared" si="71"/>
        <v>0</v>
      </c>
      <c r="Q2410" s="152">
        <v>0</v>
      </c>
      <c r="R2410" s="152">
        <f t="shared" si="72"/>
        <v>0</v>
      </c>
      <c r="S2410" s="152">
        <v>0</v>
      </c>
      <c r="T2410" s="153">
        <f t="shared" si="73"/>
        <v>0</v>
      </c>
      <c r="U2410" s="30"/>
      <c r="V2410" s="30"/>
      <c r="W2410" s="30"/>
      <c r="X2410" s="30"/>
      <c r="Y2410" s="30"/>
      <c r="Z2410" s="30"/>
      <c r="AA2410" s="30"/>
      <c r="AB2410" s="30"/>
      <c r="AC2410" s="30"/>
      <c r="AD2410" s="30"/>
      <c r="AE2410" s="30"/>
      <c r="AR2410" s="154" t="s">
        <v>223</v>
      </c>
      <c r="AT2410" s="154" t="s">
        <v>139</v>
      </c>
      <c r="AU2410" s="154" t="s">
        <v>83</v>
      </c>
      <c r="AY2410" s="18" t="s">
        <v>137</v>
      </c>
      <c r="BE2410" s="155">
        <f t="shared" si="74"/>
        <v>0</v>
      </c>
      <c r="BF2410" s="155">
        <f t="shared" si="75"/>
        <v>0</v>
      </c>
      <c r="BG2410" s="155">
        <f t="shared" si="76"/>
        <v>0</v>
      </c>
      <c r="BH2410" s="155">
        <f t="shared" si="77"/>
        <v>0</v>
      </c>
      <c r="BI2410" s="155">
        <f t="shared" si="78"/>
        <v>0</v>
      </c>
      <c r="BJ2410" s="18" t="s">
        <v>81</v>
      </c>
      <c r="BK2410" s="155">
        <f t="shared" si="79"/>
        <v>0</v>
      </c>
      <c r="BL2410" s="18" t="s">
        <v>223</v>
      </c>
      <c r="BM2410" s="154" t="s">
        <v>2872</v>
      </c>
    </row>
    <row r="2411" spans="1:65" s="2" customFormat="1" ht="24.15" customHeight="1">
      <c r="A2411" s="30"/>
      <c r="B2411" s="142"/>
      <c r="C2411" s="143" t="s">
        <v>2873</v>
      </c>
      <c r="D2411" s="143" t="s">
        <v>139</v>
      </c>
      <c r="E2411" s="144" t="s">
        <v>2874</v>
      </c>
      <c r="F2411" s="145" t="s">
        <v>2875</v>
      </c>
      <c r="G2411" s="146" t="s">
        <v>318</v>
      </c>
      <c r="H2411" s="147">
        <v>1</v>
      </c>
      <c r="I2411" s="148"/>
      <c r="J2411" s="148">
        <f t="shared" si="70"/>
        <v>0</v>
      </c>
      <c r="K2411" s="149"/>
      <c r="L2411" s="31"/>
      <c r="M2411" s="150" t="s">
        <v>1</v>
      </c>
      <c r="N2411" s="151" t="s">
        <v>38</v>
      </c>
      <c r="O2411" s="152">
        <v>0</v>
      </c>
      <c r="P2411" s="152">
        <f t="shared" si="71"/>
        <v>0</v>
      </c>
      <c r="Q2411" s="152">
        <v>0</v>
      </c>
      <c r="R2411" s="152">
        <f t="shared" si="72"/>
        <v>0</v>
      </c>
      <c r="S2411" s="152">
        <v>0</v>
      </c>
      <c r="T2411" s="153">
        <f t="shared" si="73"/>
        <v>0</v>
      </c>
      <c r="U2411" s="30"/>
      <c r="V2411" s="30"/>
      <c r="W2411" s="30"/>
      <c r="X2411" s="30"/>
      <c r="Y2411" s="30"/>
      <c r="Z2411" s="30"/>
      <c r="AA2411" s="30"/>
      <c r="AB2411" s="30"/>
      <c r="AC2411" s="30"/>
      <c r="AD2411" s="30"/>
      <c r="AE2411" s="30"/>
      <c r="AR2411" s="154" t="s">
        <v>223</v>
      </c>
      <c r="AT2411" s="154" t="s">
        <v>139</v>
      </c>
      <c r="AU2411" s="154" t="s">
        <v>83</v>
      </c>
      <c r="AY2411" s="18" t="s">
        <v>137</v>
      </c>
      <c r="BE2411" s="155">
        <f t="shared" si="74"/>
        <v>0</v>
      </c>
      <c r="BF2411" s="155">
        <f t="shared" si="75"/>
        <v>0</v>
      </c>
      <c r="BG2411" s="155">
        <f t="shared" si="76"/>
        <v>0</v>
      </c>
      <c r="BH2411" s="155">
        <f t="shared" si="77"/>
        <v>0</v>
      </c>
      <c r="BI2411" s="155">
        <f t="shared" si="78"/>
        <v>0</v>
      </c>
      <c r="BJ2411" s="18" t="s">
        <v>81</v>
      </c>
      <c r="BK2411" s="155">
        <f t="shared" si="79"/>
        <v>0</v>
      </c>
      <c r="BL2411" s="18" t="s">
        <v>223</v>
      </c>
      <c r="BM2411" s="154" t="s">
        <v>2876</v>
      </c>
    </row>
    <row r="2412" spans="1:65" s="2" customFormat="1" ht="37.799999999999997" customHeight="1">
      <c r="A2412" s="30"/>
      <c r="B2412" s="142"/>
      <c r="C2412" s="143" t="s">
        <v>2877</v>
      </c>
      <c r="D2412" s="143" t="s">
        <v>139</v>
      </c>
      <c r="E2412" s="144" t="s">
        <v>2878</v>
      </c>
      <c r="F2412" s="145" t="s">
        <v>2879</v>
      </c>
      <c r="G2412" s="146" t="s">
        <v>318</v>
      </c>
      <c r="H2412" s="147">
        <v>2</v>
      </c>
      <c r="I2412" s="148"/>
      <c r="J2412" s="148">
        <f t="shared" si="70"/>
        <v>0</v>
      </c>
      <c r="K2412" s="149"/>
      <c r="L2412" s="31"/>
      <c r="M2412" s="150" t="s">
        <v>1</v>
      </c>
      <c r="N2412" s="151" t="s">
        <v>38</v>
      </c>
      <c r="O2412" s="152">
        <v>0</v>
      </c>
      <c r="P2412" s="152">
        <f t="shared" si="71"/>
        <v>0</v>
      </c>
      <c r="Q2412" s="152">
        <v>0</v>
      </c>
      <c r="R2412" s="152">
        <f t="shared" si="72"/>
        <v>0</v>
      </c>
      <c r="S2412" s="152">
        <v>0</v>
      </c>
      <c r="T2412" s="153">
        <f t="shared" si="73"/>
        <v>0</v>
      </c>
      <c r="U2412" s="30"/>
      <c r="V2412" s="30"/>
      <c r="W2412" s="30"/>
      <c r="X2412" s="30"/>
      <c r="Y2412" s="30"/>
      <c r="Z2412" s="30"/>
      <c r="AA2412" s="30"/>
      <c r="AB2412" s="30"/>
      <c r="AC2412" s="30"/>
      <c r="AD2412" s="30"/>
      <c r="AE2412" s="30"/>
      <c r="AR2412" s="154" t="s">
        <v>223</v>
      </c>
      <c r="AT2412" s="154" t="s">
        <v>139</v>
      </c>
      <c r="AU2412" s="154" t="s">
        <v>83</v>
      </c>
      <c r="AY2412" s="18" t="s">
        <v>137</v>
      </c>
      <c r="BE2412" s="155">
        <f t="shared" si="74"/>
        <v>0</v>
      </c>
      <c r="BF2412" s="155">
        <f t="shared" si="75"/>
        <v>0</v>
      </c>
      <c r="BG2412" s="155">
        <f t="shared" si="76"/>
        <v>0</v>
      </c>
      <c r="BH2412" s="155">
        <f t="shared" si="77"/>
        <v>0</v>
      </c>
      <c r="BI2412" s="155">
        <f t="shared" si="78"/>
        <v>0</v>
      </c>
      <c r="BJ2412" s="18" t="s">
        <v>81</v>
      </c>
      <c r="BK2412" s="155">
        <f t="shared" si="79"/>
        <v>0</v>
      </c>
      <c r="BL2412" s="18" t="s">
        <v>223</v>
      </c>
      <c r="BM2412" s="154" t="s">
        <v>2880</v>
      </c>
    </row>
    <row r="2413" spans="1:65" s="2" customFormat="1" ht="24.15" customHeight="1">
      <c r="A2413" s="30"/>
      <c r="B2413" s="142"/>
      <c r="C2413" s="143" t="s">
        <v>2881</v>
      </c>
      <c r="D2413" s="143" t="s">
        <v>139</v>
      </c>
      <c r="E2413" s="144" t="s">
        <v>2882</v>
      </c>
      <c r="F2413" s="145" t="s">
        <v>2883</v>
      </c>
      <c r="G2413" s="146" t="s">
        <v>318</v>
      </c>
      <c r="H2413" s="147">
        <v>13</v>
      </c>
      <c r="I2413" s="148"/>
      <c r="J2413" s="148">
        <f t="shared" si="70"/>
        <v>0</v>
      </c>
      <c r="K2413" s="149"/>
      <c r="L2413" s="31"/>
      <c r="M2413" s="150" t="s">
        <v>1</v>
      </c>
      <c r="N2413" s="151" t="s">
        <v>38</v>
      </c>
      <c r="O2413" s="152">
        <v>0</v>
      </c>
      <c r="P2413" s="152">
        <f t="shared" si="71"/>
        <v>0</v>
      </c>
      <c r="Q2413" s="152">
        <v>0</v>
      </c>
      <c r="R2413" s="152">
        <f t="shared" si="72"/>
        <v>0</v>
      </c>
      <c r="S2413" s="152">
        <v>0</v>
      </c>
      <c r="T2413" s="153">
        <f t="shared" si="73"/>
        <v>0</v>
      </c>
      <c r="U2413" s="30"/>
      <c r="V2413" s="30"/>
      <c r="W2413" s="30"/>
      <c r="X2413" s="30"/>
      <c r="Y2413" s="30"/>
      <c r="Z2413" s="30"/>
      <c r="AA2413" s="30"/>
      <c r="AB2413" s="30"/>
      <c r="AC2413" s="30"/>
      <c r="AD2413" s="30"/>
      <c r="AE2413" s="30"/>
      <c r="AR2413" s="154" t="s">
        <v>223</v>
      </c>
      <c r="AT2413" s="154" t="s">
        <v>139</v>
      </c>
      <c r="AU2413" s="154" t="s">
        <v>83</v>
      </c>
      <c r="AY2413" s="18" t="s">
        <v>137</v>
      </c>
      <c r="BE2413" s="155">
        <f t="shared" si="74"/>
        <v>0</v>
      </c>
      <c r="BF2413" s="155">
        <f t="shared" si="75"/>
        <v>0</v>
      </c>
      <c r="BG2413" s="155">
        <f t="shared" si="76"/>
        <v>0</v>
      </c>
      <c r="BH2413" s="155">
        <f t="shared" si="77"/>
        <v>0</v>
      </c>
      <c r="BI2413" s="155">
        <f t="shared" si="78"/>
        <v>0</v>
      </c>
      <c r="BJ2413" s="18" t="s">
        <v>81</v>
      </c>
      <c r="BK2413" s="155">
        <f t="shared" si="79"/>
        <v>0</v>
      </c>
      <c r="BL2413" s="18" t="s">
        <v>223</v>
      </c>
      <c r="BM2413" s="154" t="s">
        <v>2884</v>
      </c>
    </row>
    <row r="2414" spans="1:65" s="2" customFormat="1" ht="21.75" customHeight="1">
      <c r="A2414" s="30"/>
      <c r="B2414" s="142"/>
      <c r="C2414" s="143" t="s">
        <v>2885</v>
      </c>
      <c r="D2414" s="143" t="s">
        <v>139</v>
      </c>
      <c r="E2414" s="144" t="s">
        <v>2886</v>
      </c>
      <c r="F2414" s="145" t="s">
        <v>2887</v>
      </c>
      <c r="G2414" s="146" t="s">
        <v>318</v>
      </c>
      <c r="H2414" s="147">
        <v>1</v>
      </c>
      <c r="I2414" s="148"/>
      <c r="J2414" s="148">
        <f t="shared" si="70"/>
        <v>0</v>
      </c>
      <c r="K2414" s="149"/>
      <c r="L2414" s="31"/>
      <c r="M2414" s="150" t="s">
        <v>1</v>
      </c>
      <c r="N2414" s="151" t="s">
        <v>38</v>
      </c>
      <c r="O2414" s="152">
        <v>0</v>
      </c>
      <c r="P2414" s="152">
        <f t="shared" si="71"/>
        <v>0</v>
      </c>
      <c r="Q2414" s="152">
        <v>0</v>
      </c>
      <c r="R2414" s="152">
        <f t="shared" si="72"/>
        <v>0</v>
      </c>
      <c r="S2414" s="152">
        <v>0</v>
      </c>
      <c r="T2414" s="153">
        <f t="shared" si="73"/>
        <v>0</v>
      </c>
      <c r="U2414" s="30"/>
      <c r="V2414" s="30"/>
      <c r="W2414" s="30"/>
      <c r="X2414" s="30"/>
      <c r="Y2414" s="30"/>
      <c r="Z2414" s="30"/>
      <c r="AA2414" s="30"/>
      <c r="AB2414" s="30"/>
      <c r="AC2414" s="30"/>
      <c r="AD2414" s="30"/>
      <c r="AE2414" s="30"/>
      <c r="AR2414" s="154" t="s">
        <v>223</v>
      </c>
      <c r="AT2414" s="154" t="s">
        <v>139</v>
      </c>
      <c r="AU2414" s="154" t="s">
        <v>83</v>
      </c>
      <c r="AY2414" s="18" t="s">
        <v>137</v>
      </c>
      <c r="BE2414" s="155">
        <f t="shared" si="74"/>
        <v>0</v>
      </c>
      <c r="BF2414" s="155">
        <f t="shared" si="75"/>
        <v>0</v>
      </c>
      <c r="BG2414" s="155">
        <f t="shared" si="76"/>
        <v>0</v>
      </c>
      <c r="BH2414" s="155">
        <f t="shared" si="77"/>
        <v>0</v>
      </c>
      <c r="BI2414" s="155">
        <f t="shared" si="78"/>
        <v>0</v>
      </c>
      <c r="BJ2414" s="18" t="s">
        <v>81</v>
      </c>
      <c r="BK2414" s="155">
        <f t="shared" si="79"/>
        <v>0</v>
      </c>
      <c r="BL2414" s="18" t="s">
        <v>223</v>
      </c>
      <c r="BM2414" s="154" t="s">
        <v>2888</v>
      </c>
    </row>
    <row r="2415" spans="1:65" s="2" customFormat="1" ht="44.25" customHeight="1">
      <c r="A2415" s="30"/>
      <c r="B2415" s="142"/>
      <c r="C2415" s="143" t="s">
        <v>2889</v>
      </c>
      <c r="D2415" s="143" t="s">
        <v>139</v>
      </c>
      <c r="E2415" s="144" t="s">
        <v>2890</v>
      </c>
      <c r="F2415" s="145" t="s">
        <v>2891</v>
      </c>
      <c r="G2415" s="146" t="s">
        <v>318</v>
      </c>
      <c r="H2415" s="147">
        <v>1</v>
      </c>
      <c r="I2415" s="148"/>
      <c r="J2415" s="148">
        <f t="shared" si="70"/>
        <v>0</v>
      </c>
      <c r="K2415" s="149"/>
      <c r="L2415" s="31"/>
      <c r="M2415" s="150" t="s">
        <v>1</v>
      </c>
      <c r="N2415" s="151" t="s">
        <v>38</v>
      </c>
      <c r="O2415" s="152">
        <v>0</v>
      </c>
      <c r="P2415" s="152">
        <f t="shared" si="71"/>
        <v>0</v>
      </c>
      <c r="Q2415" s="152">
        <v>0</v>
      </c>
      <c r="R2415" s="152">
        <f t="shared" si="72"/>
        <v>0</v>
      </c>
      <c r="S2415" s="152">
        <v>0</v>
      </c>
      <c r="T2415" s="153">
        <f t="shared" si="73"/>
        <v>0</v>
      </c>
      <c r="U2415" s="30"/>
      <c r="V2415" s="30"/>
      <c r="W2415" s="30"/>
      <c r="X2415" s="30"/>
      <c r="Y2415" s="30"/>
      <c r="Z2415" s="30"/>
      <c r="AA2415" s="30"/>
      <c r="AB2415" s="30"/>
      <c r="AC2415" s="30"/>
      <c r="AD2415" s="30"/>
      <c r="AE2415" s="30"/>
      <c r="AR2415" s="154" t="s">
        <v>223</v>
      </c>
      <c r="AT2415" s="154" t="s">
        <v>139</v>
      </c>
      <c r="AU2415" s="154" t="s">
        <v>83</v>
      </c>
      <c r="AY2415" s="18" t="s">
        <v>137</v>
      </c>
      <c r="BE2415" s="155">
        <f t="shared" si="74"/>
        <v>0</v>
      </c>
      <c r="BF2415" s="155">
        <f t="shared" si="75"/>
        <v>0</v>
      </c>
      <c r="BG2415" s="155">
        <f t="shared" si="76"/>
        <v>0</v>
      </c>
      <c r="BH2415" s="155">
        <f t="shared" si="77"/>
        <v>0</v>
      </c>
      <c r="BI2415" s="155">
        <f t="shared" si="78"/>
        <v>0</v>
      </c>
      <c r="BJ2415" s="18" t="s">
        <v>81</v>
      </c>
      <c r="BK2415" s="155">
        <f t="shared" si="79"/>
        <v>0</v>
      </c>
      <c r="BL2415" s="18" t="s">
        <v>223</v>
      </c>
      <c r="BM2415" s="154" t="s">
        <v>2892</v>
      </c>
    </row>
    <row r="2416" spans="1:65" s="2" customFormat="1" ht="33" customHeight="1">
      <c r="A2416" s="30"/>
      <c r="B2416" s="142"/>
      <c r="C2416" s="143" t="s">
        <v>2893</v>
      </c>
      <c r="D2416" s="143" t="s">
        <v>139</v>
      </c>
      <c r="E2416" s="144" t="s">
        <v>2894</v>
      </c>
      <c r="F2416" s="145" t="s">
        <v>2895</v>
      </c>
      <c r="G2416" s="146" t="s">
        <v>332</v>
      </c>
      <c r="H2416" s="147">
        <v>13</v>
      </c>
      <c r="I2416" s="148"/>
      <c r="J2416" s="148">
        <f t="shared" si="70"/>
        <v>0</v>
      </c>
      <c r="K2416" s="149"/>
      <c r="L2416" s="31"/>
      <c r="M2416" s="150" t="s">
        <v>1</v>
      </c>
      <c r="N2416" s="151" t="s">
        <v>38</v>
      </c>
      <c r="O2416" s="152">
        <v>0</v>
      </c>
      <c r="P2416" s="152">
        <f t="shared" si="71"/>
        <v>0</v>
      </c>
      <c r="Q2416" s="152">
        <v>0</v>
      </c>
      <c r="R2416" s="152">
        <f t="shared" si="72"/>
        <v>0</v>
      </c>
      <c r="S2416" s="152">
        <v>0</v>
      </c>
      <c r="T2416" s="153">
        <f t="shared" si="73"/>
        <v>0</v>
      </c>
      <c r="U2416" s="30"/>
      <c r="V2416" s="30"/>
      <c r="W2416" s="30"/>
      <c r="X2416" s="30"/>
      <c r="Y2416" s="30"/>
      <c r="Z2416" s="30"/>
      <c r="AA2416" s="30"/>
      <c r="AB2416" s="30"/>
      <c r="AC2416" s="30"/>
      <c r="AD2416" s="30"/>
      <c r="AE2416" s="30"/>
      <c r="AR2416" s="154" t="s">
        <v>223</v>
      </c>
      <c r="AT2416" s="154" t="s">
        <v>139</v>
      </c>
      <c r="AU2416" s="154" t="s">
        <v>83</v>
      </c>
      <c r="AY2416" s="18" t="s">
        <v>137</v>
      </c>
      <c r="BE2416" s="155">
        <f t="shared" si="74"/>
        <v>0</v>
      </c>
      <c r="BF2416" s="155">
        <f t="shared" si="75"/>
        <v>0</v>
      </c>
      <c r="BG2416" s="155">
        <f t="shared" si="76"/>
        <v>0</v>
      </c>
      <c r="BH2416" s="155">
        <f t="shared" si="77"/>
        <v>0</v>
      </c>
      <c r="BI2416" s="155">
        <f t="shared" si="78"/>
        <v>0</v>
      </c>
      <c r="BJ2416" s="18" t="s">
        <v>81</v>
      </c>
      <c r="BK2416" s="155">
        <f t="shared" si="79"/>
        <v>0</v>
      </c>
      <c r="BL2416" s="18" t="s">
        <v>223</v>
      </c>
      <c r="BM2416" s="154" t="s">
        <v>2896</v>
      </c>
    </row>
    <row r="2417" spans="1:65" s="2" customFormat="1" ht="37.799999999999997" customHeight="1">
      <c r="A2417" s="30"/>
      <c r="B2417" s="142"/>
      <c r="C2417" s="143" t="s">
        <v>2897</v>
      </c>
      <c r="D2417" s="143" t="s">
        <v>139</v>
      </c>
      <c r="E2417" s="144" t="s">
        <v>2898</v>
      </c>
      <c r="F2417" s="145" t="s">
        <v>2899</v>
      </c>
      <c r="G2417" s="146" t="s">
        <v>332</v>
      </c>
      <c r="H2417" s="147">
        <v>1</v>
      </c>
      <c r="I2417" s="148"/>
      <c r="J2417" s="148">
        <f t="shared" si="70"/>
        <v>0</v>
      </c>
      <c r="K2417" s="149"/>
      <c r="L2417" s="31"/>
      <c r="M2417" s="150" t="s">
        <v>1</v>
      </c>
      <c r="N2417" s="151" t="s">
        <v>38</v>
      </c>
      <c r="O2417" s="152">
        <v>0</v>
      </c>
      <c r="P2417" s="152">
        <f t="shared" si="71"/>
        <v>0</v>
      </c>
      <c r="Q2417" s="152">
        <v>0</v>
      </c>
      <c r="R2417" s="152">
        <f t="shared" si="72"/>
        <v>0</v>
      </c>
      <c r="S2417" s="152">
        <v>0</v>
      </c>
      <c r="T2417" s="153">
        <f t="shared" si="73"/>
        <v>0</v>
      </c>
      <c r="U2417" s="30"/>
      <c r="V2417" s="30"/>
      <c r="W2417" s="30"/>
      <c r="X2417" s="30"/>
      <c r="Y2417" s="30"/>
      <c r="Z2417" s="30"/>
      <c r="AA2417" s="30"/>
      <c r="AB2417" s="30"/>
      <c r="AC2417" s="30"/>
      <c r="AD2417" s="30"/>
      <c r="AE2417" s="30"/>
      <c r="AR2417" s="154" t="s">
        <v>223</v>
      </c>
      <c r="AT2417" s="154" t="s">
        <v>139</v>
      </c>
      <c r="AU2417" s="154" t="s">
        <v>83</v>
      </c>
      <c r="AY2417" s="18" t="s">
        <v>137</v>
      </c>
      <c r="BE2417" s="155">
        <f t="shared" si="74"/>
        <v>0</v>
      </c>
      <c r="BF2417" s="155">
        <f t="shared" si="75"/>
        <v>0</v>
      </c>
      <c r="BG2417" s="155">
        <f t="shared" si="76"/>
        <v>0</v>
      </c>
      <c r="BH2417" s="155">
        <f t="shared" si="77"/>
        <v>0</v>
      </c>
      <c r="BI2417" s="155">
        <f t="shared" si="78"/>
        <v>0</v>
      </c>
      <c r="BJ2417" s="18" t="s">
        <v>81</v>
      </c>
      <c r="BK2417" s="155">
        <f t="shared" si="79"/>
        <v>0</v>
      </c>
      <c r="BL2417" s="18" t="s">
        <v>223</v>
      </c>
      <c r="BM2417" s="154" t="s">
        <v>2900</v>
      </c>
    </row>
    <row r="2418" spans="1:65" s="2" customFormat="1" ht="24.15" customHeight="1">
      <c r="A2418" s="30"/>
      <c r="B2418" s="142"/>
      <c r="C2418" s="143" t="s">
        <v>2901</v>
      </c>
      <c r="D2418" s="143" t="s">
        <v>139</v>
      </c>
      <c r="E2418" s="144" t="s">
        <v>2902</v>
      </c>
      <c r="F2418" s="145" t="s">
        <v>2903</v>
      </c>
      <c r="G2418" s="146" t="s">
        <v>332</v>
      </c>
      <c r="H2418" s="147">
        <v>3</v>
      </c>
      <c r="I2418" s="148"/>
      <c r="J2418" s="148">
        <f t="shared" si="70"/>
        <v>0</v>
      </c>
      <c r="K2418" s="149"/>
      <c r="L2418" s="31"/>
      <c r="M2418" s="150" t="s">
        <v>1</v>
      </c>
      <c r="N2418" s="151" t="s">
        <v>38</v>
      </c>
      <c r="O2418" s="152">
        <v>0</v>
      </c>
      <c r="P2418" s="152">
        <f t="shared" si="71"/>
        <v>0</v>
      </c>
      <c r="Q2418" s="152">
        <v>0</v>
      </c>
      <c r="R2418" s="152">
        <f t="shared" si="72"/>
        <v>0</v>
      </c>
      <c r="S2418" s="152">
        <v>0</v>
      </c>
      <c r="T2418" s="153">
        <f t="shared" si="73"/>
        <v>0</v>
      </c>
      <c r="U2418" s="30"/>
      <c r="V2418" s="30"/>
      <c r="W2418" s="30"/>
      <c r="X2418" s="30"/>
      <c r="Y2418" s="30"/>
      <c r="Z2418" s="30"/>
      <c r="AA2418" s="30"/>
      <c r="AB2418" s="30"/>
      <c r="AC2418" s="30"/>
      <c r="AD2418" s="30"/>
      <c r="AE2418" s="30"/>
      <c r="AR2418" s="154" t="s">
        <v>223</v>
      </c>
      <c r="AT2418" s="154" t="s">
        <v>139</v>
      </c>
      <c r="AU2418" s="154" t="s">
        <v>83</v>
      </c>
      <c r="AY2418" s="18" t="s">
        <v>137</v>
      </c>
      <c r="BE2418" s="155">
        <f t="shared" si="74"/>
        <v>0</v>
      </c>
      <c r="BF2418" s="155">
        <f t="shared" si="75"/>
        <v>0</v>
      </c>
      <c r="BG2418" s="155">
        <f t="shared" si="76"/>
        <v>0</v>
      </c>
      <c r="BH2418" s="155">
        <f t="shared" si="77"/>
        <v>0</v>
      </c>
      <c r="BI2418" s="155">
        <f t="shared" si="78"/>
        <v>0</v>
      </c>
      <c r="BJ2418" s="18" t="s">
        <v>81</v>
      </c>
      <c r="BK2418" s="155">
        <f t="shared" si="79"/>
        <v>0</v>
      </c>
      <c r="BL2418" s="18" t="s">
        <v>223</v>
      </c>
      <c r="BM2418" s="154" t="s">
        <v>2904</v>
      </c>
    </row>
    <row r="2419" spans="1:65" s="2" customFormat="1" ht="37.799999999999997" customHeight="1">
      <c r="A2419" s="30"/>
      <c r="B2419" s="142"/>
      <c r="C2419" s="143" t="s">
        <v>2905</v>
      </c>
      <c r="D2419" s="143" t="s">
        <v>139</v>
      </c>
      <c r="E2419" s="144" t="s">
        <v>2906</v>
      </c>
      <c r="F2419" s="145" t="s">
        <v>2907</v>
      </c>
      <c r="G2419" s="146" t="s">
        <v>332</v>
      </c>
      <c r="H2419" s="147">
        <v>1</v>
      </c>
      <c r="I2419" s="148"/>
      <c r="J2419" s="148">
        <f t="shared" si="70"/>
        <v>0</v>
      </c>
      <c r="K2419" s="149"/>
      <c r="L2419" s="31"/>
      <c r="M2419" s="150" t="s">
        <v>1</v>
      </c>
      <c r="N2419" s="151" t="s">
        <v>38</v>
      </c>
      <c r="O2419" s="152">
        <v>0</v>
      </c>
      <c r="P2419" s="152">
        <f t="shared" si="71"/>
        <v>0</v>
      </c>
      <c r="Q2419" s="152">
        <v>0</v>
      </c>
      <c r="R2419" s="152">
        <f t="shared" si="72"/>
        <v>0</v>
      </c>
      <c r="S2419" s="152">
        <v>0</v>
      </c>
      <c r="T2419" s="153">
        <f t="shared" si="73"/>
        <v>0</v>
      </c>
      <c r="U2419" s="30"/>
      <c r="V2419" s="30"/>
      <c r="W2419" s="30"/>
      <c r="X2419" s="30"/>
      <c r="Y2419" s="30"/>
      <c r="Z2419" s="30"/>
      <c r="AA2419" s="30"/>
      <c r="AB2419" s="30"/>
      <c r="AC2419" s="30"/>
      <c r="AD2419" s="30"/>
      <c r="AE2419" s="30"/>
      <c r="AR2419" s="154" t="s">
        <v>223</v>
      </c>
      <c r="AT2419" s="154" t="s">
        <v>139</v>
      </c>
      <c r="AU2419" s="154" t="s">
        <v>83</v>
      </c>
      <c r="AY2419" s="18" t="s">
        <v>137</v>
      </c>
      <c r="BE2419" s="155">
        <f t="shared" si="74"/>
        <v>0</v>
      </c>
      <c r="BF2419" s="155">
        <f t="shared" si="75"/>
        <v>0</v>
      </c>
      <c r="BG2419" s="155">
        <f t="shared" si="76"/>
        <v>0</v>
      </c>
      <c r="BH2419" s="155">
        <f t="shared" si="77"/>
        <v>0</v>
      </c>
      <c r="BI2419" s="155">
        <f t="shared" si="78"/>
        <v>0</v>
      </c>
      <c r="BJ2419" s="18" t="s">
        <v>81</v>
      </c>
      <c r="BK2419" s="155">
        <f t="shared" si="79"/>
        <v>0</v>
      </c>
      <c r="BL2419" s="18" t="s">
        <v>223</v>
      </c>
      <c r="BM2419" s="154" t="s">
        <v>2908</v>
      </c>
    </row>
    <row r="2420" spans="1:65" s="2" customFormat="1" ht="24.15" customHeight="1">
      <c r="A2420" s="30"/>
      <c r="B2420" s="142"/>
      <c r="C2420" s="143" t="s">
        <v>2909</v>
      </c>
      <c r="D2420" s="143" t="s">
        <v>139</v>
      </c>
      <c r="E2420" s="144" t="s">
        <v>2910</v>
      </c>
      <c r="F2420" s="145" t="s">
        <v>2911</v>
      </c>
      <c r="G2420" s="146" t="s">
        <v>332</v>
      </c>
      <c r="H2420" s="147">
        <v>1</v>
      </c>
      <c r="I2420" s="148"/>
      <c r="J2420" s="148">
        <f t="shared" si="70"/>
        <v>0</v>
      </c>
      <c r="K2420" s="149"/>
      <c r="L2420" s="31"/>
      <c r="M2420" s="150" t="s">
        <v>1</v>
      </c>
      <c r="N2420" s="151" t="s">
        <v>38</v>
      </c>
      <c r="O2420" s="152">
        <v>0</v>
      </c>
      <c r="P2420" s="152">
        <f t="shared" si="71"/>
        <v>0</v>
      </c>
      <c r="Q2420" s="152">
        <v>0</v>
      </c>
      <c r="R2420" s="152">
        <f t="shared" si="72"/>
        <v>0</v>
      </c>
      <c r="S2420" s="152">
        <v>0</v>
      </c>
      <c r="T2420" s="153">
        <f t="shared" si="73"/>
        <v>0</v>
      </c>
      <c r="U2420" s="30"/>
      <c r="V2420" s="30"/>
      <c r="W2420" s="30"/>
      <c r="X2420" s="30"/>
      <c r="Y2420" s="30"/>
      <c r="Z2420" s="30"/>
      <c r="AA2420" s="30"/>
      <c r="AB2420" s="30"/>
      <c r="AC2420" s="30"/>
      <c r="AD2420" s="30"/>
      <c r="AE2420" s="30"/>
      <c r="AR2420" s="154" t="s">
        <v>223</v>
      </c>
      <c r="AT2420" s="154" t="s">
        <v>139</v>
      </c>
      <c r="AU2420" s="154" t="s">
        <v>83</v>
      </c>
      <c r="AY2420" s="18" t="s">
        <v>137</v>
      </c>
      <c r="BE2420" s="155">
        <f t="shared" si="74"/>
        <v>0</v>
      </c>
      <c r="BF2420" s="155">
        <f t="shared" si="75"/>
        <v>0</v>
      </c>
      <c r="BG2420" s="155">
        <f t="shared" si="76"/>
        <v>0</v>
      </c>
      <c r="BH2420" s="155">
        <f t="shared" si="77"/>
        <v>0</v>
      </c>
      <c r="BI2420" s="155">
        <f t="shared" si="78"/>
        <v>0</v>
      </c>
      <c r="BJ2420" s="18" t="s">
        <v>81</v>
      </c>
      <c r="BK2420" s="155">
        <f t="shared" si="79"/>
        <v>0</v>
      </c>
      <c r="BL2420" s="18" t="s">
        <v>223</v>
      </c>
      <c r="BM2420" s="154" t="s">
        <v>2912</v>
      </c>
    </row>
    <row r="2421" spans="1:65" s="2" customFormat="1" ht="37.799999999999997" customHeight="1">
      <c r="A2421" s="30"/>
      <c r="B2421" s="142"/>
      <c r="C2421" s="143" t="s">
        <v>2913</v>
      </c>
      <c r="D2421" s="143" t="s">
        <v>139</v>
      </c>
      <c r="E2421" s="144" t="s">
        <v>2914</v>
      </c>
      <c r="F2421" s="145" t="s">
        <v>2915</v>
      </c>
      <c r="G2421" s="146" t="s">
        <v>332</v>
      </c>
      <c r="H2421" s="147">
        <v>1</v>
      </c>
      <c r="I2421" s="148"/>
      <c r="J2421" s="148">
        <f t="shared" si="70"/>
        <v>0</v>
      </c>
      <c r="K2421" s="149"/>
      <c r="L2421" s="31"/>
      <c r="M2421" s="150" t="s">
        <v>1</v>
      </c>
      <c r="N2421" s="151" t="s">
        <v>38</v>
      </c>
      <c r="O2421" s="152">
        <v>0</v>
      </c>
      <c r="P2421" s="152">
        <f t="shared" si="71"/>
        <v>0</v>
      </c>
      <c r="Q2421" s="152">
        <v>0</v>
      </c>
      <c r="R2421" s="152">
        <f t="shared" si="72"/>
        <v>0</v>
      </c>
      <c r="S2421" s="152">
        <v>0</v>
      </c>
      <c r="T2421" s="153">
        <f t="shared" si="73"/>
        <v>0</v>
      </c>
      <c r="U2421" s="30"/>
      <c r="V2421" s="30"/>
      <c r="W2421" s="30"/>
      <c r="X2421" s="30"/>
      <c r="Y2421" s="30"/>
      <c r="Z2421" s="30"/>
      <c r="AA2421" s="30"/>
      <c r="AB2421" s="30"/>
      <c r="AC2421" s="30"/>
      <c r="AD2421" s="30"/>
      <c r="AE2421" s="30"/>
      <c r="AR2421" s="154" t="s">
        <v>223</v>
      </c>
      <c r="AT2421" s="154" t="s">
        <v>139</v>
      </c>
      <c r="AU2421" s="154" t="s">
        <v>83</v>
      </c>
      <c r="AY2421" s="18" t="s">
        <v>137</v>
      </c>
      <c r="BE2421" s="155">
        <f t="shared" si="74"/>
        <v>0</v>
      </c>
      <c r="BF2421" s="155">
        <f t="shared" si="75"/>
        <v>0</v>
      </c>
      <c r="BG2421" s="155">
        <f t="shared" si="76"/>
        <v>0</v>
      </c>
      <c r="BH2421" s="155">
        <f t="shared" si="77"/>
        <v>0</v>
      </c>
      <c r="BI2421" s="155">
        <f t="shared" si="78"/>
        <v>0</v>
      </c>
      <c r="BJ2421" s="18" t="s">
        <v>81</v>
      </c>
      <c r="BK2421" s="155">
        <f t="shared" si="79"/>
        <v>0</v>
      </c>
      <c r="BL2421" s="18" t="s">
        <v>223</v>
      </c>
      <c r="BM2421" s="154" t="s">
        <v>2916</v>
      </c>
    </row>
    <row r="2422" spans="1:65" s="2" customFormat="1" ht="24.15" customHeight="1">
      <c r="A2422" s="30"/>
      <c r="B2422" s="142"/>
      <c r="C2422" s="143" t="s">
        <v>2917</v>
      </c>
      <c r="D2422" s="143" t="s">
        <v>139</v>
      </c>
      <c r="E2422" s="144" t="s">
        <v>2918</v>
      </c>
      <c r="F2422" s="145" t="s">
        <v>2919</v>
      </c>
      <c r="G2422" s="146" t="s">
        <v>318</v>
      </c>
      <c r="H2422" s="147">
        <v>1</v>
      </c>
      <c r="I2422" s="148"/>
      <c r="J2422" s="148">
        <f t="shared" si="70"/>
        <v>0</v>
      </c>
      <c r="K2422" s="149"/>
      <c r="L2422" s="31"/>
      <c r="M2422" s="150" t="s">
        <v>1</v>
      </c>
      <c r="N2422" s="151" t="s">
        <v>38</v>
      </c>
      <c r="O2422" s="152">
        <v>0</v>
      </c>
      <c r="P2422" s="152">
        <f t="shared" si="71"/>
        <v>0</v>
      </c>
      <c r="Q2422" s="152">
        <v>0</v>
      </c>
      <c r="R2422" s="152">
        <f t="shared" si="72"/>
        <v>0</v>
      </c>
      <c r="S2422" s="152">
        <v>0</v>
      </c>
      <c r="T2422" s="153">
        <f t="shared" si="73"/>
        <v>0</v>
      </c>
      <c r="U2422" s="30"/>
      <c r="V2422" s="30"/>
      <c r="W2422" s="30"/>
      <c r="X2422" s="30"/>
      <c r="Y2422" s="30"/>
      <c r="Z2422" s="30"/>
      <c r="AA2422" s="30"/>
      <c r="AB2422" s="30"/>
      <c r="AC2422" s="30"/>
      <c r="AD2422" s="30"/>
      <c r="AE2422" s="30"/>
      <c r="AR2422" s="154" t="s">
        <v>223</v>
      </c>
      <c r="AT2422" s="154" t="s">
        <v>139</v>
      </c>
      <c r="AU2422" s="154" t="s">
        <v>83</v>
      </c>
      <c r="AY2422" s="18" t="s">
        <v>137</v>
      </c>
      <c r="BE2422" s="155">
        <f t="shared" si="74"/>
        <v>0</v>
      </c>
      <c r="BF2422" s="155">
        <f t="shared" si="75"/>
        <v>0</v>
      </c>
      <c r="BG2422" s="155">
        <f t="shared" si="76"/>
        <v>0</v>
      </c>
      <c r="BH2422" s="155">
        <f t="shared" si="77"/>
        <v>0</v>
      </c>
      <c r="BI2422" s="155">
        <f t="shared" si="78"/>
        <v>0</v>
      </c>
      <c r="BJ2422" s="18" t="s">
        <v>81</v>
      </c>
      <c r="BK2422" s="155">
        <f t="shared" si="79"/>
        <v>0</v>
      </c>
      <c r="BL2422" s="18" t="s">
        <v>223</v>
      </c>
      <c r="BM2422" s="154" t="s">
        <v>2920</v>
      </c>
    </row>
    <row r="2423" spans="1:65" s="2" customFormat="1" ht="24.15" customHeight="1">
      <c r="A2423" s="30"/>
      <c r="B2423" s="142"/>
      <c r="C2423" s="143" t="s">
        <v>2921</v>
      </c>
      <c r="D2423" s="143" t="s">
        <v>139</v>
      </c>
      <c r="E2423" s="144" t="s">
        <v>2922</v>
      </c>
      <c r="F2423" s="145" t="s">
        <v>2923</v>
      </c>
      <c r="G2423" s="146" t="s">
        <v>332</v>
      </c>
      <c r="H2423" s="147">
        <v>19</v>
      </c>
      <c r="I2423" s="148"/>
      <c r="J2423" s="148">
        <f t="shared" si="70"/>
        <v>0</v>
      </c>
      <c r="K2423" s="149"/>
      <c r="L2423" s="31"/>
      <c r="M2423" s="150" t="s">
        <v>1</v>
      </c>
      <c r="N2423" s="151" t="s">
        <v>38</v>
      </c>
      <c r="O2423" s="152">
        <v>0</v>
      </c>
      <c r="P2423" s="152">
        <f t="shared" si="71"/>
        <v>0</v>
      </c>
      <c r="Q2423" s="152">
        <v>0</v>
      </c>
      <c r="R2423" s="152">
        <f t="shared" si="72"/>
        <v>0</v>
      </c>
      <c r="S2423" s="152">
        <v>0</v>
      </c>
      <c r="T2423" s="153">
        <f t="shared" si="73"/>
        <v>0</v>
      </c>
      <c r="U2423" s="30"/>
      <c r="V2423" s="30"/>
      <c r="W2423" s="30"/>
      <c r="X2423" s="30"/>
      <c r="Y2423" s="30"/>
      <c r="Z2423" s="30"/>
      <c r="AA2423" s="30"/>
      <c r="AB2423" s="30"/>
      <c r="AC2423" s="30"/>
      <c r="AD2423" s="30"/>
      <c r="AE2423" s="30"/>
      <c r="AR2423" s="154" t="s">
        <v>223</v>
      </c>
      <c r="AT2423" s="154" t="s">
        <v>139</v>
      </c>
      <c r="AU2423" s="154" t="s">
        <v>83</v>
      </c>
      <c r="AY2423" s="18" t="s">
        <v>137</v>
      </c>
      <c r="BE2423" s="155">
        <f t="shared" si="74"/>
        <v>0</v>
      </c>
      <c r="BF2423" s="155">
        <f t="shared" si="75"/>
        <v>0</v>
      </c>
      <c r="BG2423" s="155">
        <f t="shared" si="76"/>
        <v>0</v>
      </c>
      <c r="BH2423" s="155">
        <f t="shared" si="77"/>
        <v>0</v>
      </c>
      <c r="BI2423" s="155">
        <f t="shared" si="78"/>
        <v>0</v>
      </c>
      <c r="BJ2423" s="18" t="s">
        <v>81</v>
      </c>
      <c r="BK2423" s="155">
        <f t="shared" si="79"/>
        <v>0</v>
      </c>
      <c r="BL2423" s="18" t="s">
        <v>223</v>
      </c>
      <c r="BM2423" s="154" t="s">
        <v>2924</v>
      </c>
    </row>
    <row r="2424" spans="1:65" s="2" customFormat="1" ht="37.799999999999997" customHeight="1">
      <c r="A2424" s="30"/>
      <c r="B2424" s="142"/>
      <c r="C2424" s="143" t="s">
        <v>2925</v>
      </c>
      <c r="D2424" s="143" t="s">
        <v>139</v>
      </c>
      <c r="E2424" s="144" t="s">
        <v>2926</v>
      </c>
      <c r="F2424" s="145" t="s">
        <v>2927</v>
      </c>
      <c r="G2424" s="146" t="s">
        <v>332</v>
      </c>
      <c r="H2424" s="147">
        <v>1</v>
      </c>
      <c r="I2424" s="148"/>
      <c r="J2424" s="148">
        <f t="shared" si="70"/>
        <v>0</v>
      </c>
      <c r="K2424" s="149"/>
      <c r="L2424" s="31"/>
      <c r="M2424" s="150" t="s">
        <v>1</v>
      </c>
      <c r="N2424" s="151" t="s">
        <v>38</v>
      </c>
      <c r="O2424" s="152">
        <v>0</v>
      </c>
      <c r="P2424" s="152">
        <f t="shared" si="71"/>
        <v>0</v>
      </c>
      <c r="Q2424" s="152">
        <v>0</v>
      </c>
      <c r="R2424" s="152">
        <f t="shared" si="72"/>
        <v>0</v>
      </c>
      <c r="S2424" s="152">
        <v>0</v>
      </c>
      <c r="T2424" s="153">
        <f t="shared" si="73"/>
        <v>0</v>
      </c>
      <c r="U2424" s="30"/>
      <c r="V2424" s="30"/>
      <c r="W2424" s="30"/>
      <c r="X2424" s="30"/>
      <c r="Y2424" s="30"/>
      <c r="Z2424" s="30"/>
      <c r="AA2424" s="30"/>
      <c r="AB2424" s="30"/>
      <c r="AC2424" s="30"/>
      <c r="AD2424" s="30"/>
      <c r="AE2424" s="30"/>
      <c r="AR2424" s="154" t="s">
        <v>223</v>
      </c>
      <c r="AT2424" s="154" t="s">
        <v>139</v>
      </c>
      <c r="AU2424" s="154" t="s">
        <v>83</v>
      </c>
      <c r="AY2424" s="18" t="s">
        <v>137</v>
      </c>
      <c r="BE2424" s="155">
        <f t="shared" si="74"/>
        <v>0</v>
      </c>
      <c r="BF2424" s="155">
        <f t="shared" si="75"/>
        <v>0</v>
      </c>
      <c r="BG2424" s="155">
        <f t="shared" si="76"/>
        <v>0</v>
      </c>
      <c r="BH2424" s="155">
        <f t="shared" si="77"/>
        <v>0</v>
      </c>
      <c r="BI2424" s="155">
        <f t="shared" si="78"/>
        <v>0</v>
      </c>
      <c r="BJ2424" s="18" t="s">
        <v>81</v>
      </c>
      <c r="BK2424" s="155">
        <f t="shared" si="79"/>
        <v>0</v>
      </c>
      <c r="BL2424" s="18" t="s">
        <v>223</v>
      </c>
      <c r="BM2424" s="154" t="s">
        <v>2928</v>
      </c>
    </row>
    <row r="2425" spans="1:65" s="2" customFormat="1" ht="37.799999999999997" customHeight="1">
      <c r="A2425" s="30"/>
      <c r="B2425" s="142"/>
      <c r="C2425" s="143" t="s">
        <v>2929</v>
      </c>
      <c r="D2425" s="143" t="s">
        <v>139</v>
      </c>
      <c r="E2425" s="144" t="s">
        <v>2930</v>
      </c>
      <c r="F2425" s="145" t="s">
        <v>2931</v>
      </c>
      <c r="G2425" s="146" t="s">
        <v>332</v>
      </c>
      <c r="H2425" s="147">
        <v>3</v>
      </c>
      <c r="I2425" s="148"/>
      <c r="J2425" s="148">
        <f t="shared" si="70"/>
        <v>0</v>
      </c>
      <c r="K2425" s="149"/>
      <c r="L2425" s="31"/>
      <c r="M2425" s="150" t="s">
        <v>1</v>
      </c>
      <c r="N2425" s="151" t="s">
        <v>38</v>
      </c>
      <c r="O2425" s="152">
        <v>0</v>
      </c>
      <c r="P2425" s="152">
        <f t="shared" si="71"/>
        <v>0</v>
      </c>
      <c r="Q2425" s="152">
        <v>0</v>
      </c>
      <c r="R2425" s="152">
        <f t="shared" si="72"/>
        <v>0</v>
      </c>
      <c r="S2425" s="152">
        <v>0</v>
      </c>
      <c r="T2425" s="153">
        <f t="shared" si="73"/>
        <v>0</v>
      </c>
      <c r="U2425" s="30"/>
      <c r="V2425" s="30"/>
      <c r="W2425" s="30"/>
      <c r="X2425" s="30"/>
      <c r="Y2425" s="30"/>
      <c r="Z2425" s="30"/>
      <c r="AA2425" s="30"/>
      <c r="AB2425" s="30"/>
      <c r="AC2425" s="30"/>
      <c r="AD2425" s="30"/>
      <c r="AE2425" s="30"/>
      <c r="AR2425" s="154" t="s">
        <v>223</v>
      </c>
      <c r="AT2425" s="154" t="s">
        <v>139</v>
      </c>
      <c r="AU2425" s="154" t="s">
        <v>83</v>
      </c>
      <c r="AY2425" s="18" t="s">
        <v>137</v>
      </c>
      <c r="BE2425" s="155">
        <f t="shared" si="74"/>
        <v>0</v>
      </c>
      <c r="BF2425" s="155">
        <f t="shared" si="75"/>
        <v>0</v>
      </c>
      <c r="BG2425" s="155">
        <f t="shared" si="76"/>
        <v>0</v>
      </c>
      <c r="BH2425" s="155">
        <f t="shared" si="77"/>
        <v>0</v>
      </c>
      <c r="BI2425" s="155">
        <f t="shared" si="78"/>
        <v>0</v>
      </c>
      <c r="BJ2425" s="18" t="s">
        <v>81</v>
      </c>
      <c r="BK2425" s="155">
        <f t="shared" si="79"/>
        <v>0</v>
      </c>
      <c r="BL2425" s="18" t="s">
        <v>223</v>
      </c>
      <c r="BM2425" s="154" t="s">
        <v>2932</v>
      </c>
    </row>
    <row r="2426" spans="1:65" s="2" customFormat="1" ht="24.15" customHeight="1">
      <c r="A2426" s="30"/>
      <c r="B2426" s="142"/>
      <c r="C2426" s="143" t="s">
        <v>2933</v>
      </c>
      <c r="D2426" s="143" t="s">
        <v>139</v>
      </c>
      <c r="E2426" s="144" t="s">
        <v>2934</v>
      </c>
      <c r="F2426" s="145" t="s">
        <v>2935</v>
      </c>
      <c r="G2426" s="146" t="s">
        <v>332</v>
      </c>
      <c r="H2426" s="147">
        <v>19</v>
      </c>
      <c r="I2426" s="148"/>
      <c r="J2426" s="148">
        <f t="shared" si="70"/>
        <v>0</v>
      </c>
      <c r="K2426" s="149"/>
      <c r="L2426" s="31"/>
      <c r="M2426" s="150" t="s">
        <v>1</v>
      </c>
      <c r="N2426" s="151" t="s">
        <v>38</v>
      </c>
      <c r="O2426" s="152">
        <v>0</v>
      </c>
      <c r="P2426" s="152">
        <f t="shared" si="71"/>
        <v>0</v>
      </c>
      <c r="Q2426" s="152">
        <v>0</v>
      </c>
      <c r="R2426" s="152">
        <f t="shared" si="72"/>
        <v>0</v>
      </c>
      <c r="S2426" s="152">
        <v>0</v>
      </c>
      <c r="T2426" s="153">
        <f t="shared" si="73"/>
        <v>0</v>
      </c>
      <c r="U2426" s="30"/>
      <c r="V2426" s="30"/>
      <c r="W2426" s="30"/>
      <c r="X2426" s="30"/>
      <c r="Y2426" s="30"/>
      <c r="Z2426" s="30"/>
      <c r="AA2426" s="30"/>
      <c r="AB2426" s="30"/>
      <c r="AC2426" s="30"/>
      <c r="AD2426" s="30"/>
      <c r="AE2426" s="30"/>
      <c r="AR2426" s="154" t="s">
        <v>223</v>
      </c>
      <c r="AT2426" s="154" t="s">
        <v>139</v>
      </c>
      <c r="AU2426" s="154" t="s">
        <v>83</v>
      </c>
      <c r="AY2426" s="18" t="s">
        <v>137</v>
      </c>
      <c r="BE2426" s="155">
        <f t="shared" si="74"/>
        <v>0</v>
      </c>
      <c r="BF2426" s="155">
        <f t="shared" si="75"/>
        <v>0</v>
      </c>
      <c r="BG2426" s="155">
        <f t="shared" si="76"/>
        <v>0</v>
      </c>
      <c r="BH2426" s="155">
        <f t="shared" si="77"/>
        <v>0</v>
      </c>
      <c r="BI2426" s="155">
        <f t="shared" si="78"/>
        <v>0</v>
      </c>
      <c r="BJ2426" s="18" t="s">
        <v>81</v>
      </c>
      <c r="BK2426" s="155">
        <f t="shared" si="79"/>
        <v>0</v>
      </c>
      <c r="BL2426" s="18" t="s">
        <v>223</v>
      </c>
      <c r="BM2426" s="154" t="s">
        <v>2936</v>
      </c>
    </row>
    <row r="2427" spans="1:65" s="2" customFormat="1" ht="24.15" customHeight="1">
      <c r="A2427" s="30"/>
      <c r="B2427" s="142"/>
      <c r="C2427" s="143" t="s">
        <v>2937</v>
      </c>
      <c r="D2427" s="143" t="s">
        <v>139</v>
      </c>
      <c r="E2427" s="144" t="s">
        <v>2938</v>
      </c>
      <c r="F2427" s="145" t="s">
        <v>2939</v>
      </c>
      <c r="G2427" s="146" t="s">
        <v>1819</v>
      </c>
      <c r="H2427" s="147">
        <v>3876</v>
      </c>
      <c r="I2427" s="148"/>
      <c r="J2427" s="148">
        <f t="shared" si="70"/>
        <v>0</v>
      </c>
      <c r="K2427" s="149"/>
      <c r="L2427" s="31"/>
      <c r="M2427" s="150" t="s">
        <v>1</v>
      </c>
      <c r="N2427" s="151" t="s">
        <v>38</v>
      </c>
      <c r="O2427" s="152">
        <v>0</v>
      </c>
      <c r="P2427" s="152">
        <f t="shared" si="71"/>
        <v>0</v>
      </c>
      <c r="Q2427" s="152">
        <v>0</v>
      </c>
      <c r="R2427" s="152">
        <f t="shared" si="72"/>
        <v>0</v>
      </c>
      <c r="S2427" s="152">
        <v>0</v>
      </c>
      <c r="T2427" s="153">
        <f t="shared" si="73"/>
        <v>0</v>
      </c>
      <c r="U2427" s="30"/>
      <c r="V2427" s="30"/>
      <c r="W2427" s="30"/>
      <c r="X2427" s="30"/>
      <c r="Y2427" s="30"/>
      <c r="Z2427" s="30"/>
      <c r="AA2427" s="30"/>
      <c r="AB2427" s="30"/>
      <c r="AC2427" s="30"/>
      <c r="AD2427" s="30"/>
      <c r="AE2427" s="30"/>
      <c r="AR2427" s="154" t="s">
        <v>223</v>
      </c>
      <c r="AT2427" s="154" t="s">
        <v>139</v>
      </c>
      <c r="AU2427" s="154" t="s">
        <v>83</v>
      </c>
      <c r="AY2427" s="18" t="s">
        <v>137</v>
      </c>
      <c r="BE2427" s="155">
        <f t="shared" si="74"/>
        <v>0</v>
      </c>
      <c r="BF2427" s="155">
        <f t="shared" si="75"/>
        <v>0</v>
      </c>
      <c r="BG2427" s="155">
        <f t="shared" si="76"/>
        <v>0</v>
      </c>
      <c r="BH2427" s="155">
        <f t="shared" si="77"/>
        <v>0</v>
      </c>
      <c r="BI2427" s="155">
        <f t="shared" si="78"/>
        <v>0</v>
      </c>
      <c r="BJ2427" s="18" t="s">
        <v>81</v>
      </c>
      <c r="BK2427" s="155">
        <f t="shared" si="79"/>
        <v>0</v>
      </c>
      <c r="BL2427" s="18" t="s">
        <v>223</v>
      </c>
      <c r="BM2427" s="154" t="s">
        <v>2940</v>
      </c>
    </row>
    <row r="2428" spans="1:65" s="13" customFormat="1">
      <c r="B2428" s="156"/>
      <c r="D2428" s="157" t="s">
        <v>145</v>
      </c>
      <c r="E2428" s="158" t="s">
        <v>1</v>
      </c>
      <c r="F2428" s="159" t="s">
        <v>2941</v>
      </c>
      <c r="H2428" s="160">
        <v>3876</v>
      </c>
      <c r="L2428" s="156"/>
      <c r="M2428" s="161"/>
      <c r="N2428" s="162"/>
      <c r="O2428" s="162"/>
      <c r="P2428" s="162"/>
      <c r="Q2428" s="162"/>
      <c r="R2428" s="162"/>
      <c r="S2428" s="162"/>
      <c r="T2428" s="163"/>
      <c r="AT2428" s="158" t="s">
        <v>145</v>
      </c>
      <c r="AU2428" s="158" t="s">
        <v>83</v>
      </c>
      <c r="AV2428" s="13" t="s">
        <v>83</v>
      </c>
      <c r="AW2428" s="13" t="s">
        <v>29</v>
      </c>
      <c r="AX2428" s="13" t="s">
        <v>81</v>
      </c>
      <c r="AY2428" s="158" t="s">
        <v>137</v>
      </c>
    </row>
    <row r="2429" spans="1:65" s="2" customFormat="1" ht="24.15" customHeight="1">
      <c r="A2429" s="30"/>
      <c r="B2429" s="142"/>
      <c r="C2429" s="143" t="s">
        <v>2942</v>
      </c>
      <c r="D2429" s="143" t="s">
        <v>139</v>
      </c>
      <c r="E2429" s="144" t="s">
        <v>2943</v>
      </c>
      <c r="F2429" s="145" t="s">
        <v>2944</v>
      </c>
      <c r="G2429" s="146" t="s">
        <v>1819</v>
      </c>
      <c r="H2429" s="147">
        <v>183</v>
      </c>
      <c r="I2429" s="148"/>
      <c r="J2429" s="148">
        <f>ROUND(I2429*H2429,2)</f>
        <v>0</v>
      </c>
      <c r="K2429" s="149"/>
      <c r="L2429" s="31"/>
      <c r="M2429" s="150" t="s">
        <v>1</v>
      </c>
      <c r="N2429" s="151" t="s">
        <v>38</v>
      </c>
      <c r="O2429" s="152">
        <v>0</v>
      </c>
      <c r="P2429" s="152">
        <f>O2429*H2429</f>
        <v>0</v>
      </c>
      <c r="Q2429" s="152">
        <v>0</v>
      </c>
      <c r="R2429" s="152">
        <f>Q2429*H2429</f>
        <v>0</v>
      </c>
      <c r="S2429" s="152">
        <v>0</v>
      </c>
      <c r="T2429" s="153">
        <f>S2429*H2429</f>
        <v>0</v>
      </c>
      <c r="U2429" s="30"/>
      <c r="V2429" s="30"/>
      <c r="W2429" s="30"/>
      <c r="X2429" s="30"/>
      <c r="Y2429" s="30"/>
      <c r="Z2429" s="30"/>
      <c r="AA2429" s="30"/>
      <c r="AB2429" s="30"/>
      <c r="AC2429" s="30"/>
      <c r="AD2429" s="30"/>
      <c r="AE2429" s="30"/>
      <c r="AR2429" s="154" t="s">
        <v>223</v>
      </c>
      <c r="AT2429" s="154" t="s">
        <v>139</v>
      </c>
      <c r="AU2429" s="154" t="s">
        <v>83</v>
      </c>
      <c r="AY2429" s="18" t="s">
        <v>137</v>
      </c>
      <c r="BE2429" s="155">
        <f>IF(N2429="základní",J2429,0)</f>
        <v>0</v>
      </c>
      <c r="BF2429" s="155">
        <f>IF(N2429="snížená",J2429,0)</f>
        <v>0</v>
      </c>
      <c r="BG2429" s="155">
        <f>IF(N2429="zákl. přenesená",J2429,0)</f>
        <v>0</v>
      </c>
      <c r="BH2429" s="155">
        <f>IF(N2429="sníž. přenesená",J2429,0)</f>
        <v>0</v>
      </c>
      <c r="BI2429" s="155">
        <f>IF(N2429="nulová",J2429,0)</f>
        <v>0</v>
      </c>
      <c r="BJ2429" s="18" t="s">
        <v>81</v>
      </c>
      <c r="BK2429" s="155">
        <f>ROUND(I2429*H2429,2)</f>
        <v>0</v>
      </c>
      <c r="BL2429" s="18" t="s">
        <v>223</v>
      </c>
      <c r="BM2429" s="154" t="s">
        <v>2945</v>
      </c>
    </row>
    <row r="2430" spans="1:65" s="13" customFormat="1">
      <c r="B2430" s="156"/>
      <c r="D2430" s="157" t="s">
        <v>145</v>
      </c>
      <c r="E2430" s="158" t="s">
        <v>1</v>
      </c>
      <c r="F2430" s="159" t="s">
        <v>2946</v>
      </c>
      <c r="H2430" s="160">
        <v>183</v>
      </c>
      <c r="L2430" s="156"/>
      <c r="M2430" s="161"/>
      <c r="N2430" s="162"/>
      <c r="O2430" s="162"/>
      <c r="P2430" s="162"/>
      <c r="Q2430" s="162"/>
      <c r="R2430" s="162"/>
      <c r="S2430" s="162"/>
      <c r="T2430" s="163"/>
      <c r="AT2430" s="158" t="s">
        <v>145</v>
      </c>
      <c r="AU2430" s="158" t="s">
        <v>83</v>
      </c>
      <c r="AV2430" s="13" t="s">
        <v>83</v>
      </c>
      <c r="AW2430" s="13" t="s">
        <v>29</v>
      </c>
      <c r="AX2430" s="13" t="s">
        <v>81</v>
      </c>
      <c r="AY2430" s="158" t="s">
        <v>137</v>
      </c>
    </row>
    <row r="2431" spans="1:65" s="2" customFormat="1" ht="24.15" customHeight="1">
      <c r="A2431" s="30"/>
      <c r="B2431" s="142"/>
      <c r="C2431" s="143" t="s">
        <v>2947</v>
      </c>
      <c r="D2431" s="143" t="s">
        <v>139</v>
      </c>
      <c r="E2431" s="144" t="s">
        <v>2948</v>
      </c>
      <c r="F2431" s="145" t="s">
        <v>2949</v>
      </c>
      <c r="G2431" s="146" t="s">
        <v>1819</v>
      </c>
      <c r="H2431" s="147">
        <v>1944</v>
      </c>
      <c r="I2431" s="148"/>
      <c r="J2431" s="148">
        <f>ROUND(I2431*H2431,2)</f>
        <v>0</v>
      </c>
      <c r="K2431" s="149"/>
      <c r="L2431" s="31"/>
      <c r="M2431" s="150" t="s">
        <v>1</v>
      </c>
      <c r="N2431" s="151" t="s">
        <v>38</v>
      </c>
      <c r="O2431" s="152">
        <v>0</v>
      </c>
      <c r="P2431" s="152">
        <f>O2431*H2431</f>
        <v>0</v>
      </c>
      <c r="Q2431" s="152">
        <v>0</v>
      </c>
      <c r="R2431" s="152">
        <f>Q2431*H2431</f>
        <v>0</v>
      </c>
      <c r="S2431" s="152">
        <v>0</v>
      </c>
      <c r="T2431" s="153">
        <f>S2431*H2431</f>
        <v>0</v>
      </c>
      <c r="U2431" s="30"/>
      <c r="V2431" s="30"/>
      <c r="W2431" s="30"/>
      <c r="X2431" s="30"/>
      <c r="Y2431" s="30"/>
      <c r="Z2431" s="30"/>
      <c r="AA2431" s="30"/>
      <c r="AB2431" s="30"/>
      <c r="AC2431" s="30"/>
      <c r="AD2431" s="30"/>
      <c r="AE2431" s="30"/>
      <c r="AR2431" s="154" t="s">
        <v>223</v>
      </c>
      <c r="AT2431" s="154" t="s">
        <v>139</v>
      </c>
      <c r="AU2431" s="154" t="s">
        <v>83</v>
      </c>
      <c r="AY2431" s="18" t="s">
        <v>137</v>
      </c>
      <c r="BE2431" s="155">
        <f>IF(N2431="základní",J2431,0)</f>
        <v>0</v>
      </c>
      <c r="BF2431" s="155">
        <f>IF(N2431="snížená",J2431,0)</f>
        <v>0</v>
      </c>
      <c r="BG2431" s="155">
        <f>IF(N2431="zákl. přenesená",J2431,0)</f>
        <v>0</v>
      </c>
      <c r="BH2431" s="155">
        <f>IF(N2431="sníž. přenesená",J2431,0)</f>
        <v>0</v>
      </c>
      <c r="BI2431" s="155">
        <f>IF(N2431="nulová",J2431,0)</f>
        <v>0</v>
      </c>
      <c r="BJ2431" s="18" t="s">
        <v>81</v>
      </c>
      <c r="BK2431" s="155">
        <f>ROUND(I2431*H2431,2)</f>
        <v>0</v>
      </c>
      <c r="BL2431" s="18" t="s">
        <v>223</v>
      </c>
      <c r="BM2431" s="154" t="s">
        <v>2950</v>
      </c>
    </row>
    <row r="2432" spans="1:65" s="13" customFormat="1">
      <c r="B2432" s="156"/>
      <c r="D2432" s="157" t="s">
        <v>145</v>
      </c>
      <c r="E2432" s="158" t="s">
        <v>1</v>
      </c>
      <c r="F2432" s="159" t="s">
        <v>2951</v>
      </c>
      <c r="H2432" s="160">
        <v>1944</v>
      </c>
      <c r="L2432" s="156"/>
      <c r="M2432" s="161"/>
      <c r="N2432" s="162"/>
      <c r="O2432" s="162"/>
      <c r="P2432" s="162"/>
      <c r="Q2432" s="162"/>
      <c r="R2432" s="162"/>
      <c r="S2432" s="162"/>
      <c r="T2432" s="163"/>
      <c r="AT2432" s="158" t="s">
        <v>145</v>
      </c>
      <c r="AU2432" s="158" t="s">
        <v>83</v>
      </c>
      <c r="AV2432" s="13" t="s">
        <v>83</v>
      </c>
      <c r="AW2432" s="13" t="s">
        <v>29</v>
      </c>
      <c r="AX2432" s="13" t="s">
        <v>81</v>
      </c>
      <c r="AY2432" s="158" t="s">
        <v>137</v>
      </c>
    </row>
    <row r="2433" spans="1:65" s="2" customFormat="1" ht="24.15" customHeight="1">
      <c r="A2433" s="30"/>
      <c r="B2433" s="142"/>
      <c r="C2433" s="143" t="s">
        <v>2952</v>
      </c>
      <c r="D2433" s="143" t="s">
        <v>139</v>
      </c>
      <c r="E2433" s="144" t="s">
        <v>2953</v>
      </c>
      <c r="F2433" s="145" t="s">
        <v>2954</v>
      </c>
      <c r="G2433" s="146" t="s">
        <v>190</v>
      </c>
      <c r="H2433" s="147">
        <v>37.200000000000003</v>
      </c>
      <c r="I2433" s="148"/>
      <c r="J2433" s="148">
        <f>ROUND(I2433*H2433,2)</f>
        <v>0</v>
      </c>
      <c r="K2433" s="149"/>
      <c r="L2433" s="31"/>
      <c r="M2433" s="150" t="s">
        <v>1</v>
      </c>
      <c r="N2433" s="151" t="s">
        <v>38</v>
      </c>
      <c r="O2433" s="152">
        <v>3.21</v>
      </c>
      <c r="P2433" s="152">
        <f>O2433*H2433</f>
        <v>119.41200000000001</v>
      </c>
      <c r="Q2433" s="152">
        <v>0</v>
      </c>
      <c r="R2433" s="152">
        <f>Q2433*H2433</f>
        <v>0</v>
      </c>
      <c r="S2433" s="152">
        <v>0</v>
      </c>
      <c r="T2433" s="153">
        <f>S2433*H2433</f>
        <v>0</v>
      </c>
      <c r="U2433" s="30"/>
      <c r="V2433" s="30"/>
      <c r="W2433" s="30"/>
      <c r="X2433" s="30"/>
      <c r="Y2433" s="30"/>
      <c r="Z2433" s="30"/>
      <c r="AA2433" s="30"/>
      <c r="AB2433" s="30"/>
      <c r="AC2433" s="30"/>
      <c r="AD2433" s="30"/>
      <c r="AE2433" s="30"/>
      <c r="AR2433" s="154" t="s">
        <v>223</v>
      </c>
      <c r="AT2433" s="154" t="s">
        <v>139</v>
      </c>
      <c r="AU2433" s="154" t="s">
        <v>83</v>
      </c>
      <c r="AY2433" s="18" t="s">
        <v>137</v>
      </c>
      <c r="BE2433" s="155">
        <f>IF(N2433="základní",J2433,0)</f>
        <v>0</v>
      </c>
      <c r="BF2433" s="155">
        <f>IF(N2433="snížená",J2433,0)</f>
        <v>0</v>
      </c>
      <c r="BG2433" s="155">
        <f>IF(N2433="zákl. přenesená",J2433,0)</f>
        <v>0</v>
      </c>
      <c r="BH2433" s="155">
        <f>IF(N2433="sníž. přenesená",J2433,0)</f>
        <v>0</v>
      </c>
      <c r="BI2433" s="155">
        <f>IF(N2433="nulová",J2433,0)</f>
        <v>0</v>
      </c>
      <c r="BJ2433" s="18" t="s">
        <v>81</v>
      </c>
      <c r="BK2433" s="155">
        <f>ROUND(I2433*H2433,2)</f>
        <v>0</v>
      </c>
      <c r="BL2433" s="18" t="s">
        <v>223</v>
      </c>
      <c r="BM2433" s="154" t="s">
        <v>2955</v>
      </c>
    </row>
    <row r="2434" spans="1:65" s="13" customFormat="1">
      <c r="B2434" s="156"/>
      <c r="D2434" s="157" t="s">
        <v>145</v>
      </c>
      <c r="E2434" s="158" t="s">
        <v>1</v>
      </c>
      <c r="F2434" s="159" t="s">
        <v>2956</v>
      </c>
      <c r="H2434" s="160">
        <v>6.5</v>
      </c>
      <c r="L2434" s="156"/>
      <c r="M2434" s="161"/>
      <c r="N2434" s="162"/>
      <c r="O2434" s="162"/>
      <c r="P2434" s="162"/>
      <c r="Q2434" s="162"/>
      <c r="R2434" s="162"/>
      <c r="S2434" s="162"/>
      <c r="T2434" s="163"/>
      <c r="AT2434" s="158" t="s">
        <v>145</v>
      </c>
      <c r="AU2434" s="158" t="s">
        <v>83</v>
      </c>
      <c r="AV2434" s="13" t="s">
        <v>83</v>
      </c>
      <c r="AW2434" s="13" t="s">
        <v>29</v>
      </c>
      <c r="AX2434" s="13" t="s">
        <v>73</v>
      </c>
      <c r="AY2434" s="158" t="s">
        <v>137</v>
      </c>
    </row>
    <row r="2435" spans="1:65" s="13" customFormat="1">
      <c r="B2435" s="156"/>
      <c r="D2435" s="157" t="s">
        <v>145</v>
      </c>
      <c r="E2435" s="158" t="s">
        <v>1</v>
      </c>
      <c r="F2435" s="159" t="s">
        <v>2957</v>
      </c>
      <c r="H2435" s="160">
        <v>7.3</v>
      </c>
      <c r="L2435" s="156"/>
      <c r="M2435" s="161"/>
      <c r="N2435" s="162"/>
      <c r="O2435" s="162"/>
      <c r="P2435" s="162"/>
      <c r="Q2435" s="162"/>
      <c r="R2435" s="162"/>
      <c r="S2435" s="162"/>
      <c r="T2435" s="163"/>
      <c r="AT2435" s="158" t="s">
        <v>145</v>
      </c>
      <c r="AU2435" s="158" t="s">
        <v>83</v>
      </c>
      <c r="AV2435" s="13" t="s">
        <v>83</v>
      </c>
      <c r="AW2435" s="13" t="s">
        <v>29</v>
      </c>
      <c r="AX2435" s="13" t="s">
        <v>73</v>
      </c>
      <c r="AY2435" s="158" t="s">
        <v>137</v>
      </c>
    </row>
    <row r="2436" spans="1:65" s="13" customFormat="1">
      <c r="B2436" s="156"/>
      <c r="D2436" s="157" t="s">
        <v>145</v>
      </c>
      <c r="E2436" s="158" t="s">
        <v>1</v>
      </c>
      <c r="F2436" s="159" t="s">
        <v>2958</v>
      </c>
      <c r="H2436" s="160">
        <v>12.2</v>
      </c>
      <c r="L2436" s="156"/>
      <c r="M2436" s="161"/>
      <c r="N2436" s="162"/>
      <c r="O2436" s="162"/>
      <c r="P2436" s="162"/>
      <c r="Q2436" s="162"/>
      <c r="R2436" s="162"/>
      <c r="S2436" s="162"/>
      <c r="T2436" s="163"/>
      <c r="AT2436" s="158" t="s">
        <v>145</v>
      </c>
      <c r="AU2436" s="158" t="s">
        <v>83</v>
      </c>
      <c r="AV2436" s="13" t="s">
        <v>83</v>
      </c>
      <c r="AW2436" s="13" t="s">
        <v>29</v>
      </c>
      <c r="AX2436" s="13" t="s">
        <v>73</v>
      </c>
      <c r="AY2436" s="158" t="s">
        <v>137</v>
      </c>
    </row>
    <row r="2437" spans="1:65" s="13" customFormat="1">
      <c r="B2437" s="156"/>
      <c r="D2437" s="157" t="s">
        <v>145</v>
      </c>
      <c r="E2437" s="158" t="s">
        <v>1</v>
      </c>
      <c r="F2437" s="159" t="s">
        <v>2959</v>
      </c>
      <c r="H2437" s="160">
        <v>7.2</v>
      </c>
      <c r="L2437" s="156"/>
      <c r="M2437" s="161"/>
      <c r="N2437" s="162"/>
      <c r="O2437" s="162"/>
      <c r="P2437" s="162"/>
      <c r="Q2437" s="162"/>
      <c r="R2437" s="162"/>
      <c r="S2437" s="162"/>
      <c r="T2437" s="163"/>
      <c r="AT2437" s="158" t="s">
        <v>145</v>
      </c>
      <c r="AU2437" s="158" t="s">
        <v>83</v>
      </c>
      <c r="AV2437" s="13" t="s">
        <v>83</v>
      </c>
      <c r="AW2437" s="13" t="s">
        <v>29</v>
      </c>
      <c r="AX2437" s="13" t="s">
        <v>73</v>
      </c>
      <c r="AY2437" s="158" t="s">
        <v>137</v>
      </c>
    </row>
    <row r="2438" spans="1:65" s="13" customFormat="1">
      <c r="B2438" s="156"/>
      <c r="D2438" s="157" t="s">
        <v>145</v>
      </c>
      <c r="E2438" s="158" t="s">
        <v>1</v>
      </c>
      <c r="F2438" s="159" t="s">
        <v>2960</v>
      </c>
      <c r="H2438" s="160">
        <v>4</v>
      </c>
      <c r="L2438" s="156"/>
      <c r="M2438" s="161"/>
      <c r="N2438" s="162"/>
      <c r="O2438" s="162"/>
      <c r="P2438" s="162"/>
      <c r="Q2438" s="162"/>
      <c r="R2438" s="162"/>
      <c r="S2438" s="162"/>
      <c r="T2438" s="163"/>
      <c r="AT2438" s="158" t="s">
        <v>145</v>
      </c>
      <c r="AU2438" s="158" t="s">
        <v>83</v>
      </c>
      <c r="AV2438" s="13" t="s">
        <v>83</v>
      </c>
      <c r="AW2438" s="13" t="s">
        <v>29</v>
      </c>
      <c r="AX2438" s="13" t="s">
        <v>73</v>
      </c>
      <c r="AY2438" s="158" t="s">
        <v>137</v>
      </c>
    </row>
    <row r="2439" spans="1:65" s="14" customFormat="1">
      <c r="B2439" s="164"/>
      <c r="D2439" s="157" t="s">
        <v>145</v>
      </c>
      <c r="E2439" s="165" t="s">
        <v>1</v>
      </c>
      <c r="F2439" s="166" t="s">
        <v>176</v>
      </c>
      <c r="H2439" s="167">
        <v>37.200000000000003</v>
      </c>
      <c r="L2439" s="164"/>
      <c r="M2439" s="168"/>
      <c r="N2439" s="169"/>
      <c r="O2439" s="169"/>
      <c r="P2439" s="169"/>
      <c r="Q2439" s="169"/>
      <c r="R2439" s="169"/>
      <c r="S2439" s="169"/>
      <c r="T2439" s="170"/>
      <c r="AT2439" s="165" t="s">
        <v>145</v>
      </c>
      <c r="AU2439" s="165" t="s">
        <v>83</v>
      </c>
      <c r="AV2439" s="14" t="s">
        <v>143</v>
      </c>
      <c r="AW2439" s="14" t="s">
        <v>29</v>
      </c>
      <c r="AX2439" s="14" t="s">
        <v>81</v>
      </c>
      <c r="AY2439" s="165" t="s">
        <v>137</v>
      </c>
    </row>
    <row r="2440" spans="1:65" s="2" customFormat="1" ht="21.75" customHeight="1">
      <c r="A2440" s="30"/>
      <c r="B2440" s="142"/>
      <c r="C2440" s="177" t="s">
        <v>2961</v>
      </c>
      <c r="D2440" s="177" t="s">
        <v>214</v>
      </c>
      <c r="E2440" s="178" t="s">
        <v>2962</v>
      </c>
      <c r="F2440" s="179" t="s">
        <v>2963</v>
      </c>
      <c r="G2440" s="180" t="s">
        <v>190</v>
      </c>
      <c r="H2440" s="181">
        <v>37.200000000000003</v>
      </c>
      <c r="I2440" s="182"/>
      <c r="J2440" s="182">
        <f>ROUND(I2440*H2440,2)</f>
        <v>0</v>
      </c>
      <c r="K2440" s="183"/>
      <c r="L2440" s="184"/>
      <c r="M2440" s="185" t="s">
        <v>1</v>
      </c>
      <c r="N2440" s="186" t="s">
        <v>38</v>
      </c>
      <c r="O2440" s="152">
        <v>0</v>
      </c>
      <c r="P2440" s="152">
        <f>O2440*H2440</f>
        <v>0</v>
      </c>
      <c r="Q2440" s="152">
        <v>3.5000000000000001E-3</v>
      </c>
      <c r="R2440" s="152">
        <f>Q2440*H2440</f>
        <v>0.13020000000000001</v>
      </c>
      <c r="S2440" s="152">
        <v>0</v>
      </c>
      <c r="T2440" s="153">
        <f>S2440*H2440</f>
        <v>0</v>
      </c>
      <c r="U2440" s="30"/>
      <c r="V2440" s="30"/>
      <c r="W2440" s="30"/>
      <c r="X2440" s="30"/>
      <c r="Y2440" s="30"/>
      <c r="Z2440" s="30"/>
      <c r="AA2440" s="30"/>
      <c r="AB2440" s="30"/>
      <c r="AC2440" s="30"/>
      <c r="AD2440" s="30"/>
      <c r="AE2440" s="30"/>
      <c r="AR2440" s="154" t="s">
        <v>304</v>
      </c>
      <c r="AT2440" s="154" t="s">
        <v>214</v>
      </c>
      <c r="AU2440" s="154" t="s">
        <v>83</v>
      </c>
      <c r="AY2440" s="18" t="s">
        <v>137</v>
      </c>
      <c r="BE2440" s="155">
        <f>IF(N2440="základní",J2440,0)</f>
        <v>0</v>
      </c>
      <c r="BF2440" s="155">
        <f>IF(N2440="snížená",J2440,0)</f>
        <v>0</v>
      </c>
      <c r="BG2440" s="155">
        <f>IF(N2440="zákl. přenesená",J2440,0)</f>
        <v>0</v>
      </c>
      <c r="BH2440" s="155">
        <f>IF(N2440="sníž. přenesená",J2440,0)</f>
        <v>0</v>
      </c>
      <c r="BI2440" s="155">
        <f>IF(N2440="nulová",J2440,0)</f>
        <v>0</v>
      </c>
      <c r="BJ2440" s="18" t="s">
        <v>81</v>
      </c>
      <c r="BK2440" s="155">
        <f>ROUND(I2440*H2440,2)</f>
        <v>0</v>
      </c>
      <c r="BL2440" s="18" t="s">
        <v>223</v>
      </c>
      <c r="BM2440" s="154" t="s">
        <v>2964</v>
      </c>
    </row>
    <row r="2441" spans="1:65" s="13" customFormat="1">
      <c r="B2441" s="156"/>
      <c r="D2441" s="157" t="s">
        <v>145</v>
      </c>
      <c r="E2441" s="158" t="s">
        <v>1</v>
      </c>
      <c r="F2441" s="159" t="s">
        <v>2956</v>
      </c>
      <c r="H2441" s="160">
        <v>6.5</v>
      </c>
      <c r="L2441" s="156"/>
      <c r="M2441" s="161"/>
      <c r="N2441" s="162"/>
      <c r="O2441" s="162"/>
      <c r="P2441" s="162"/>
      <c r="Q2441" s="162"/>
      <c r="R2441" s="162"/>
      <c r="S2441" s="162"/>
      <c r="T2441" s="163"/>
      <c r="AT2441" s="158" t="s">
        <v>145</v>
      </c>
      <c r="AU2441" s="158" t="s">
        <v>83</v>
      </c>
      <c r="AV2441" s="13" t="s">
        <v>83</v>
      </c>
      <c r="AW2441" s="13" t="s">
        <v>29</v>
      </c>
      <c r="AX2441" s="13" t="s">
        <v>73</v>
      </c>
      <c r="AY2441" s="158" t="s">
        <v>137</v>
      </c>
    </row>
    <row r="2442" spans="1:65" s="13" customFormat="1">
      <c r="B2442" s="156"/>
      <c r="D2442" s="157" t="s">
        <v>145</v>
      </c>
      <c r="E2442" s="158" t="s">
        <v>1</v>
      </c>
      <c r="F2442" s="159" t="s">
        <v>2957</v>
      </c>
      <c r="H2442" s="160">
        <v>7.3</v>
      </c>
      <c r="L2442" s="156"/>
      <c r="M2442" s="161"/>
      <c r="N2442" s="162"/>
      <c r="O2442" s="162"/>
      <c r="P2442" s="162"/>
      <c r="Q2442" s="162"/>
      <c r="R2442" s="162"/>
      <c r="S2442" s="162"/>
      <c r="T2442" s="163"/>
      <c r="AT2442" s="158" t="s">
        <v>145</v>
      </c>
      <c r="AU2442" s="158" t="s">
        <v>83</v>
      </c>
      <c r="AV2442" s="13" t="s">
        <v>83</v>
      </c>
      <c r="AW2442" s="13" t="s">
        <v>29</v>
      </c>
      <c r="AX2442" s="13" t="s">
        <v>73</v>
      </c>
      <c r="AY2442" s="158" t="s">
        <v>137</v>
      </c>
    </row>
    <row r="2443" spans="1:65" s="13" customFormat="1">
      <c r="B2443" s="156"/>
      <c r="D2443" s="157" t="s">
        <v>145</v>
      </c>
      <c r="E2443" s="158" t="s">
        <v>1</v>
      </c>
      <c r="F2443" s="159" t="s">
        <v>2958</v>
      </c>
      <c r="H2443" s="160">
        <v>12.2</v>
      </c>
      <c r="L2443" s="156"/>
      <c r="M2443" s="161"/>
      <c r="N2443" s="162"/>
      <c r="O2443" s="162"/>
      <c r="P2443" s="162"/>
      <c r="Q2443" s="162"/>
      <c r="R2443" s="162"/>
      <c r="S2443" s="162"/>
      <c r="T2443" s="163"/>
      <c r="AT2443" s="158" t="s">
        <v>145</v>
      </c>
      <c r="AU2443" s="158" t="s">
        <v>83</v>
      </c>
      <c r="AV2443" s="13" t="s">
        <v>83</v>
      </c>
      <c r="AW2443" s="13" t="s">
        <v>29</v>
      </c>
      <c r="AX2443" s="13" t="s">
        <v>73</v>
      </c>
      <c r="AY2443" s="158" t="s">
        <v>137</v>
      </c>
    </row>
    <row r="2444" spans="1:65" s="13" customFormat="1">
      <c r="B2444" s="156"/>
      <c r="D2444" s="157" t="s">
        <v>145</v>
      </c>
      <c r="E2444" s="158" t="s">
        <v>1</v>
      </c>
      <c r="F2444" s="159" t="s">
        <v>2959</v>
      </c>
      <c r="H2444" s="160">
        <v>7.2</v>
      </c>
      <c r="L2444" s="156"/>
      <c r="M2444" s="161"/>
      <c r="N2444" s="162"/>
      <c r="O2444" s="162"/>
      <c r="P2444" s="162"/>
      <c r="Q2444" s="162"/>
      <c r="R2444" s="162"/>
      <c r="S2444" s="162"/>
      <c r="T2444" s="163"/>
      <c r="AT2444" s="158" t="s">
        <v>145</v>
      </c>
      <c r="AU2444" s="158" t="s">
        <v>83</v>
      </c>
      <c r="AV2444" s="13" t="s">
        <v>83</v>
      </c>
      <c r="AW2444" s="13" t="s">
        <v>29</v>
      </c>
      <c r="AX2444" s="13" t="s">
        <v>73</v>
      </c>
      <c r="AY2444" s="158" t="s">
        <v>137</v>
      </c>
    </row>
    <row r="2445" spans="1:65" s="13" customFormat="1">
      <c r="B2445" s="156"/>
      <c r="D2445" s="157" t="s">
        <v>145</v>
      </c>
      <c r="E2445" s="158" t="s">
        <v>1</v>
      </c>
      <c r="F2445" s="159" t="s">
        <v>2960</v>
      </c>
      <c r="H2445" s="160">
        <v>4</v>
      </c>
      <c r="L2445" s="156"/>
      <c r="M2445" s="161"/>
      <c r="N2445" s="162"/>
      <c r="O2445" s="162"/>
      <c r="P2445" s="162"/>
      <c r="Q2445" s="162"/>
      <c r="R2445" s="162"/>
      <c r="S2445" s="162"/>
      <c r="T2445" s="163"/>
      <c r="AT2445" s="158" t="s">
        <v>145</v>
      </c>
      <c r="AU2445" s="158" t="s">
        <v>83</v>
      </c>
      <c r="AV2445" s="13" t="s">
        <v>83</v>
      </c>
      <c r="AW2445" s="13" t="s">
        <v>29</v>
      </c>
      <c r="AX2445" s="13" t="s">
        <v>73</v>
      </c>
      <c r="AY2445" s="158" t="s">
        <v>137</v>
      </c>
    </row>
    <row r="2446" spans="1:65" s="14" customFormat="1">
      <c r="B2446" s="164"/>
      <c r="D2446" s="157" t="s">
        <v>145</v>
      </c>
      <c r="E2446" s="165" t="s">
        <v>1</v>
      </c>
      <c r="F2446" s="166" t="s">
        <v>176</v>
      </c>
      <c r="H2446" s="167">
        <v>37.200000000000003</v>
      </c>
      <c r="L2446" s="164"/>
      <c r="M2446" s="168"/>
      <c r="N2446" s="169"/>
      <c r="O2446" s="169"/>
      <c r="P2446" s="169"/>
      <c r="Q2446" s="169"/>
      <c r="R2446" s="169"/>
      <c r="S2446" s="169"/>
      <c r="T2446" s="170"/>
      <c r="AT2446" s="165" t="s">
        <v>145</v>
      </c>
      <c r="AU2446" s="165" t="s">
        <v>83</v>
      </c>
      <c r="AV2446" s="14" t="s">
        <v>143</v>
      </c>
      <c r="AW2446" s="14" t="s">
        <v>29</v>
      </c>
      <c r="AX2446" s="14" t="s">
        <v>81</v>
      </c>
      <c r="AY2446" s="165" t="s">
        <v>137</v>
      </c>
    </row>
    <row r="2447" spans="1:65" s="2" customFormat="1" ht="24.15" customHeight="1">
      <c r="A2447" s="30"/>
      <c r="B2447" s="142"/>
      <c r="C2447" s="143" t="s">
        <v>2965</v>
      </c>
      <c r="D2447" s="143" t="s">
        <v>139</v>
      </c>
      <c r="E2447" s="144" t="s">
        <v>2966</v>
      </c>
      <c r="F2447" s="145" t="s">
        <v>2967</v>
      </c>
      <c r="G2447" s="146" t="s">
        <v>190</v>
      </c>
      <c r="H2447" s="147">
        <v>5.5</v>
      </c>
      <c r="I2447" s="148"/>
      <c r="J2447" s="148">
        <f>ROUND(I2447*H2447,2)</f>
        <v>0</v>
      </c>
      <c r="K2447" s="149"/>
      <c r="L2447" s="31"/>
      <c r="M2447" s="150" t="s">
        <v>1</v>
      </c>
      <c r="N2447" s="151" t="s">
        <v>38</v>
      </c>
      <c r="O2447" s="152">
        <v>3.05</v>
      </c>
      <c r="P2447" s="152">
        <f>O2447*H2447</f>
        <v>16.774999999999999</v>
      </c>
      <c r="Q2447" s="152">
        <v>0</v>
      </c>
      <c r="R2447" s="152">
        <f>Q2447*H2447</f>
        <v>0</v>
      </c>
      <c r="S2447" s="152">
        <v>0</v>
      </c>
      <c r="T2447" s="153">
        <f>S2447*H2447</f>
        <v>0</v>
      </c>
      <c r="U2447" s="30"/>
      <c r="V2447" s="30"/>
      <c r="W2447" s="30"/>
      <c r="X2447" s="30"/>
      <c r="Y2447" s="30"/>
      <c r="Z2447" s="30"/>
      <c r="AA2447" s="30"/>
      <c r="AB2447" s="30"/>
      <c r="AC2447" s="30"/>
      <c r="AD2447" s="30"/>
      <c r="AE2447" s="30"/>
      <c r="AR2447" s="154" t="s">
        <v>223</v>
      </c>
      <c r="AT2447" s="154" t="s">
        <v>139</v>
      </c>
      <c r="AU2447" s="154" t="s">
        <v>83</v>
      </c>
      <c r="AY2447" s="18" t="s">
        <v>137</v>
      </c>
      <c r="BE2447" s="155">
        <f>IF(N2447="základní",J2447,0)</f>
        <v>0</v>
      </c>
      <c r="BF2447" s="155">
        <f>IF(N2447="snížená",J2447,0)</f>
        <v>0</v>
      </c>
      <c r="BG2447" s="155">
        <f>IF(N2447="zákl. přenesená",J2447,0)</f>
        <v>0</v>
      </c>
      <c r="BH2447" s="155">
        <f>IF(N2447="sníž. přenesená",J2447,0)</f>
        <v>0</v>
      </c>
      <c r="BI2447" s="155">
        <f>IF(N2447="nulová",J2447,0)</f>
        <v>0</v>
      </c>
      <c r="BJ2447" s="18" t="s">
        <v>81</v>
      </c>
      <c r="BK2447" s="155">
        <f>ROUND(I2447*H2447,2)</f>
        <v>0</v>
      </c>
      <c r="BL2447" s="18" t="s">
        <v>223</v>
      </c>
      <c r="BM2447" s="154" t="s">
        <v>2968</v>
      </c>
    </row>
    <row r="2448" spans="1:65" s="13" customFormat="1">
      <c r="B2448" s="156"/>
      <c r="D2448" s="157" t="s">
        <v>145</v>
      </c>
      <c r="E2448" s="158" t="s">
        <v>1</v>
      </c>
      <c r="F2448" s="159" t="s">
        <v>2969</v>
      </c>
      <c r="H2448" s="160">
        <v>5.5</v>
      </c>
      <c r="L2448" s="156"/>
      <c r="M2448" s="161"/>
      <c r="N2448" s="162"/>
      <c r="O2448" s="162"/>
      <c r="P2448" s="162"/>
      <c r="Q2448" s="162"/>
      <c r="R2448" s="162"/>
      <c r="S2448" s="162"/>
      <c r="T2448" s="163"/>
      <c r="AT2448" s="158" t="s">
        <v>145</v>
      </c>
      <c r="AU2448" s="158" t="s">
        <v>83</v>
      </c>
      <c r="AV2448" s="13" t="s">
        <v>83</v>
      </c>
      <c r="AW2448" s="13" t="s">
        <v>29</v>
      </c>
      <c r="AX2448" s="13" t="s">
        <v>81</v>
      </c>
      <c r="AY2448" s="158" t="s">
        <v>137</v>
      </c>
    </row>
    <row r="2449" spans="1:65" s="2" customFormat="1" ht="21.75" customHeight="1">
      <c r="A2449" s="30"/>
      <c r="B2449" s="142"/>
      <c r="C2449" s="177" t="s">
        <v>2970</v>
      </c>
      <c r="D2449" s="177" t="s">
        <v>214</v>
      </c>
      <c r="E2449" s="178" t="s">
        <v>2971</v>
      </c>
      <c r="F2449" s="179" t="s">
        <v>2972</v>
      </c>
      <c r="G2449" s="180" t="s">
        <v>190</v>
      </c>
      <c r="H2449" s="181">
        <v>5.5</v>
      </c>
      <c r="I2449" s="182"/>
      <c r="J2449" s="182">
        <f>ROUND(I2449*H2449,2)</f>
        <v>0</v>
      </c>
      <c r="K2449" s="183"/>
      <c r="L2449" s="184"/>
      <c r="M2449" s="185" t="s">
        <v>1</v>
      </c>
      <c r="N2449" s="186" t="s">
        <v>38</v>
      </c>
      <c r="O2449" s="152">
        <v>0</v>
      </c>
      <c r="P2449" s="152">
        <f>O2449*H2449</f>
        <v>0</v>
      </c>
      <c r="Q2449" s="152">
        <v>2.8999999999999998E-3</v>
      </c>
      <c r="R2449" s="152">
        <f>Q2449*H2449</f>
        <v>1.5949999999999999E-2</v>
      </c>
      <c r="S2449" s="152">
        <v>0</v>
      </c>
      <c r="T2449" s="153">
        <f>S2449*H2449</f>
        <v>0</v>
      </c>
      <c r="U2449" s="30"/>
      <c r="V2449" s="30"/>
      <c r="W2449" s="30"/>
      <c r="X2449" s="30"/>
      <c r="Y2449" s="30"/>
      <c r="Z2449" s="30"/>
      <c r="AA2449" s="30"/>
      <c r="AB2449" s="30"/>
      <c r="AC2449" s="30"/>
      <c r="AD2449" s="30"/>
      <c r="AE2449" s="30"/>
      <c r="AR2449" s="154" t="s">
        <v>304</v>
      </c>
      <c r="AT2449" s="154" t="s">
        <v>214</v>
      </c>
      <c r="AU2449" s="154" t="s">
        <v>83</v>
      </c>
      <c r="AY2449" s="18" t="s">
        <v>137</v>
      </c>
      <c r="BE2449" s="155">
        <f>IF(N2449="základní",J2449,0)</f>
        <v>0</v>
      </c>
      <c r="BF2449" s="155">
        <f>IF(N2449="snížená",J2449,0)</f>
        <v>0</v>
      </c>
      <c r="BG2449" s="155">
        <f>IF(N2449="zákl. přenesená",J2449,0)</f>
        <v>0</v>
      </c>
      <c r="BH2449" s="155">
        <f>IF(N2449="sníž. přenesená",J2449,0)</f>
        <v>0</v>
      </c>
      <c r="BI2449" s="155">
        <f>IF(N2449="nulová",J2449,0)</f>
        <v>0</v>
      </c>
      <c r="BJ2449" s="18" t="s">
        <v>81</v>
      </c>
      <c r="BK2449" s="155">
        <f>ROUND(I2449*H2449,2)</f>
        <v>0</v>
      </c>
      <c r="BL2449" s="18" t="s">
        <v>223</v>
      </c>
      <c r="BM2449" s="154" t="s">
        <v>2973</v>
      </c>
    </row>
    <row r="2450" spans="1:65" s="13" customFormat="1">
      <c r="B2450" s="156"/>
      <c r="D2450" s="157" t="s">
        <v>145</v>
      </c>
      <c r="E2450" s="158" t="s">
        <v>1</v>
      </c>
      <c r="F2450" s="159" t="s">
        <v>2969</v>
      </c>
      <c r="H2450" s="160">
        <v>5.5</v>
      </c>
      <c r="L2450" s="156"/>
      <c r="M2450" s="161"/>
      <c r="N2450" s="162"/>
      <c r="O2450" s="162"/>
      <c r="P2450" s="162"/>
      <c r="Q2450" s="162"/>
      <c r="R2450" s="162"/>
      <c r="S2450" s="162"/>
      <c r="T2450" s="163"/>
      <c r="AT2450" s="158" t="s">
        <v>145</v>
      </c>
      <c r="AU2450" s="158" t="s">
        <v>83</v>
      </c>
      <c r="AV2450" s="13" t="s">
        <v>83</v>
      </c>
      <c r="AW2450" s="13" t="s">
        <v>29</v>
      </c>
      <c r="AX2450" s="13" t="s">
        <v>81</v>
      </c>
      <c r="AY2450" s="158" t="s">
        <v>137</v>
      </c>
    </row>
    <row r="2451" spans="1:65" s="2" customFormat="1" ht="24.15" customHeight="1">
      <c r="A2451" s="30"/>
      <c r="B2451" s="142"/>
      <c r="C2451" s="143" t="s">
        <v>2974</v>
      </c>
      <c r="D2451" s="143" t="s">
        <v>139</v>
      </c>
      <c r="E2451" s="144" t="s">
        <v>2975</v>
      </c>
      <c r="F2451" s="145" t="s">
        <v>2976</v>
      </c>
      <c r="G2451" s="146" t="s">
        <v>190</v>
      </c>
      <c r="H2451" s="147">
        <v>42.7</v>
      </c>
      <c r="I2451" s="148"/>
      <c r="J2451" s="148">
        <f>ROUND(I2451*H2451,2)</f>
        <v>0</v>
      </c>
      <c r="K2451" s="149"/>
      <c r="L2451" s="31"/>
      <c r="M2451" s="150" t="s">
        <v>1</v>
      </c>
      <c r="N2451" s="151" t="s">
        <v>38</v>
      </c>
      <c r="O2451" s="152">
        <v>0.57999999999999996</v>
      </c>
      <c r="P2451" s="152">
        <f>O2451*H2451</f>
        <v>24.765999999999998</v>
      </c>
      <c r="Q2451" s="152">
        <v>0</v>
      </c>
      <c r="R2451" s="152">
        <f>Q2451*H2451</f>
        <v>0</v>
      </c>
      <c r="S2451" s="152">
        <v>0</v>
      </c>
      <c r="T2451" s="153">
        <f>S2451*H2451</f>
        <v>0</v>
      </c>
      <c r="U2451" s="30"/>
      <c r="V2451" s="30"/>
      <c r="W2451" s="30"/>
      <c r="X2451" s="30"/>
      <c r="Y2451" s="30"/>
      <c r="Z2451" s="30"/>
      <c r="AA2451" s="30"/>
      <c r="AB2451" s="30"/>
      <c r="AC2451" s="30"/>
      <c r="AD2451" s="30"/>
      <c r="AE2451" s="30"/>
      <c r="AR2451" s="154" t="s">
        <v>223</v>
      </c>
      <c r="AT2451" s="154" t="s">
        <v>139</v>
      </c>
      <c r="AU2451" s="154" t="s">
        <v>83</v>
      </c>
      <c r="AY2451" s="18" t="s">
        <v>137</v>
      </c>
      <c r="BE2451" s="155">
        <f>IF(N2451="základní",J2451,0)</f>
        <v>0</v>
      </c>
      <c r="BF2451" s="155">
        <f>IF(N2451="snížená",J2451,0)</f>
        <v>0</v>
      </c>
      <c r="BG2451" s="155">
        <f>IF(N2451="zákl. přenesená",J2451,0)</f>
        <v>0</v>
      </c>
      <c r="BH2451" s="155">
        <f>IF(N2451="sníž. přenesená",J2451,0)</f>
        <v>0</v>
      </c>
      <c r="BI2451" s="155">
        <f>IF(N2451="nulová",J2451,0)</f>
        <v>0</v>
      </c>
      <c r="BJ2451" s="18" t="s">
        <v>81</v>
      </c>
      <c r="BK2451" s="155">
        <f>ROUND(I2451*H2451,2)</f>
        <v>0</v>
      </c>
      <c r="BL2451" s="18" t="s">
        <v>223</v>
      </c>
      <c r="BM2451" s="154" t="s">
        <v>2977</v>
      </c>
    </row>
    <row r="2452" spans="1:65" s="13" customFormat="1">
      <c r="B2452" s="156"/>
      <c r="D2452" s="157" t="s">
        <v>145</v>
      </c>
      <c r="E2452" s="158" t="s">
        <v>1</v>
      </c>
      <c r="F2452" s="159" t="s">
        <v>2969</v>
      </c>
      <c r="H2452" s="160">
        <v>5.5</v>
      </c>
      <c r="L2452" s="156"/>
      <c r="M2452" s="161"/>
      <c r="N2452" s="162"/>
      <c r="O2452" s="162"/>
      <c r="P2452" s="162"/>
      <c r="Q2452" s="162"/>
      <c r="R2452" s="162"/>
      <c r="S2452" s="162"/>
      <c r="T2452" s="163"/>
      <c r="AT2452" s="158" t="s">
        <v>145</v>
      </c>
      <c r="AU2452" s="158" t="s">
        <v>83</v>
      </c>
      <c r="AV2452" s="13" t="s">
        <v>83</v>
      </c>
      <c r="AW2452" s="13" t="s">
        <v>29</v>
      </c>
      <c r="AX2452" s="13" t="s">
        <v>73</v>
      </c>
      <c r="AY2452" s="158" t="s">
        <v>137</v>
      </c>
    </row>
    <row r="2453" spans="1:65" s="13" customFormat="1">
      <c r="B2453" s="156"/>
      <c r="D2453" s="157" t="s">
        <v>145</v>
      </c>
      <c r="E2453" s="158" t="s">
        <v>1</v>
      </c>
      <c r="F2453" s="159" t="s">
        <v>2956</v>
      </c>
      <c r="H2453" s="160">
        <v>6.5</v>
      </c>
      <c r="L2453" s="156"/>
      <c r="M2453" s="161"/>
      <c r="N2453" s="162"/>
      <c r="O2453" s="162"/>
      <c r="P2453" s="162"/>
      <c r="Q2453" s="162"/>
      <c r="R2453" s="162"/>
      <c r="S2453" s="162"/>
      <c r="T2453" s="163"/>
      <c r="AT2453" s="158" t="s">
        <v>145</v>
      </c>
      <c r="AU2453" s="158" t="s">
        <v>83</v>
      </c>
      <c r="AV2453" s="13" t="s">
        <v>83</v>
      </c>
      <c r="AW2453" s="13" t="s">
        <v>29</v>
      </c>
      <c r="AX2453" s="13" t="s">
        <v>73</v>
      </c>
      <c r="AY2453" s="158" t="s">
        <v>137</v>
      </c>
    </row>
    <row r="2454" spans="1:65" s="13" customFormat="1">
      <c r="B2454" s="156"/>
      <c r="D2454" s="157" t="s">
        <v>145</v>
      </c>
      <c r="E2454" s="158" t="s">
        <v>1</v>
      </c>
      <c r="F2454" s="159" t="s">
        <v>2957</v>
      </c>
      <c r="H2454" s="160">
        <v>7.3</v>
      </c>
      <c r="L2454" s="156"/>
      <c r="M2454" s="161"/>
      <c r="N2454" s="162"/>
      <c r="O2454" s="162"/>
      <c r="P2454" s="162"/>
      <c r="Q2454" s="162"/>
      <c r="R2454" s="162"/>
      <c r="S2454" s="162"/>
      <c r="T2454" s="163"/>
      <c r="AT2454" s="158" t="s">
        <v>145</v>
      </c>
      <c r="AU2454" s="158" t="s">
        <v>83</v>
      </c>
      <c r="AV2454" s="13" t="s">
        <v>83</v>
      </c>
      <c r="AW2454" s="13" t="s">
        <v>29</v>
      </c>
      <c r="AX2454" s="13" t="s">
        <v>73</v>
      </c>
      <c r="AY2454" s="158" t="s">
        <v>137</v>
      </c>
    </row>
    <row r="2455" spans="1:65" s="13" customFormat="1">
      <c r="B2455" s="156"/>
      <c r="D2455" s="157" t="s">
        <v>145</v>
      </c>
      <c r="E2455" s="158" t="s">
        <v>1</v>
      </c>
      <c r="F2455" s="159" t="s">
        <v>2958</v>
      </c>
      <c r="H2455" s="160">
        <v>12.2</v>
      </c>
      <c r="L2455" s="156"/>
      <c r="M2455" s="161"/>
      <c r="N2455" s="162"/>
      <c r="O2455" s="162"/>
      <c r="P2455" s="162"/>
      <c r="Q2455" s="162"/>
      <c r="R2455" s="162"/>
      <c r="S2455" s="162"/>
      <c r="T2455" s="163"/>
      <c r="AT2455" s="158" t="s">
        <v>145</v>
      </c>
      <c r="AU2455" s="158" t="s">
        <v>83</v>
      </c>
      <c r="AV2455" s="13" t="s">
        <v>83</v>
      </c>
      <c r="AW2455" s="13" t="s">
        <v>29</v>
      </c>
      <c r="AX2455" s="13" t="s">
        <v>73</v>
      </c>
      <c r="AY2455" s="158" t="s">
        <v>137</v>
      </c>
    </row>
    <row r="2456" spans="1:65" s="13" customFormat="1">
      <c r="B2456" s="156"/>
      <c r="D2456" s="157" t="s">
        <v>145</v>
      </c>
      <c r="E2456" s="158" t="s">
        <v>1</v>
      </c>
      <c r="F2456" s="159" t="s">
        <v>2959</v>
      </c>
      <c r="H2456" s="160">
        <v>7.2</v>
      </c>
      <c r="L2456" s="156"/>
      <c r="M2456" s="161"/>
      <c r="N2456" s="162"/>
      <c r="O2456" s="162"/>
      <c r="P2456" s="162"/>
      <c r="Q2456" s="162"/>
      <c r="R2456" s="162"/>
      <c r="S2456" s="162"/>
      <c r="T2456" s="163"/>
      <c r="AT2456" s="158" t="s">
        <v>145</v>
      </c>
      <c r="AU2456" s="158" t="s">
        <v>83</v>
      </c>
      <c r="AV2456" s="13" t="s">
        <v>83</v>
      </c>
      <c r="AW2456" s="13" t="s">
        <v>29</v>
      </c>
      <c r="AX2456" s="13" t="s">
        <v>73</v>
      </c>
      <c r="AY2456" s="158" t="s">
        <v>137</v>
      </c>
    </row>
    <row r="2457" spans="1:65" s="13" customFormat="1">
      <c r="B2457" s="156"/>
      <c r="D2457" s="157" t="s">
        <v>145</v>
      </c>
      <c r="E2457" s="158" t="s">
        <v>1</v>
      </c>
      <c r="F2457" s="159" t="s">
        <v>2960</v>
      </c>
      <c r="H2457" s="160">
        <v>4</v>
      </c>
      <c r="L2457" s="156"/>
      <c r="M2457" s="161"/>
      <c r="N2457" s="162"/>
      <c r="O2457" s="162"/>
      <c r="P2457" s="162"/>
      <c r="Q2457" s="162"/>
      <c r="R2457" s="162"/>
      <c r="S2457" s="162"/>
      <c r="T2457" s="163"/>
      <c r="AT2457" s="158" t="s">
        <v>145</v>
      </c>
      <c r="AU2457" s="158" t="s">
        <v>83</v>
      </c>
      <c r="AV2457" s="13" t="s">
        <v>83</v>
      </c>
      <c r="AW2457" s="13" t="s">
        <v>29</v>
      </c>
      <c r="AX2457" s="13" t="s">
        <v>73</v>
      </c>
      <c r="AY2457" s="158" t="s">
        <v>137</v>
      </c>
    </row>
    <row r="2458" spans="1:65" s="14" customFormat="1">
      <c r="B2458" s="164"/>
      <c r="D2458" s="157" t="s">
        <v>145</v>
      </c>
      <c r="E2458" s="165" t="s">
        <v>1</v>
      </c>
      <c r="F2458" s="166" t="s">
        <v>176</v>
      </c>
      <c r="H2458" s="167">
        <v>42.7</v>
      </c>
      <c r="L2458" s="164"/>
      <c r="M2458" s="168"/>
      <c r="N2458" s="169"/>
      <c r="O2458" s="169"/>
      <c r="P2458" s="169"/>
      <c r="Q2458" s="169"/>
      <c r="R2458" s="169"/>
      <c r="S2458" s="169"/>
      <c r="T2458" s="170"/>
      <c r="AT2458" s="165" t="s">
        <v>145</v>
      </c>
      <c r="AU2458" s="165" t="s">
        <v>83</v>
      </c>
      <c r="AV2458" s="14" t="s">
        <v>143</v>
      </c>
      <c r="AW2458" s="14" t="s">
        <v>29</v>
      </c>
      <c r="AX2458" s="14" t="s">
        <v>81</v>
      </c>
      <c r="AY2458" s="165" t="s">
        <v>137</v>
      </c>
    </row>
    <row r="2459" spans="1:65" s="2" customFormat="1" ht="24.15" customHeight="1">
      <c r="A2459" s="30"/>
      <c r="B2459" s="142"/>
      <c r="C2459" s="143" t="s">
        <v>2978</v>
      </c>
      <c r="D2459" s="143" t="s">
        <v>139</v>
      </c>
      <c r="E2459" s="144" t="s">
        <v>2979</v>
      </c>
      <c r="F2459" s="145" t="s">
        <v>2980</v>
      </c>
      <c r="G2459" s="146" t="s">
        <v>1819</v>
      </c>
      <c r="H2459" s="147">
        <v>84</v>
      </c>
      <c r="I2459" s="148"/>
      <c r="J2459" s="148">
        <f>ROUND(I2459*H2459,2)</f>
        <v>0</v>
      </c>
      <c r="K2459" s="149"/>
      <c r="L2459" s="31"/>
      <c r="M2459" s="150" t="s">
        <v>1</v>
      </c>
      <c r="N2459" s="151" t="s">
        <v>38</v>
      </c>
      <c r="O2459" s="152">
        <v>0.26600000000000001</v>
      </c>
      <c r="P2459" s="152">
        <f>O2459*H2459</f>
        <v>22.344000000000001</v>
      </c>
      <c r="Q2459" s="152">
        <v>6.9999999999999994E-5</v>
      </c>
      <c r="R2459" s="152">
        <f>Q2459*H2459</f>
        <v>5.8799999999999998E-3</v>
      </c>
      <c r="S2459" s="152">
        <v>0</v>
      </c>
      <c r="T2459" s="153">
        <f>S2459*H2459</f>
        <v>0</v>
      </c>
      <c r="U2459" s="30"/>
      <c r="V2459" s="30"/>
      <c r="W2459" s="30"/>
      <c r="X2459" s="30"/>
      <c r="Y2459" s="30"/>
      <c r="Z2459" s="30"/>
      <c r="AA2459" s="30"/>
      <c r="AB2459" s="30"/>
      <c r="AC2459" s="30"/>
      <c r="AD2459" s="30"/>
      <c r="AE2459" s="30"/>
      <c r="AR2459" s="154" t="s">
        <v>223</v>
      </c>
      <c r="AT2459" s="154" t="s">
        <v>139</v>
      </c>
      <c r="AU2459" s="154" t="s">
        <v>83</v>
      </c>
      <c r="AY2459" s="18" t="s">
        <v>137</v>
      </c>
      <c r="BE2459" s="155">
        <f>IF(N2459="základní",J2459,0)</f>
        <v>0</v>
      </c>
      <c r="BF2459" s="155">
        <f>IF(N2459="snížená",J2459,0)</f>
        <v>0</v>
      </c>
      <c r="BG2459" s="155">
        <f>IF(N2459="zákl. přenesená",J2459,0)</f>
        <v>0</v>
      </c>
      <c r="BH2459" s="155">
        <f>IF(N2459="sníž. přenesená",J2459,0)</f>
        <v>0</v>
      </c>
      <c r="BI2459" s="155">
        <f>IF(N2459="nulová",J2459,0)</f>
        <v>0</v>
      </c>
      <c r="BJ2459" s="18" t="s">
        <v>81</v>
      </c>
      <c r="BK2459" s="155">
        <f>ROUND(I2459*H2459,2)</f>
        <v>0</v>
      </c>
      <c r="BL2459" s="18" t="s">
        <v>223</v>
      </c>
      <c r="BM2459" s="154" t="s">
        <v>2981</v>
      </c>
    </row>
    <row r="2460" spans="1:65" s="15" customFormat="1">
      <c r="B2460" s="171"/>
      <c r="D2460" s="157" t="s">
        <v>145</v>
      </c>
      <c r="E2460" s="172" t="s">
        <v>1</v>
      </c>
      <c r="F2460" s="173" t="s">
        <v>2982</v>
      </c>
      <c r="H2460" s="172" t="s">
        <v>1</v>
      </c>
      <c r="L2460" s="171"/>
      <c r="M2460" s="174"/>
      <c r="N2460" s="175"/>
      <c r="O2460" s="175"/>
      <c r="P2460" s="175"/>
      <c r="Q2460" s="175"/>
      <c r="R2460" s="175"/>
      <c r="S2460" s="175"/>
      <c r="T2460" s="176"/>
      <c r="AT2460" s="172" t="s">
        <v>145</v>
      </c>
      <c r="AU2460" s="172" t="s">
        <v>83</v>
      </c>
      <c r="AV2460" s="15" t="s">
        <v>81</v>
      </c>
      <c r="AW2460" s="15" t="s">
        <v>29</v>
      </c>
      <c r="AX2460" s="15" t="s">
        <v>73</v>
      </c>
      <c r="AY2460" s="172" t="s">
        <v>137</v>
      </c>
    </row>
    <row r="2461" spans="1:65" s="13" customFormat="1">
      <c r="B2461" s="156"/>
      <c r="D2461" s="157" t="s">
        <v>145</v>
      </c>
      <c r="E2461" s="158" t="s">
        <v>1</v>
      </c>
      <c r="F2461" s="159" t="s">
        <v>2983</v>
      </c>
      <c r="H2461" s="160">
        <v>84</v>
      </c>
      <c r="L2461" s="156"/>
      <c r="M2461" s="161"/>
      <c r="N2461" s="162"/>
      <c r="O2461" s="162"/>
      <c r="P2461" s="162"/>
      <c r="Q2461" s="162"/>
      <c r="R2461" s="162"/>
      <c r="S2461" s="162"/>
      <c r="T2461" s="163"/>
      <c r="AT2461" s="158" t="s">
        <v>145</v>
      </c>
      <c r="AU2461" s="158" t="s">
        <v>83</v>
      </c>
      <c r="AV2461" s="13" t="s">
        <v>83</v>
      </c>
      <c r="AW2461" s="13" t="s">
        <v>29</v>
      </c>
      <c r="AX2461" s="13" t="s">
        <v>81</v>
      </c>
      <c r="AY2461" s="158" t="s">
        <v>137</v>
      </c>
    </row>
    <row r="2462" spans="1:65" s="2" customFormat="1" ht="21.75" customHeight="1">
      <c r="A2462" s="30"/>
      <c r="B2462" s="142"/>
      <c r="C2462" s="177" t="s">
        <v>2984</v>
      </c>
      <c r="D2462" s="177" t="s">
        <v>214</v>
      </c>
      <c r="E2462" s="178" t="s">
        <v>2985</v>
      </c>
      <c r="F2462" s="179" t="s">
        <v>2986</v>
      </c>
      <c r="G2462" s="180" t="s">
        <v>217</v>
      </c>
      <c r="H2462" s="181">
        <v>9.0999999999999998E-2</v>
      </c>
      <c r="I2462" s="182"/>
      <c r="J2462" s="182">
        <f>ROUND(I2462*H2462,2)</f>
        <v>0</v>
      </c>
      <c r="K2462" s="183"/>
      <c r="L2462" s="184"/>
      <c r="M2462" s="185" t="s">
        <v>1</v>
      </c>
      <c r="N2462" s="186" t="s">
        <v>38</v>
      </c>
      <c r="O2462" s="152">
        <v>0</v>
      </c>
      <c r="P2462" s="152">
        <f>O2462*H2462</f>
        <v>0</v>
      </c>
      <c r="Q2462" s="152">
        <v>1</v>
      </c>
      <c r="R2462" s="152">
        <f>Q2462*H2462</f>
        <v>9.0999999999999998E-2</v>
      </c>
      <c r="S2462" s="152">
        <v>0</v>
      </c>
      <c r="T2462" s="153">
        <f>S2462*H2462</f>
        <v>0</v>
      </c>
      <c r="U2462" s="30"/>
      <c r="V2462" s="30"/>
      <c r="W2462" s="30"/>
      <c r="X2462" s="30"/>
      <c r="Y2462" s="30"/>
      <c r="Z2462" s="30"/>
      <c r="AA2462" s="30"/>
      <c r="AB2462" s="30"/>
      <c r="AC2462" s="30"/>
      <c r="AD2462" s="30"/>
      <c r="AE2462" s="30"/>
      <c r="AR2462" s="154" t="s">
        <v>304</v>
      </c>
      <c r="AT2462" s="154" t="s">
        <v>214</v>
      </c>
      <c r="AU2462" s="154" t="s">
        <v>83</v>
      </c>
      <c r="AY2462" s="18" t="s">
        <v>137</v>
      </c>
      <c r="BE2462" s="155">
        <f>IF(N2462="základní",J2462,0)</f>
        <v>0</v>
      </c>
      <c r="BF2462" s="155">
        <f>IF(N2462="snížená",J2462,0)</f>
        <v>0</v>
      </c>
      <c r="BG2462" s="155">
        <f>IF(N2462="zákl. přenesená",J2462,0)</f>
        <v>0</v>
      </c>
      <c r="BH2462" s="155">
        <f>IF(N2462="sníž. přenesená",J2462,0)</f>
        <v>0</v>
      </c>
      <c r="BI2462" s="155">
        <f>IF(N2462="nulová",J2462,0)</f>
        <v>0</v>
      </c>
      <c r="BJ2462" s="18" t="s">
        <v>81</v>
      </c>
      <c r="BK2462" s="155">
        <f>ROUND(I2462*H2462,2)</f>
        <v>0</v>
      </c>
      <c r="BL2462" s="18" t="s">
        <v>223</v>
      </c>
      <c r="BM2462" s="154" t="s">
        <v>2987</v>
      </c>
    </row>
    <row r="2463" spans="1:65" s="13" customFormat="1">
      <c r="B2463" s="156"/>
      <c r="D2463" s="157" t="s">
        <v>145</v>
      </c>
      <c r="E2463" s="158" t="s">
        <v>1</v>
      </c>
      <c r="F2463" s="159" t="s">
        <v>2988</v>
      </c>
      <c r="H2463" s="160">
        <v>9.0999999999999998E-2</v>
      </c>
      <c r="L2463" s="156"/>
      <c r="M2463" s="161"/>
      <c r="N2463" s="162"/>
      <c r="O2463" s="162"/>
      <c r="P2463" s="162"/>
      <c r="Q2463" s="162"/>
      <c r="R2463" s="162"/>
      <c r="S2463" s="162"/>
      <c r="T2463" s="163"/>
      <c r="AT2463" s="158" t="s">
        <v>145</v>
      </c>
      <c r="AU2463" s="158" t="s">
        <v>83</v>
      </c>
      <c r="AV2463" s="13" t="s">
        <v>83</v>
      </c>
      <c r="AW2463" s="13" t="s">
        <v>29</v>
      </c>
      <c r="AX2463" s="13" t="s">
        <v>81</v>
      </c>
      <c r="AY2463" s="158" t="s">
        <v>137</v>
      </c>
    </row>
    <row r="2464" spans="1:65" s="2" customFormat="1" ht="24.15" customHeight="1">
      <c r="A2464" s="30"/>
      <c r="B2464" s="142"/>
      <c r="C2464" s="143" t="s">
        <v>2989</v>
      </c>
      <c r="D2464" s="143" t="s">
        <v>139</v>
      </c>
      <c r="E2464" s="144" t="s">
        <v>2990</v>
      </c>
      <c r="F2464" s="145" t="s">
        <v>2991</v>
      </c>
      <c r="G2464" s="146" t="s">
        <v>384</v>
      </c>
      <c r="H2464" s="147"/>
      <c r="I2464" s="148"/>
      <c r="J2464" s="148">
        <f>ROUND(I2464*H2464,2)</f>
        <v>0</v>
      </c>
      <c r="K2464" s="149"/>
      <c r="L2464" s="31"/>
      <c r="M2464" s="150" t="s">
        <v>1</v>
      </c>
      <c r="N2464" s="151" t="s">
        <v>38</v>
      </c>
      <c r="O2464" s="152">
        <v>0</v>
      </c>
      <c r="P2464" s="152">
        <f>O2464*H2464</f>
        <v>0</v>
      </c>
      <c r="Q2464" s="152">
        <v>0</v>
      </c>
      <c r="R2464" s="152">
        <f>Q2464*H2464</f>
        <v>0</v>
      </c>
      <c r="S2464" s="152">
        <v>0</v>
      </c>
      <c r="T2464" s="153">
        <f>S2464*H2464</f>
        <v>0</v>
      </c>
      <c r="U2464" s="30"/>
      <c r="V2464" s="30"/>
      <c r="W2464" s="30"/>
      <c r="X2464" s="30"/>
      <c r="Y2464" s="30"/>
      <c r="Z2464" s="30"/>
      <c r="AA2464" s="30"/>
      <c r="AB2464" s="30"/>
      <c r="AC2464" s="30"/>
      <c r="AD2464" s="30"/>
      <c r="AE2464" s="30"/>
      <c r="AR2464" s="154" t="s">
        <v>223</v>
      </c>
      <c r="AT2464" s="154" t="s">
        <v>139</v>
      </c>
      <c r="AU2464" s="154" t="s">
        <v>83</v>
      </c>
      <c r="AY2464" s="18" t="s">
        <v>137</v>
      </c>
      <c r="BE2464" s="155">
        <f>IF(N2464="základní",J2464,0)</f>
        <v>0</v>
      </c>
      <c r="BF2464" s="155">
        <f>IF(N2464="snížená",J2464,0)</f>
        <v>0</v>
      </c>
      <c r="BG2464" s="155">
        <f>IF(N2464="zákl. přenesená",J2464,0)</f>
        <v>0</v>
      </c>
      <c r="BH2464" s="155">
        <f>IF(N2464="sníž. přenesená",J2464,0)</f>
        <v>0</v>
      </c>
      <c r="BI2464" s="155">
        <f>IF(N2464="nulová",J2464,0)</f>
        <v>0</v>
      </c>
      <c r="BJ2464" s="18" t="s">
        <v>81</v>
      </c>
      <c r="BK2464" s="155">
        <f>ROUND(I2464*H2464,2)</f>
        <v>0</v>
      </c>
      <c r="BL2464" s="18" t="s">
        <v>223</v>
      </c>
      <c r="BM2464" s="154" t="s">
        <v>2992</v>
      </c>
    </row>
    <row r="2465" spans="1:65" s="12" customFormat="1" ht="22.8" customHeight="1">
      <c r="B2465" s="130"/>
      <c r="D2465" s="131" t="s">
        <v>72</v>
      </c>
      <c r="E2465" s="140" t="s">
        <v>2993</v>
      </c>
      <c r="F2465" s="140" t="s">
        <v>2994</v>
      </c>
      <c r="J2465" s="141">
        <f>BK2465</f>
        <v>0</v>
      </c>
      <c r="L2465" s="130"/>
      <c r="M2465" s="134"/>
      <c r="N2465" s="135"/>
      <c r="O2465" s="135"/>
      <c r="P2465" s="136">
        <f>SUM(P2466:P2533)</f>
        <v>243.81926799999997</v>
      </c>
      <c r="Q2465" s="135"/>
      <c r="R2465" s="136">
        <f>SUM(R2466:R2533)</f>
        <v>4.5917591599999996</v>
      </c>
      <c r="S2465" s="135"/>
      <c r="T2465" s="137">
        <f>SUM(T2466:T2533)</f>
        <v>0</v>
      </c>
      <c r="AR2465" s="131" t="s">
        <v>83</v>
      </c>
      <c r="AT2465" s="138" t="s">
        <v>72</v>
      </c>
      <c r="AU2465" s="138" t="s">
        <v>81</v>
      </c>
      <c r="AY2465" s="131" t="s">
        <v>137</v>
      </c>
      <c r="BK2465" s="139">
        <f>SUM(BK2466:BK2533)</f>
        <v>0</v>
      </c>
    </row>
    <row r="2466" spans="1:65" s="2" customFormat="1" ht="16.5" customHeight="1">
      <c r="A2466" s="30"/>
      <c r="B2466" s="142"/>
      <c r="C2466" s="143" t="s">
        <v>2995</v>
      </c>
      <c r="D2466" s="143" t="s">
        <v>139</v>
      </c>
      <c r="E2466" s="144" t="s">
        <v>2996</v>
      </c>
      <c r="F2466" s="145" t="s">
        <v>2997</v>
      </c>
      <c r="G2466" s="146" t="s">
        <v>142</v>
      </c>
      <c r="H2466" s="147">
        <v>122.38</v>
      </c>
      <c r="I2466" s="148"/>
      <c r="J2466" s="148">
        <f>ROUND(I2466*H2466,2)</f>
        <v>0</v>
      </c>
      <c r="K2466" s="149"/>
      <c r="L2466" s="31"/>
      <c r="M2466" s="150" t="s">
        <v>1</v>
      </c>
      <c r="N2466" s="151" t="s">
        <v>38</v>
      </c>
      <c r="O2466" s="152">
        <v>4.3999999999999997E-2</v>
      </c>
      <c r="P2466" s="152">
        <f>O2466*H2466</f>
        <v>5.3847199999999997</v>
      </c>
      <c r="Q2466" s="152">
        <v>2.9999999999999997E-4</v>
      </c>
      <c r="R2466" s="152">
        <f>Q2466*H2466</f>
        <v>3.6713999999999997E-2</v>
      </c>
      <c r="S2466" s="152">
        <v>0</v>
      </c>
      <c r="T2466" s="153">
        <f>S2466*H2466</f>
        <v>0</v>
      </c>
      <c r="U2466" s="30"/>
      <c r="V2466" s="30"/>
      <c r="W2466" s="30"/>
      <c r="X2466" s="30"/>
      <c r="Y2466" s="30"/>
      <c r="Z2466" s="30"/>
      <c r="AA2466" s="30"/>
      <c r="AB2466" s="30"/>
      <c r="AC2466" s="30"/>
      <c r="AD2466" s="30"/>
      <c r="AE2466" s="30"/>
      <c r="AR2466" s="154" t="s">
        <v>223</v>
      </c>
      <c r="AT2466" s="154" t="s">
        <v>139</v>
      </c>
      <c r="AU2466" s="154" t="s">
        <v>83</v>
      </c>
      <c r="AY2466" s="18" t="s">
        <v>137</v>
      </c>
      <c r="BE2466" s="155">
        <f>IF(N2466="základní",J2466,0)</f>
        <v>0</v>
      </c>
      <c r="BF2466" s="155">
        <f>IF(N2466="snížená",J2466,0)</f>
        <v>0</v>
      </c>
      <c r="BG2466" s="155">
        <f>IF(N2466="zákl. přenesená",J2466,0)</f>
        <v>0</v>
      </c>
      <c r="BH2466" s="155">
        <f>IF(N2466="sníž. přenesená",J2466,0)</f>
        <v>0</v>
      </c>
      <c r="BI2466" s="155">
        <f>IF(N2466="nulová",J2466,0)</f>
        <v>0</v>
      </c>
      <c r="BJ2466" s="18" t="s">
        <v>81</v>
      </c>
      <c r="BK2466" s="155">
        <f>ROUND(I2466*H2466,2)</f>
        <v>0</v>
      </c>
      <c r="BL2466" s="18" t="s">
        <v>223</v>
      </c>
      <c r="BM2466" s="154" t="s">
        <v>2998</v>
      </c>
    </row>
    <row r="2467" spans="1:65" s="15" customFormat="1">
      <c r="B2467" s="171"/>
      <c r="D2467" s="157" t="s">
        <v>145</v>
      </c>
      <c r="E2467" s="172" t="s">
        <v>1</v>
      </c>
      <c r="F2467" s="173" t="s">
        <v>2999</v>
      </c>
      <c r="H2467" s="172" t="s">
        <v>1</v>
      </c>
      <c r="L2467" s="171"/>
      <c r="M2467" s="174"/>
      <c r="N2467" s="175"/>
      <c r="O2467" s="175"/>
      <c r="P2467" s="175"/>
      <c r="Q2467" s="175"/>
      <c r="R2467" s="175"/>
      <c r="S2467" s="175"/>
      <c r="T2467" s="176"/>
      <c r="AT2467" s="172" t="s">
        <v>145</v>
      </c>
      <c r="AU2467" s="172" t="s">
        <v>83</v>
      </c>
      <c r="AV2467" s="15" t="s">
        <v>81</v>
      </c>
      <c r="AW2467" s="15" t="s">
        <v>29</v>
      </c>
      <c r="AX2467" s="15" t="s">
        <v>73</v>
      </c>
      <c r="AY2467" s="172" t="s">
        <v>137</v>
      </c>
    </row>
    <row r="2468" spans="1:65" s="15" customFormat="1">
      <c r="B2468" s="171"/>
      <c r="D2468" s="157" t="s">
        <v>145</v>
      </c>
      <c r="E2468" s="172" t="s">
        <v>1</v>
      </c>
      <c r="F2468" s="173" t="s">
        <v>576</v>
      </c>
      <c r="H2468" s="172" t="s">
        <v>1</v>
      </c>
      <c r="L2468" s="171"/>
      <c r="M2468" s="174"/>
      <c r="N2468" s="175"/>
      <c r="O2468" s="175"/>
      <c r="P2468" s="175"/>
      <c r="Q2468" s="175"/>
      <c r="R2468" s="175"/>
      <c r="S2468" s="175"/>
      <c r="T2468" s="176"/>
      <c r="AT2468" s="172" t="s">
        <v>145</v>
      </c>
      <c r="AU2468" s="172" t="s">
        <v>83</v>
      </c>
      <c r="AV2468" s="15" t="s">
        <v>81</v>
      </c>
      <c r="AW2468" s="15" t="s">
        <v>29</v>
      </c>
      <c r="AX2468" s="15" t="s">
        <v>73</v>
      </c>
      <c r="AY2468" s="172" t="s">
        <v>137</v>
      </c>
    </row>
    <row r="2469" spans="1:65" s="13" customFormat="1">
      <c r="B2469" s="156"/>
      <c r="D2469" s="157" t="s">
        <v>145</v>
      </c>
      <c r="E2469" s="158" t="s">
        <v>1</v>
      </c>
      <c r="F2469" s="159" t="s">
        <v>1411</v>
      </c>
      <c r="H2469" s="160">
        <v>32.67</v>
      </c>
      <c r="L2469" s="156"/>
      <c r="M2469" s="161"/>
      <c r="N2469" s="162"/>
      <c r="O2469" s="162"/>
      <c r="P2469" s="162"/>
      <c r="Q2469" s="162"/>
      <c r="R2469" s="162"/>
      <c r="S2469" s="162"/>
      <c r="T2469" s="163"/>
      <c r="AT2469" s="158" t="s">
        <v>145</v>
      </c>
      <c r="AU2469" s="158" t="s">
        <v>83</v>
      </c>
      <c r="AV2469" s="13" t="s">
        <v>83</v>
      </c>
      <c r="AW2469" s="13" t="s">
        <v>29</v>
      </c>
      <c r="AX2469" s="13" t="s">
        <v>73</v>
      </c>
      <c r="AY2469" s="158" t="s">
        <v>137</v>
      </c>
    </row>
    <row r="2470" spans="1:65" s="13" customFormat="1">
      <c r="B2470" s="156"/>
      <c r="D2470" s="157" t="s">
        <v>145</v>
      </c>
      <c r="E2470" s="158" t="s">
        <v>1</v>
      </c>
      <c r="F2470" s="159" t="s">
        <v>1412</v>
      </c>
      <c r="H2470" s="160">
        <v>28.81</v>
      </c>
      <c r="L2470" s="156"/>
      <c r="M2470" s="161"/>
      <c r="N2470" s="162"/>
      <c r="O2470" s="162"/>
      <c r="P2470" s="162"/>
      <c r="Q2470" s="162"/>
      <c r="R2470" s="162"/>
      <c r="S2470" s="162"/>
      <c r="T2470" s="163"/>
      <c r="AT2470" s="158" t="s">
        <v>145</v>
      </c>
      <c r="AU2470" s="158" t="s">
        <v>83</v>
      </c>
      <c r="AV2470" s="13" t="s">
        <v>83</v>
      </c>
      <c r="AW2470" s="13" t="s">
        <v>29</v>
      </c>
      <c r="AX2470" s="13" t="s">
        <v>73</v>
      </c>
      <c r="AY2470" s="158" t="s">
        <v>137</v>
      </c>
    </row>
    <row r="2471" spans="1:65" s="13" customFormat="1">
      <c r="B2471" s="156"/>
      <c r="D2471" s="157" t="s">
        <v>145</v>
      </c>
      <c r="E2471" s="158" t="s">
        <v>1</v>
      </c>
      <c r="F2471" s="159" t="s">
        <v>1417</v>
      </c>
      <c r="H2471" s="160">
        <v>10.61</v>
      </c>
      <c r="L2471" s="156"/>
      <c r="M2471" s="161"/>
      <c r="N2471" s="162"/>
      <c r="O2471" s="162"/>
      <c r="P2471" s="162"/>
      <c r="Q2471" s="162"/>
      <c r="R2471" s="162"/>
      <c r="S2471" s="162"/>
      <c r="T2471" s="163"/>
      <c r="AT2471" s="158" t="s">
        <v>145</v>
      </c>
      <c r="AU2471" s="158" t="s">
        <v>83</v>
      </c>
      <c r="AV2471" s="13" t="s">
        <v>83</v>
      </c>
      <c r="AW2471" s="13" t="s">
        <v>29</v>
      </c>
      <c r="AX2471" s="13" t="s">
        <v>73</v>
      </c>
      <c r="AY2471" s="158" t="s">
        <v>137</v>
      </c>
    </row>
    <row r="2472" spans="1:65" s="15" customFormat="1">
      <c r="B2472" s="171"/>
      <c r="D2472" s="157" t="s">
        <v>145</v>
      </c>
      <c r="E2472" s="172" t="s">
        <v>1</v>
      </c>
      <c r="F2472" s="173" t="s">
        <v>583</v>
      </c>
      <c r="H2472" s="172" t="s">
        <v>1</v>
      </c>
      <c r="L2472" s="171"/>
      <c r="M2472" s="174"/>
      <c r="N2472" s="175"/>
      <c r="O2472" s="175"/>
      <c r="P2472" s="175"/>
      <c r="Q2472" s="175"/>
      <c r="R2472" s="175"/>
      <c r="S2472" s="175"/>
      <c r="T2472" s="176"/>
      <c r="AT2472" s="172" t="s">
        <v>145</v>
      </c>
      <c r="AU2472" s="172" t="s">
        <v>83</v>
      </c>
      <c r="AV2472" s="15" t="s">
        <v>81</v>
      </c>
      <c r="AW2472" s="15" t="s">
        <v>29</v>
      </c>
      <c r="AX2472" s="15" t="s">
        <v>73</v>
      </c>
      <c r="AY2472" s="172" t="s">
        <v>137</v>
      </c>
    </row>
    <row r="2473" spans="1:65" s="13" customFormat="1">
      <c r="B2473" s="156"/>
      <c r="D2473" s="157" t="s">
        <v>145</v>
      </c>
      <c r="E2473" s="158" t="s">
        <v>1</v>
      </c>
      <c r="F2473" s="159" t="s">
        <v>1414</v>
      </c>
      <c r="H2473" s="160">
        <v>50.29</v>
      </c>
      <c r="L2473" s="156"/>
      <c r="M2473" s="161"/>
      <c r="N2473" s="162"/>
      <c r="O2473" s="162"/>
      <c r="P2473" s="162"/>
      <c r="Q2473" s="162"/>
      <c r="R2473" s="162"/>
      <c r="S2473" s="162"/>
      <c r="T2473" s="163"/>
      <c r="AT2473" s="158" t="s">
        <v>145</v>
      </c>
      <c r="AU2473" s="158" t="s">
        <v>83</v>
      </c>
      <c r="AV2473" s="13" t="s">
        <v>83</v>
      </c>
      <c r="AW2473" s="13" t="s">
        <v>29</v>
      </c>
      <c r="AX2473" s="13" t="s">
        <v>73</v>
      </c>
      <c r="AY2473" s="158" t="s">
        <v>137</v>
      </c>
    </row>
    <row r="2474" spans="1:65" s="14" customFormat="1">
      <c r="B2474" s="164"/>
      <c r="D2474" s="157" t="s">
        <v>145</v>
      </c>
      <c r="E2474" s="165" t="s">
        <v>1</v>
      </c>
      <c r="F2474" s="166" t="s">
        <v>176</v>
      </c>
      <c r="H2474" s="167">
        <v>122.38</v>
      </c>
      <c r="L2474" s="164"/>
      <c r="M2474" s="168"/>
      <c r="N2474" s="169"/>
      <c r="O2474" s="169"/>
      <c r="P2474" s="169"/>
      <c r="Q2474" s="169"/>
      <c r="R2474" s="169"/>
      <c r="S2474" s="169"/>
      <c r="T2474" s="170"/>
      <c r="AT2474" s="165" t="s">
        <v>145</v>
      </c>
      <c r="AU2474" s="165" t="s">
        <v>83</v>
      </c>
      <c r="AV2474" s="14" t="s">
        <v>143</v>
      </c>
      <c r="AW2474" s="14" t="s">
        <v>29</v>
      </c>
      <c r="AX2474" s="14" t="s">
        <v>81</v>
      </c>
      <c r="AY2474" s="165" t="s">
        <v>137</v>
      </c>
    </row>
    <row r="2475" spans="1:65" s="2" customFormat="1" ht="24.15" customHeight="1">
      <c r="A2475" s="30"/>
      <c r="B2475" s="142"/>
      <c r="C2475" s="143" t="s">
        <v>3000</v>
      </c>
      <c r="D2475" s="143" t="s">
        <v>139</v>
      </c>
      <c r="E2475" s="144" t="s">
        <v>3001</v>
      </c>
      <c r="F2475" s="145" t="s">
        <v>3002</v>
      </c>
      <c r="G2475" s="146" t="s">
        <v>190</v>
      </c>
      <c r="H2475" s="147">
        <v>429.464</v>
      </c>
      <c r="I2475" s="148"/>
      <c r="J2475" s="148">
        <f>ROUND(I2475*H2475,2)</f>
        <v>0</v>
      </c>
      <c r="K2475" s="149"/>
      <c r="L2475" s="31"/>
      <c r="M2475" s="150" t="s">
        <v>1</v>
      </c>
      <c r="N2475" s="151" t="s">
        <v>38</v>
      </c>
      <c r="O2475" s="152">
        <v>0.20899999999999999</v>
      </c>
      <c r="P2475" s="152">
        <f>O2475*H2475</f>
        <v>89.757975999999999</v>
      </c>
      <c r="Q2475" s="152">
        <v>5.8E-4</v>
      </c>
      <c r="R2475" s="152">
        <f>Q2475*H2475</f>
        <v>0.24908912</v>
      </c>
      <c r="S2475" s="152">
        <v>0</v>
      </c>
      <c r="T2475" s="153">
        <f>S2475*H2475</f>
        <v>0</v>
      </c>
      <c r="U2475" s="30"/>
      <c r="V2475" s="30"/>
      <c r="W2475" s="30"/>
      <c r="X2475" s="30"/>
      <c r="Y2475" s="30"/>
      <c r="Z2475" s="30"/>
      <c r="AA2475" s="30"/>
      <c r="AB2475" s="30"/>
      <c r="AC2475" s="30"/>
      <c r="AD2475" s="30"/>
      <c r="AE2475" s="30"/>
      <c r="AR2475" s="154" t="s">
        <v>223</v>
      </c>
      <c r="AT2475" s="154" t="s">
        <v>139</v>
      </c>
      <c r="AU2475" s="154" t="s">
        <v>83</v>
      </c>
      <c r="AY2475" s="18" t="s">
        <v>137</v>
      </c>
      <c r="BE2475" s="155">
        <f>IF(N2475="základní",J2475,0)</f>
        <v>0</v>
      </c>
      <c r="BF2475" s="155">
        <f>IF(N2475="snížená",J2475,0)</f>
        <v>0</v>
      </c>
      <c r="BG2475" s="155">
        <f>IF(N2475="zákl. přenesená",J2475,0)</f>
        <v>0</v>
      </c>
      <c r="BH2475" s="155">
        <f>IF(N2475="sníž. přenesená",J2475,0)</f>
        <v>0</v>
      </c>
      <c r="BI2475" s="155">
        <f>IF(N2475="nulová",J2475,0)</f>
        <v>0</v>
      </c>
      <c r="BJ2475" s="18" t="s">
        <v>81</v>
      </c>
      <c r="BK2475" s="155">
        <f>ROUND(I2475*H2475,2)</f>
        <v>0</v>
      </c>
      <c r="BL2475" s="18" t="s">
        <v>223</v>
      </c>
      <c r="BM2475" s="154" t="s">
        <v>3003</v>
      </c>
    </row>
    <row r="2476" spans="1:65" s="15" customFormat="1">
      <c r="B2476" s="171"/>
      <c r="D2476" s="157" t="s">
        <v>145</v>
      </c>
      <c r="E2476" s="172" t="s">
        <v>1</v>
      </c>
      <c r="F2476" s="173" t="s">
        <v>576</v>
      </c>
      <c r="H2476" s="172" t="s">
        <v>1</v>
      </c>
      <c r="L2476" s="171"/>
      <c r="M2476" s="174"/>
      <c r="N2476" s="175"/>
      <c r="O2476" s="175"/>
      <c r="P2476" s="175"/>
      <c r="Q2476" s="175"/>
      <c r="R2476" s="175"/>
      <c r="S2476" s="175"/>
      <c r="T2476" s="176"/>
      <c r="AT2476" s="172" t="s">
        <v>145</v>
      </c>
      <c r="AU2476" s="172" t="s">
        <v>83</v>
      </c>
      <c r="AV2476" s="15" t="s">
        <v>81</v>
      </c>
      <c r="AW2476" s="15" t="s">
        <v>29</v>
      </c>
      <c r="AX2476" s="15" t="s">
        <v>73</v>
      </c>
      <c r="AY2476" s="172" t="s">
        <v>137</v>
      </c>
    </row>
    <row r="2477" spans="1:65" s="13" customFormat="1">
      <c r="B2477" s="156"/>
      <c r="D2477" s="157" t="s">
        <v>145</v>
      </c>
      <c r="E2477" s="158" t="s">
        <v>1</v>
      </c>
      <c r="F2477" s="159" t="s">
        <v>3004</v>
      </c>
      <c r="H2477" s="160">
        <v>10.93</v>
      </c>
      <c r="L2477" s="156"/>
      <c r="M2477" s="161"/>
      <c r="N2477" s="162"/>
      <c r="O2477" s="162"/>
      <c r="P2477" s="162"/>
      <c r="Q2477" s="162"/>
      <c r="R2477" s="162"/>
      <c r="S2477" s="162"/>
      <c r="T2477" s="163"/>
      <c r="AT2477" s="158" t="s">
        <v>145</v>
      </c>
      <c r="AU2477" s="158" t="s">
        <v>83</v>
      </c>
      <c r="AV2477" s="13" t="s">
        <v>83</v>
      </c>
      <c r="AW2477" s="13" t="s">
        <v>29</v>
      </c>
      <c r="AX2477" s="13" t="s">
        <v>73</v>
      </c>
      <c r="AY2477" s="158" t="s">
        <v>137</v>
      </c>
    </row>
    <row r="2478" spans="1:65" s="13" customFormat="1" ht="20.399999999999999">
      <c r="B2478" s="156"/>
      <c r="D2478" s="157" t="s">
        <v>145</v>
      </c>
      <c r="E2478" s="158" t="s">
        <v>1</v>
      </c>
      <c r="F2478" s="159" t="s">
        <v>3005</v>
      </c>
      <c r="H2478" s="160">
        <v>42.506</v>
      </c>
      <c r="L2478" s="156"/>
      <c r="M2478" s="161"/>
      <c r="N2478" s="162"/>
      <c r="O2478" s="162"/>
      <c r="P2478" s="162"/>
      <c r="Q2478" s="162"/>
      <c r="R2478" s="162"/>
      <c r="S2478" s="162"/>
      <c r="T2478" s="163"/>
      <c r="AT2478" s="158" t="s">
        <v>145</v>
      </c>
      <c r="AU2478" s="158" t="s">
        <v>83</v>
      </c>
      <c r="AV2478" s="13" t="s">
        <v>83</v>
      </c>
      <c r="AW2478" s="13" t="s">
        <v>29</v>
      </c>
      <c r="AX2478" s="13" t="s">
        <v>73</v>
      </c>
      <c r="AY2478" s="158" t="s">
        <v>137</v>
      </c>
    </row>
    <row r="2479" spans="1:65" s="13" customFormat="1">
      <c r="B2479" s="156"/>
      <c r="D2479" s="157" t="s">
        <v>145</v>
      </c>
      <c r="E2479" s="158" t="s">
        <v>1</v>
      </c>
      <c r="F2479" s="159" t="s">
        <v>3006</v>
      </c>
      <c r="H2479" s="160">
        <v>15.7</v>
      </c>
      <c r="L2479" s="156"/>
      <c r="M2479" s="161"/>
      <c r="N2479" s="162"/>
      <c r="O2479" s="162"/>
      <c r="P2479" s="162"/>
      <c r="Q2479" s="162"/>
      <c r="R2479" s="162"/>
      <c r="S2479" s="162"/>
      <c r="T2479" s="163"/>
      <c r="AT2479" s="158" t="s">
        <v>145</v>
      </c>
      <c r="AU2479" s="158" t="s">
        <v>83</v>
      </c>
      <c r="AV2479" s="13" t="s">
        <v>83</v>
      </c>
      <c r="AW2479" s="13" t="s">
        <v>29</v>
      </c>
      <c r="AX2479" s="13" t="s">
        <v>73</v>
      </c>
      <c r="AY2479" s="158" t="s">
        <v>137</v>
      </c>
    </row>
    <row r="2480" spans="1:65" s="13" customFormat="1">
      <c r="B2480" s="156"/>
      <c r="D2480" s="157" t="s">
        <v>145</v>
      </c>
      <c r="E2480" s="158" t="s">
        <v>1</v>
      </c>
      <c r="F2480" s="159" t="s">
        <v>3007</v>
      </c>
      <c r="H2480" s="160">
        <v>19.72</v>
      </c>
      <c r="L2480" s="156"/>
      <c r="M2480" s="161"/>
      <c r="N2480" s="162"/>
      <c r="O2480" s="162"/>
      <c r="P2480" s="162"/>
      <c r="Q2480" s="162"/>
      <c r="R2480" s="162"/>
      <c r="S2480" s="162"/>
      <c r="T2480" s="163"/>
      <c r="AT2480" s="158" t="s">
        <v>145</v>
      </c>
      <c r="AU2480" s="158" t="s">
        <v>83</v>
      </c>
      <c r="AV2480" s="13" t="s">
        <v>83</v>
      </c>
      <c r="AW2480" s="13" t="s">
        <v>29</v>
      </c>
      <c r="AX2480" s="13" t="s">
        <v>73</v>
      </c>
      <c r="AY2480" s="158" t="s">
        <v>137</v>
      </c>
    </row>
    <row r="2481" spans="2:51" s="13" customFormat="1">
      <c r="B2481" s="156"/>
      <c r="D2481" s="157" t="s">
        <v>145</v>
      </c>
      <c r="E2481" s="158" t="s">
        <v>1</v>
      </c>
      <c r="F2481" s="159" t="s">
        <v>3008</v>
      </c>
      <c r="H2481" s="160">
        <v>18.64</v>
      </c>
      <c r="L2481" s="156"/>
      <c r="M2481" s="161"/>
      <c r="N2481" s="162"/>
      <c r="O2481" s="162"/>
      <c r="P2481" s="162"/>
      <c r="Q2481" s="162"/>
      <c r="R2481" s="162"/>
      <c r="S2481" s="162"/>
      <c r="T2481" s="163"/>
      <c r="AT2481" s="158" t="s">
        <v>145</v>
      </c>
      <c r="AU2481" s="158" t="s">
        <v>83</v>
      </c>
      <c r="AV2481" s="13" t="s">
        <v>83</v>
      </c>
      <c r="AW2481" s="13" t="s">
        <v>29</v>
      </c>
      <c r="AX2481" s="13" t="s">
        <v>73</v>
      </c>
      <c r="AY2481" s="158" t="s">
        <v>137</v>
      </c>
    </row>
    <row r="2482" spans="2:51" s="13" customFormat="1">
      <c r="B2482" s="156"/>
      <c r="D2482" s="157" t="s">
        <v>145</v>
      </c>
      <c r="E2482" s="158" t="s">
        <v>1</v>
      </c>
      <c r="F2482" s="159" t="s">
        <v>3009</v>
      </c>
      <c r="H2482" s="160">
        <v>15.47</v>
      </c>
      <c r="L2482" s="156"/>
      <c r="M2482" s="161"/>
      <c r="N2482" s="162"/>
      <c r="O2482" s="162"/>
      <c r="P2482" s="162"/>
      <c r="Q2482" s="162"/>
      <c r="R2482" s="162"/>
      <c r="S2482" s="162"/>
      <c r="T2482" s="163"/>
      <c r="AT2482" s="158" t="s">
        <v>145</v>
      </c>
      <c r="AU2482" s="158" t="s">
        <v>83</v>
      </c>
      <c r="AV2482" s="13" t="s">
        <v>83</v>
      </c>
      <c r="AW2482" s="13" t="s">
        <v>29</v>
      </c>
      <c r="AX2482" s="13" t="s">
        <v>73</v>
      </c>
      <c r="AY2482" s="158" t="s">
        <v>137</v>
      </c>
    </row>
    <row r="2483" spans="2:51" s="13" customFormat="1">
      <c r="B2483" s="156"/>
      <c r="D2483" s="157" t="s">
        <v>145</v>
      </c>
      <c r="E2483" s="158" t="s">
        <v>1</v>
      </c>
      <c r="F2483" s="159" t="s">
        <v>3010</v>
      </c>
      <c r="H2483" s="160">
        <v>9.6999999999999993</v>
      </c>
      <c r="L2483" s="156"/>
      <c r="M2483" s="161"/>
      <c r="N2483" s="162"/>
      <c r="O2483" s="162"/>
      <c r="P2483" s="162"/>
      <c r="Q2483" s="162"/>
      <c r="R2483" s="162"/>
      <c r="S2483" s="162"/>
      <c r="T2483" s="163"/>
      <c r="AT2483" s="158" t="s">
        <v>145</v>
      </c>
      <c r="AU2483" s="158" t="s">
        <v>83</v>
      </c>
      <c r="AV2483" s="13" t="s">
        <v>83</v>
      </c>
      <c r="AW2483" s="13" t="s">
        <v>29</v>
      </c>
      <c r="AX2483" s="13" t="s">
        <v>73</v>
      </c>
      <c r="AY2483" s="158" t="s">
        <v>137</v>
      </c>
    </row>
    <row r="2484" spans="2:51" s="13" customFormat="1">
      <c r="B2484" s="156"/>
      <c r="D2484" s="157" t="s">
        <v>145</v>
      </c>
      <c r="E2484" s="158" t="s">
        <v>1</v>
      </c>
      <c r="F2484" s="159" t="s">
        <v>3011</v>
      </c>
      <c r="H2484" s="160">
        <v>16.04</v>
      </c>
      <c r="L2484" s="156"/>
      <c r="M2484" s="161"/>
      <c r="N2484" s="162"/>
      <c r="O2484" s="162"/>
      <c r="P2484" s="162"/>
      <c r="Q2484" s="162"/>
      <c r="R2484" s="162"/>
      <c r="S2484" s="162"/>
      <c r="T2484" s="163"/>
      <c r="AT2484" s="158" t="s">
        <v>145</v>
      </c>
      <c r="AU2484" s="158" t="s">
        <v>83</v>
      </c>
      <c r="AV2484" s="13" t="s">
        <v>83</v>
      </c>
      <c r="AW2484" s="13" t="s">
        <v>29</v>
      </c>
      <c r="AX2484" s="13" t="s">
        <v>73</v>
      </c>
      <c r="AY2484" s="158" t="s">
        <v>137</v>
      </c>
    </row>
    <row r="2485" spans="2:51" s="13" customFormat="1">
      <c r="B2485" s="156"/>
      <c r="D2485" s="157" t="s">
        <v>145</v>
      </c>
      <c r="E2485" s="158" t="s">
        <v>1</v>
      </c>
      <c r="F2485" s="159" t="s">
        <v>3012</v>
      </c>
      <c r="H2485" s="160">
        <v>13.612</v>
      </c>
      <c r="L2485" s="156"/>
      <c r="M2485" s="161"/>
      <c r="N2485" s="162"/>
      <c r="O2485" s="162"/>
      <c r="P2485" s="162"/>
      <c r="Q2485" s="162"/>
      <c r="R2485" s="162"/>
      <c r="S2485" s="162"/>
      <c r="T2485" s="163"/>
      <c r="AT2485" s="158" t="s">
        <v>145</v>
      </c>
      <c r="AU2485" s="158" t="s">
        <v>83</v>
      </c>
      <c r="AV2485" s="13" t="s">
        <v>83</v>
      </c>
      <c r="AW2485" s="13" t="s">
        <v>29</v>
      </c>
      <c r="AX2485" s="13" t="s">
        <v>73</v>
      </c>
      <c r="AY2485" s="158" t="s">
        <v>137</v>
      </c>
    </row>
    <row r="2486" spans="2:51" s="13" customFormat="1">
      <c r="B2486" s="156"/>
      <c r="D2486" s="157" t="s">
        <v>145</v>
      </c>
      <c r="E2486" s="158" t="s">
        <v>1</v>
      </c>
      <c r="F2486" s="159" t="s">
        <v>3013</v>
      </c>
      <c r="H2486" s="160">
        <v>7.04</v>
      </c>
      <c r="L2486" s="156"/>
      <c r="M2486" s="161"/>
      <c r="N2486" s="162"/>
      <c r="O2486" s="162"/>
      <c r="P2486" s="162"/>
      <c r="Q2486" s="162"/>
      <c r="R2486" s="162"/>
      <c r="S2486" s="162"/>
      <c r="T2486" s="163"/>
      <c r="AT2486" s="158" t="s">
        <v>145</v>
      </c>
      <c r="AU2486" s="158" t="s">
        <v>83</v>
      </c>
      <c r="AV2486" s="13" t="s">
        <v>83</v>
      </c>
      <c r="AW2486" s="13" t="s">
        <v>29</v>
      </c>
      <c r="AX2486" s="13" t="s">
        <v>73</v>
      </c>
      <c r="AY2486" s="158" t="s">
        <v>137</v>
      </c>
    </row>
    <row r="2487" spans="2:51" s="13" customFormat="1">
      <c r="B2487" s="156"/>
      <c r="D2487" s="157" t="s">
        <v>145</v>
      </c>
      <c r="E2487" s="158" t="s">
        <v>1</v>
      </c>
      <c r="F2487" s="159" t="s">
        <v>3014</v>
      </c>
      <c r="H2487" s="160">
        <v>8.2919999999999998</v>
      </c>
      <c r="L2487" s="156"/>
      <c r="M2487" s="161"/>
      <c r="N2487" s="162"/>
      <c r="O2487" s="162"/>
      <c r="P2487" s="162"/>
      <c r="Q2487" s="162"/>
      <c r="R2487" s="162"/>
      <c r="S2487" s="162"/>
      <c r="T2487" s="163"/>
      <c r="AT2487" s="158" t="s">
        <v>145</v>
      </c>
      <c r="AU2487" s="158" t="s">
        <v>83</v>
      </c>
      <c r="AV2487" s="13" t="s">
        <v>83</v>
      </c>
      <c r="AW2487" s="13" t="s">
        <v>29</v>
      </c>
      <c r="AX2487" s="13" t="s">
        <v>73</v>
      </c>
      <c r="AY2487" s="158" t="s">
        <v>137</v>
      </c>
    </row>
    <row r="2488" spans="2:51" s="13" customFormat="1">
      <c r="B2488" s="156"/>
      <c r="D2488" s="157" t="s">
        <v>145</v>
      </c>
      <c r="E2488" s="158" t="s">
        <v>1</v>
      </c>
      <c r="F2488" s="159" t="s">
        <v>3015</v>
      </c>
      <c r="H2488" s="160">
        <v>13.76</v>
      </c>
      <c r="L2488" s="156"/>
      <c r="M2488" s="161"/>
      <c r="N2488" s="162"/>
      <c r="O2488" s="162"/>
      <c r="P2488" s="162"/>
      <c r="Q2488" s="162"/>
      <c r="R2488" s="162"/>
      <c r="S2488" s="162"/>
      <c r="T2488" s="163"/>
      <c r="AT2488" s="158" t="s">
        <v>145</v>
      </c>
      <c r="AU2488" s="158" t="s">
        <v>83</v>
      </c>
      <c r="AV2488" s="13" t="s">
        <v>83</v>
      </c>
      <c r="AW2488" s="13" t="s">
        <v>29</v>
      </c>
      <c r="AX2488" s="13" t="s">
        <v>73</v>
      </c>
      <c r="AY2488" s="158" t="s">
        <v>137</v>
      </c>
    </row>
    <row r="2489" spans="2:51" s="13" customFormat="1">
      <c r="B2489" s="156"/>
      <c r="D2489" s="157" t="s">
        <v>145</v>
      </c>
      <c r="E2489" s="158" t="s">
        <v>1</v>
      </c>
      <c r="F2489" s="159" t="s">
        <v>3016</v>
      </c>
      <c r="H2489" s="160">
        <v>3.5</v>
      </c>
      <c r="L2489" s="156"/>
      <c r="M2489" s="161"/>
      <c r="N2489" s="162"/>
      <c r="O2489" s="162"/>
      <c r="P2489" s="162"/>
      <c r="Q2489" s="162"/>
      <c r="R2489" s="162"/>
      <c r="S2489" s="162"/>
      <c r="T2489" s="163"/>
      <c r="AT2489" s="158" t="s">
        <v>145</v>
      </c>
      <c r="AU2489" s="158" t="s">
        <v>83</v>
      </c>
      <c r="AV2489" s="13" t="s">
        <v>83</v>
      </c>
      <c r="AW2489" s="13" t="s">
        <v>29</v>
      </c>
      <c r="AX2489" s="13" t="s">
        <v>73</v>
      </c>
      <c r="AY2489" s="158" t="s">
        <v>137</v>
      </c>
    </row>
    <row r="2490" spans="2:51" s="13" customFormat="1">
      <c r="B2490" s="156"/>
      <c r="D2490" s="157" t="s">
        <v>145</v>
      </c>
      <c r="E2490" s="158" t="s">
        <v>1</v>
      </c>
      <c r="F2490" s="159" t="s">
        <v>3017</v>
      </c>
      <c r="H2490" s="160">
        <v>12.48</v>
      </c>
      <c r="L2490" s="156"/>
      <c r="M2490" s="161"/>
      <c r="N2490" s="162"/>
      <c r="O2490" s="162"/>
      <c r="P2490" s="162"/>
      <c r="Q2490" s="162"/>
      <c r="R2490" s="162"/>
      <c r="S2490" s="162"/>
      <c r="T2490" s="163"/>
      <c r="AT2490" s="158" t="s">
        <v>145</v>
      </c>
      <c r="AU2490" s="158" t="s">
        <v>83</v>
      </c>
      <c r="AV2490" s="13" t="s">
        <v>83</v>
      </c>
      <c r="AW2490" s="13" t="s">
        <v>29</v>
      </c>
      <c r="AX2490" s="13" t="s">
        <v>73</v>
      </c>
      <c r="AY2490" s="158" t="s">
        <v>137</v>
      </c>
    </row>
    <row r="2491" spans="2:51" s="13" customFormat="1">
      <c r="B2491" s="156"/>
      <c r="D2491" s="157" t="s">
        <v>145</v>
      </c>
      <c r="E2491" s="158" t="s">
        <v>1</v>
      </c>
      <c r="F2491" s="159" t="s">
        <v>3018</v>
      </c>
      <c r="H2491" s="160">
        <v>3.4</v>
      </c>
      <c r="L2491" s="156"/>
      <c r="M2491" s="161"/>
      <c r="N2491" s="162"/>
      <c r="O2491" s="162"/>
      <c r="P2491" s="162"/>
      <c r="Q2491" s="162"/>
      <c r="R2491" s="162"/>
      <c r="S2491" s="162"/>
      <c r="T2491" s="163"/>
      <c r="AT2491" s="158" t="s">
        <v>145</v>
      </c>
      <c r="AU2491" s="158" t="s">
        <v>83</v>
      </c>
      <c r="AV2491" s="13" t="s">
        <v>83</v>
      </c>
      <c r="AW2491" s="13" t="s">
        <v>29</v>
      </c>
      <c r="AX2491" s="13" t="s">
        <v>73</v>
      </c>
      <c r="AY2491" s="158" t="s">
        <v>137</v>
      </c>
    </row>
    <row r="2492" spans="2:51" s="16" customFormat="1">
      <c r="B2492" s="191"/>
      <c r="D2492" s="157" t="s">
        <v>145</v>
      </c>
      <c r="E2492" s="192" t="s">
        <v>1</v>
      </c>
      <c r="F2492" s="193" t="s">
        <v>582</v>
      </c>
      <c r="H2492" s="194">
        <v>210.79</v>
      </c>
      <c r="L2492" s="191"/>
      <c r="M2492" s="195"/>
      <c r="N2492" s="196"/>
      <c r="O2492" s="196"/>
      <c r="P2492" s="196"/>
      <c r="Q2492" s="196"/>
      <c r="R2492" s="196"/>
      <c r="S2492" s="196"/>
      <c r="T2492" s="197"/>
      <c r="AT2492" s="192" t="s">
        <v>145</v>
      </c>
      <c r="AU2492" s="192" t="s">
        <v>83</v>
      </c>
      <c r="AV2492" s="16" t="s">
        <v>152</v>
      </c>
      <c r="AW2492" s="16" t="s">
        <v>29</v>
      </c>
      <c r="AX2492" s="16" t="s">
        <v>73</v>
      </c>
      <c r="AY2492" s="192" t="s">
        <v>137</v>
      </c>
    </row>
    <row r="2493" spans="2:51" s="15" customFormat="1">
      <c r="B2493" s="171"/>
      <c r="D2493" s="157" t="s">
        <v>145</v>
      </c>
      <c r="E2493" s="172" t="s">
        <v>1</v>
      </c>
      <c r="F2493" s="173" t="s">
        <v>583</v>
      </c>
      <c r="H2493" s="172" t="s">
        <v>1</v>
      </c>
      <c r="L2493" s="171"/>
      <c r="M2493" s="174"/>
      <c r="N2493" s="175"/>
      <c r="O2493" s="175"/>
      <c r="P2493" s="175"/>
      <c r="Q2493" s="175"/>
      <c r="R2493" s="175"/>
      <c r="S2493" s="175"/>
      <c r="T2493" s="176"/>
      <c r="AT2493" s="172" t="s">
        <v>145</v>
      </c>
      <c r="AU2493" s="172" t="s">
        <v>83</v>
      </c>
      <c r="AV2493" s="15" t="s">
        <v>81</v>
      </c>
      <c r="AW2493" s="15" t="s">
        <v>29</v>
      </c>
      <c r="AX2493" s="15" t="s">
        <v>73</v>
      </c>
      <c r="AY2493" s="172" t="s">
        <v>137</v>
      </c>
    </row>
    <row r="2494" spans="2:51" s="13" customFormat="1">
      <c r="B2494" s="156"/>
      <c r="D2494" s="157" t="s">
        <v>145</v>
      </c>
      <c r="E2494" s="158" t="s">
        <v>1</v>
      </c>
      <c r="F2494" s="159" t="s">
        <v>3019</v>
      </c>
      <c r="H2494" s="160">
        <v>15.97</v>
      </c>
      <c r="L2494" s="156"/>
      <c r="M2494" s="161"/>
      <c r="N2494" s="162"/>
      <c r="O2494" s="162"/>
      <c r="P2494" s="162"/>
      <c r="Q2494" s="162"/>
      <c r="R2494" s="162"/>
      <c r="S2494" s="162"/>
      <c r="T2494" s="163"/>
      <c r="AT2494" s="158" t="s">
        <v>145</v>
      </c>
      <c r="AU2494" s="158" t="s">
        <v>83</v>
      </c>
      <c r="AV2494" s="13" t="s">
        <v>83</v>
      </c>
      <c r="AW2494" s="13" t="s">
        <v>29</v>
      </c>
      <c r="AX2494" s="13" t="s">
        <v>73</v>
      </c>
      <c r="AY2494" s="158" t="s">
        <v>137</v>
      </c>
    </row>
    <row r="2495" spans="2:51" s="13" customFormat="1">
      <c r="B2495" s="156"/>
      <c r="D2495" s="157" t="s">
        <v>145</v>
      </c>
      <c r="E2495" s="158" t="s">
        <v>1</v>
      </c>
      <c r="F2495" s="159" t="s">
        <v>3020</v>
      </c>
      <c r="H2495" s="160">
        <v>15.922000000000001</v>
      </c>
      <c r="L2495" s="156"/>
      <c r="M2495" s="161"/>
      <c r="N2495" s="162"/>
      <c r="O2495" s="162"/>
      <c r="P2495" s="162"/>
      <c r="Q2495" s="162"/>
      <c r="R2495" s="162"/>
      <c r="S2495" s="162"/>
      <c r="T2495" s="163"/>
      <c r="AT2495" s="158" t="s">
        <v>145</v>
      </c>
      <c r="AU2495" s="158" t="s">
        <v>83</v>
      </c>
      <c r="AV2495" s="13" t="s">
        <v>83</v>
      </c>
      <c r="AW2495" s="13" t="s">
        <v>29</v>
      </c>
      <c r="AX2495" s="13" t="s">
        <v>73</v>
      </c>
      <c r="AY2495" s="158" t="s">
        <v>137</v>
      </c>
    </row>
    <row r="2496" spans="2:51" s="13" customFormat="1">
      <c r="B2496" s="156"/>
      <c r="D2496" s="157" t="s">
        <v>145</v>
      </c>
      <c r="E2496" s="158" t="s">
        <v>1</v>
      </c>
      <c r="F2496" s="159" t="s">
        <v>3021</v>
      </c>
      <c r="H2496" s="160">
        <v>24.021999999999998</v>
      </c>
      <c r="L2496" s="156"/>
      <c r="M2496" s="161"/>
      <c r="N2496" s="162"/>
      <c r="O2496" s="162"/>
      <c r="P2496" s="162"/>
      <c r="Q2496" s="162"/>
      <c r="R2496" s="162"/>
      <c r="S2496" s="162"/>
      <c r="T2496" s="163"/>
      <c r="AT2496" s="158" t="s">
        <v>145</v>
      </c>
      <c r="AU2496" s="158" t="s">
        <v>83</v>
      </c>
      <c r="AV2496" s="13" t="s">
        <v>83</v>
      </c>
      <c r="AW2496" s="13" t="s">
        <v>29</v>
      </c>
      <c r="AX2496" s="13" t="s">
        <v>73</v>
      </c>
      <c r="AY2496" s="158" t="s">
        <v>137</v>
      </c>
    </row>
    <row r="2497" spans="1:65" s="13" customFormat="1">
      <c r="B2497" s="156"/>
      <c r="D2497" s="157" t="s">
        <v>145</v>
      </c>
      <c r="E2497" s="158" t="s">
        <v>1</v>
      </c>
      <c r="F2497" s="159" t="s">
        <v>3022</v>
      </c>
      <c r="H2497" s="160">
        <v>7.29</v>
      </c>
      <c r="L2497" s="156"/>
      <c r="M2497" s="161"/>
      <c r="N2497" s="162"/>
      <c r="O2497" s="162"/>
      <c r="P2497" s="162"/>
      <c r="Q2497" s="162"/>
      <c r="R2497" s="162"/>
      <c r="S2497" s="162"/>
      <c r="T2497" s="163"/>
      <c r="AT2497" s="158" t="s">
        <v>145</v>
      </c>
      <c r="AU2497" s="158" t="s">
        <v>83</v>
      </c>
      <c r="AV2497" s="13" t="s">
        <v>83</v>
      </c>
      <c r="AW2497" s="13" t="s">
        <v>29</v>
      </c>
      <c r="AX2497" s="13" t="s">
        <v>73</v>
      </c>
      <c r="AY2497" s="158" t="s">
        <v>137</v>
      </c>
    </row>
    <row r="2498" spans="1:65" s="13" customFormat="1">
      <c r="B2498" s="156"/>
      <c r="D2498" s="157" t="s">
        <v>145</v>
      </c>
      <c r="E2498" s="158" t="s">
        <v>1</v>
      </c>
      <c r="F2498" s="159" t="s">
        <v>3023</v>
      </c>
      <c r="H2498" s="160">
        <v>27.9</v>
      </c>
      <c r="L2498" s="156"/>
      <c r="M2498" s="161"/>
      <c r="N2498" s="162"/>
      <c r="O2498" s="162"/>
      <c r="P2498" s="162"/>
      <c r="Q2498" s="162"/>
      <c r="R2498" s="162"/>
      <c r="S2498" s="162"/>
      <c r="T2498" s="163"/>
      <c r="AT2498" s="158" t="s">
        <v>145</v>
      </c>
      <c r="AU2498" s="158" t="s">
        <v>83</v>
      </c>
      <c r="AV2498" s="13" t="s">
        <v>83</v>
      </c>
      <c r="AW2498" s="13" t="s">
        <v>29</v>
      </c>
      <c r="AX2498" s="13" t="s">
        <v>73</v>
      </c>
      <c r="AY2498" s="158" t="s">
        <v>137</v>
      </c>
    </row>
    <row r="2499" spans="1:65" s="13" customFormat="1">
      <c r="B2499" s="156"/>
      <c r="D2499" s="157" t="s">
        <v>145</v>
      </c>
      <c r="E2499" s="158" t="s">
        <v>1</v>
      </c>
      <c r="F2499" s="159" t="s">
        <v>3024</v>
      </c>
      <c r="H2499" s="160">
        <v>9.702</v>
      </c>
      <c r="L2499" s="156"/>
      <c r="M2499" s="161"/>
      <c r="N2499" s="162"/>
      <c r="O2499" s="162"/>
      <c r="P2499" s="162"/>
      <c r="Q2499" s="162"/>
      <c r="R2499" s="162"/>
      <c r="S2499" s="162"/>
      <c r="T2499" s="163"/>
      <c r="AT2499" s="158" t="s">
        <v>145</v>
      </c>
      <c r="AU2499" s="158" t="s">
        <v>83</v>
      </c>
      <c r="AV2499" s="13" t="s">
        <v>83</v>
      </c>
      <c r="AW2499" s="13" t="s">
        <v>29</v>
      </c>
      <c r="AX2499" s="13" t="s">
        <v>73</v>
      </c>
      <c r="AY2499" s="158" t="s">
        <v>137</v>
      </c>
    </row>
    <row r="2500" spans="1:65" s="13" customFormat="1">
      <c r="B2500" s="156"/>
      <c r="D2500" s="157" t="s">
        <v>145</v>
      </c>
      <c r="E2500" s="158" t="s">
        <v>1</v>
      </c>
      <c r="F2500" s="159" t="s">
        <v>3025</v>
      </c>
      <c r="H2500" s="160">
        <v>16.242000000000001</v>
      </c>
      <c r="L2500" s="156"/>
      <c r="M2500" s="161"/>
      <c r="N2500" s="162"/>
      <c r="O2500" s="162"/>
      <c r="P2500" s="162"/>
      <c r="Q2500" s="162"/>
      <c r="R2500" s="162"/>
      <c r="S2500" s="162"/>
      <c r="T2500" s="163"/>
      <c r="AT2500" s="158" t="s">
        <v>145</v>
      </c>
      <c r="AU2500" s="158" t="s">
        <v>83</v>
      </c>
      <c r="AV2500" s="13" t="s">
        <v>83</v>
      </c>
      <c r="AW2500" s="13" t="s">
        <v>29</v>
      </c>
      <c r="AX2500" s="13" t="s">
        <v>73</v>
      </c>
      <c r="AY2500" s="158" t="s">
        <v>137</v>
      </c>
    </row>
    <row r="2501" spans="1:65" s="13" customFormat="1">
      <c r="B2501" s="156"/>
      <c r="D2501" s="157" t="s">
        <v>145</v>
      </c>
      <c r="E2501" s="158" t="s">
        <v>1</v>
      </c>
      <c r="F2501" s="159" t="s">
        <v>3026</v>
      </c>
      <c r="H2501" s="160">
        <v>19.13</v>
      </c>
      <c r="L2501" s="156"/>
      <c r="M2501" s="161"/>
      <c r="N2501" s="162"/>
      <c r="O2501" s="162"/>
      <c r="P2501" s="162"/>
      <c r="Q2501" s="162"/>
      <c r="R2501" s="162"/>
      <c r="S2501" s="162"/>
      <c r="T2501" s="163"/>
      <c r="AT2501" s="158" t="s">
        <v>145</v>
      </c>
      <c r="AU2501" s="158" t="s">
        <v>83</v>
      </c>
      <c r="AV2501" s="13" t="s">
        <v>83</v>
      </c>
      <c r="AW2501" s="13" t="s">
        <v>29</v>
      </c>
      <c r="AX2501" s="13" t="s">
        <v>73</v>
      </c>
      <c r="AY2501" s="158" t="s">
        <v>137</v>
      </c>
    </row>
    <row r="2502" spans="1:65" s="13" customFormat="1">
      <c r="B2502" s="156"/>
      <c r="D2502" s="157" t="s">
        <v>145</v>
      </c>
      <c r="E2502" s="158" t="s">
        <v>1</v>
      </c>
      <c r="F2502" s="159" t="s">
        <v>3027</v>
      </c>
      <c r="H2502" s="160">
        <v>19.053999999999998</v>
      </c>
      <c r="L2502" s="156"/>
      <c r="M2502" s="161"/>
      <c r="N2502" s="162"/>
      <c r="O2502" s="162"/>
      <c r="P2502" s="162"/>
      <c r="Q2502" s="162"/>
      <c r="R2502" s="162"/>
      <c r="S2502" s="162"/>
      <c r="T2502" s="163"/>
      <c r="AT2502" s="158" t="s">
        <v>145</v>
      </c>
      <c r="AU2502" s="158" t="s">
        <v>83</v>
      </c>
      <c r="AV2502" s="13" t="s">
        <v>83</v>
      </c>
      <c r="AW2502" s="13" t="s">
        <v>29</v>
      </c>
      <c r="AX2502" s="13" t="s">
        <v>73</v>
      </c>
      <c r="AY2502" s="158" t="s">
        <v>137</v>
      </c>
    </row>
    <row r="2503" spans="1:65" s="13" customFormat="1">
      <c r="B2503" s="156"/>
      <c r="D2503" s="157" t="s">
        <v>145</v>
      </c>
      <c r="E2503" s="158" t="s">
        <v>1</v>
      </c>
      <c r="F2503" s="159" t="s">
        <v>3028</v>
      </c>
      <c r="H2503" s="160">
        <v>16.042000000000002</v>
      </c>
      <c r="L2503" s="156"/>
      <c r="M2503" s="161"/>
      <c r="N2503" s="162"/>
      <c r="O2503" s="162"/>
      <c r="P2503" s="162"/>
      <c r="Q2503" s="162"/>
      <c r="R2503" s="162"/>
      <c r="S2503" s="162"/>
      <c r="T2503" s="163"/>
      <c r="AT2503" s="158" t="s">
        <v>145</v>
      </c>
      <c r="AU2503" s="158" t="s">
        <v>83</v>
      </c>
      <c r="AV2503" s="13" t="s">
        <v>83</v>
      </c>
      <c r="AW2503" s="13" t="s">
        <v>29</v>
      </c>
      <c r="AX2503" s="13" t="s">
        <v>73</v>
      </c>
      <c r="AY2503" s="158" t="s">
        <v>137</v>
      </c>
    </row>
    <row r="2504" spans="1:65" s="13" customFormat="1">
      <c r="B2504" s="156"/>
      <c r="D2504" s="157" t="s">
        <v>145</v>
      </c>
      <c r="E2504" s="158" t="s">
        <v>1</v>
      </c>
      <c r="F2504" s="159" t="s">
        <v>3029</v>
      </c>
      <c r="H2504" s="160">
        <v>15.9</v>
      </c>
      <c r="L2504" s="156"/>
      <c r="M2504" s="161"/>
      <c r="N2504" s="162"/>
      <c r="O2504" s="162"/>
      <c r="P2504" s="162"/>
      <c r="Q2504" s="162"/>
      <c r="R2504" s="162"/>
      <c r="S2504" s="162"/>
      <c r="T2504" s="163"/>
      <c r="AT2504" s="158" t="s">
        <v>145</v>
      </c>
      <c r="AU2504" s="158" t="s">
        <v>83</v>
      </c>
      <c r="AV2504" s="13" t="s">
        <v>83</v>
      </c>
      <c r="AW2504" s="13" t="s">
        <v>29</v>
      </c>
      <c r="AX2504" s="13" t="s">
        <v>73</v>
      </c>
      <c r="AY2504" s="158" t="s">
        <v>137</v>
      </c>
    </row>
    <row r="2505" spans="1:65" s="13" customFormat="1">
      <c r="B2505" s="156"/>
      <c r="D2505" s="157" t="s">
        <v>145</v>
      </c>
      <c r="E2505" s="158" t="s">
        <v>1</v>
      </c>
      <c r="F2505" s="159" t="s">
        <v>3030</v>
      </c>
      <c r="H2505" s="160">
        <v>31.5</v>
      </c>
      <c r="L2505" s="156"/>
      <c r="M2505" s="161"/>
      <c r="N2505" s="162"/>
      <c r="O2505" s="162"/>
      <c r="P2505" s="162"/>
      <c r="Q2505" s="162"/>
      <c r="R2505" s="162"/>
      <c r="S2505" s="162"/>
      <c r="T2505" s="163"/>
      <c r="AT2505" s="158" t="s">
        <v>145</v>
      </c>
      <c r="AU2505" s="158" t="s">
        <v>83</v>
      </c>
      <c r="AV2505" s="13" t="s">
        <v>83</v>
      </c>
      <c r="AW2505" s="13" t="s">
        <v>29</v>
      </c>
      <c r="AX2505" s="13" t="s">
        <v>73</v>
      </c>
      <c r="AY2505" s="158" t="s">
        <v>137</v>
      </c>
    </row>
    <row r="2506" spans="1:65" s="16" customFormat="1">
      <c r="B2506" s="191"/>
      <c r="D2506" s="157" t="s">
        <v>145</v>
      </c>
      <c r="E2506" s="192" t="s">
        <v>1</v>
      </c>
      <c r="F2506" s="193" t="s">
        <v>582</v>
      </c>
      <c r="H2506" s="194">
        <v>218.67400000000001</v>
      </c>
      <c r="L2506" s="191"/>
      <c r="M2506" s="195"/>
      <c r="N2506" s="196"/>
      <c r="O2506" s="196"/>
      <c r="P2506" s="196"/>
      <c r="Q2506" s="196"/>
      <c r="R2506" s="196"/>
      <c r="S2506" s="196"/>
      <c r="T2506" s="197"/>
      <c r="AT2506" s="192" t="s">
        <v>145</v>
      </c>
      <c r="AU2506" s="192" t="s">
        <v>83</v>
      </c>
      <c r="AV2506" s="16" t="s">
        <v>152</v>
      </c>
      <c r="AW2506" s="16" t="s">
        <v>29</v>
      </c>
      <c r="AX2506" s="16" t="s">
        <v>73</v>
      </c>
      <c r="AY2506" s="192" t="s">
        <v>137</v>
      </c>
    </row>
    <row r="2507" spans="1:65" s="14" customFormat="1">
      <c r="B2507" s="164"/>
      <c r="D2507" s="157" t="s">
        <v>145</v>
      </c>
      <c r="E2507" s="165" t="s">
        <v>1</v>
      </c>
      <c r="F2507" s="166" t="s">
        <v>176</v>
      </c>
      <c r="H2507" s="167">
        <v>429.464</v>
      </c>
      <c r="L2507" s="164"/>
      <c r="M2507" s="168"/>
      <c r="N2507" s="169"/>
      <c r="O2507" s="169"/>
      <c r="P2507" s="169"/>
      <c r="Q2507" s="169"/>
      <c r="R2507" s="169"/>
      <c r="S2507" s="169"/>
      <c r="T2507" s="170"/>
      <c r="AT2507" s="165" t="s">
        <v>145</v>
      </c>
      <c r="AU2507" s="165" t="s">
        <v>83</v>
      </c>
      <c r="AV2507" s="14" t="s">
        <v>143</v>
      </c>
      <c r="AW2507" s="14" t="s">
        <v>29</v>
      </c>
      <c r="AX2507" s="14" t="s">
        <v>81</v>
      </c>
      <c r="AY2507" s="165" t="s">
        <v>137</v>
      </c>
    </row>
    <row r="2508" spans="1:65" s="2" customFormat="1" ht="24.15" customHeight="1">
      <c r="A2508" s="30"/>
      <c r="B2508" s="142"/>
      <c r="C2508" s="177" t="s">
        <v>3031</v>
      </c>
      <c r="D2508" s="177" t="s">
        <v>214</v>
      </c>
      <c r="E2508" s="178" t="s">
        <v>3032</v>
      </c>
      <c r="F2508" s="179" t="s">
        <v>3033</v>
      </c>
      <c r="G2508" s="180" t="s">
        <v>155</v>
      </c>
      <c r="H2508" s="181">
        <v>787.351</v>
      </c>
      <c r="I2508" s="182"/>
      <c r="J2508" s="182">
        <f>ROUND(I2508*H2508,2)</f>
        <v>0</v>
      </c>
      <c r="K2508" s="183"/>
      <c r="L2508" s="184"/>
      <c r="M2508" s="185" t="s">
        <v>1</v>
      </c>
      <c r="N2508" s="186" t="s">
        <v>38</v>
      </c>
      <c r="O2508" s="152">
        <v>0</v>
      </c>
      <c r="P2508" s="152">
        <f>O2508*H2508</f>
        <v>0</v>
      </c>
      <c r="Q2508" s="152">
        <v>1.1999999999999999E-3</v>
      </c>
      <c r="R2508" s="152">
        <f>Q2508*H2508</f>
        <v>0.94482119999999992</v>
      </c>
      <c r="S2508" s="152">
        <v>0</v>
      </c>
      <c r="T2508" s="153">
        <f>S2508*H2508</f>
        <v>0</v>
      </c>
      <c r="U2508" s="30"/>
      <c r="V2508" s="30"/>
      <c r="W2508" s="30"/>
      <c r="X2508" s="30"/>
      <c r="Y2508" s="30"/>
      <c r="Z2508" s="30"/>
      <c r="AA2508" s="30"/>
      <c r="AB2508" s="30"/>
      <c r="AC2508" s="30"/>
      <c r="AD2508" s="30"/>
      <c r="AE2508" s="30"/>
      <c r="AR2508" s="154" t="s">
        <v>304</v>
      </c>
      <c r="AT2508" s="154" t="s">
        <v>214</v>
      </c>
      <c r="AU2508" s="154" t="s">
        <v>83</v>
      </c>
      <c r="AY2508" s="18" t="s">
        <v>137</v>
      </c>
      <c r="BE2508" s="155">
        <f>IF(N2508="základní",J2508,0)</f>
        <v>0</v>
      </c>
      <c r="BF2508" s="155">
        <f>IF(N2508="snížená",J2508,0)</f>
        <v>0</v>
      </c>
      <c r="BG2508" s="155">
        <f>IF(N2508="zákl. přenesená",J2508,0)</f>
        <v>0</v>
      </c>
      <c r="BH2508" s="155">
        <f>IF(N2508="sníž. přenesená",J2508,0)</f>
        <v>0</v>
      </c>
      <c r="BI2508" s="155">
        <f>IF(N2508="nulová",J2508,0)</f>
        <v>0</v>
      </c>
      <c r="BJ2508" s="18" t="s">
        <v>81</v>
      </c>
      <c r="BK2508" s="155">
        <f>ROUND(I2508*H2508,2)</f>
        <v>0</v>
      </c>
      <c r="BL2508" s="18" t="s">
        <v>223</v>
      </c>
      <c r="BM2508" s="154" t="s">
        <v>3034</v>
      </c>
    </row>
    <row r="2509" spans="1:65" s="13" customFormat="1">
      <c r="B2509" s="156"/>
      <c r="D2509" s="157" t="s">
        <v>145</v>
      </c>
      <c r="E2509" s="158" t="s">
        <v>1</v>
      </c>
      <c r="F2509" s="159" t="s">
        <v>3035</v>
      </c>
      <c r="H2509" s="160">
        <v>787.351</v>
      </c>
      <c r="L2509" s="156"/>
      <c r="M2509" s="161"/>
      <c r="N2509" s="162"/>
      <c r="O2509" s="162"/>
      <c r="P2509" s="162"/>
      <c r="Q2509" s="162"/>
      <c r="R2509" s="162"/>
      <c r="S2509" s="162"/>
      <c r="T2509" s="163"/>
      <c r="AT2509" s="158" t="s">
        <v>145</v>
      </c>
      <c r="AU2509" s="158" t="s">
        <v>83</v>
      </c>
      <c r="AV2509" s="13" t="s">
        <v>83</v>
      </c>
      <c r="AW2509" s="13" t="s">
        <v>29</v>
      </c>
      <c r="AX2509" s="13" t="s">
        <v>81</v>
      </c>
      <c r="AY2509" s="158" t="s">
        <v>137</v>
      </c>
    </row>
    <row r="2510" spans="1:65" s="2" customFormat="1" ht="37.799999999999997" customHeight="1">
      <c r="A2510" s="30"/>
      <c r="B2510" s="142"/>
      <c r="C2510" s="143" t="s">
        <v>3036</v>
      </c>
      <c r="D2510" s="143" t="s">
        <v>139</v>
      </c>
      <c r="E2510" s="144" t="s">
        <v>3037</v>
      </c>
      <c r="F2510" s="145" t="s">
        <v>3038</v>
      </c>
      <c r="G2510" s="146" t="s">
        <v>142</v>
      </c>
      <c r="H2510" s="147">
        <v>122.38</v>
      </c>
      <c r="I2510" s="148"/>
      <c r="J2510" s="148">
        <f>ROUND(I2510*H2510,2)</f>
        <v>0</v>
      </c>
      <c r="K2510" s="149"/>
      <c r="L2510" s="31"/>
      <c r="M2510" s="150" t="s">
        <v>1</v>
      </c>
      <c r="N2510" s="151" t="s">
        <v>38</v>
      </c>
      <c r="O2510" s="152">
        <v>0.83699999999999997</v>
      </c>
      <c r="P2510" s="152">
        <f>O2510*H2510</f>
        <v>102.43205999999999</v>
      </c>
      <c r="Q2510" s="152">
        <v>5.8799999999999998E-3</v>
      </c>
      <c r="R2510" s="152">
        <f>Q2510*H2510</f>
        <v>0.71959439999999997</v>
      </c>
      <c r="S2510" s="152">
        <v>0</v>
      </c>
      <c r="T2510" s="153">
        <f>S2510*H2510</f>
        <v>0</v>
      </c>
      <c r="U2510" s="30"/>
      <c r="V2510" s="30"/>
      <c r="W2510" s="30"/>
      <c r="X2510" s="30"/>
      <c r="Y2510" s="30"/>
      <c r="Z2510" s="30"/>
      <c r="AA2510" s="30"/>
      <c r="AB2510" s="30"/>
      <c r="AC2510" s="30"/>
      <c r="AD2510" s="30"/>
      <c r="AE2510" s="30"/>
      <c r="AR2510" s="154" t="s">
        <v>223</v>
      </c>
      <c r="AT2510" s="154" t="s">
        <v>139</v>
      </c>
      <c r="AU2510" s="154" t="s">
        <v>83</v>
      </c>
      <c r="AY2510" s="18" t="s">
        <v>137</v>
      </c>
      <c r="BE2510" s="155">
        <f>IF(N2510="základní",J2510,0)</f>
        <v>0</v>
      </c>
      <c r="BF2510" s="155">
        <f>IF(N2510="snížená",J2510,0)</f>
        <v>0</v>
      </c>
      <c r="BG2510" s="155">
        <f>IF(N2510="zákl. přenesená",J2510,0)</f>
        <v>0</v>
      </c>
      <c r="BH2510" s="155">
        <f>IF(N2510="sníž. přenesená",J2510,0)</f>
        <v>0</v>
      </c>
      <c r="BI2510" s="155">
        <f>IF(N2510="nulová",J2510,0)</f>
        <v>0</v>
      </c>
      <c r="BJ2510" s="18" t="s">
        <v>81</v>
      </c>
      <c r="BK2510" s="155">
        <f>ROUND(I2510*H2510,2)</f>
        <v>0</v>
      </c>
      <c r="BL2510" s="18" t="s">
        <v>223</v>
      </c>
      <c r="BM2510" s="154" t="s">
        <v>3039</v>
      </c>
    </row>
    <row r="2511" spans="1:65" s="15" customFormat="1">
      <c r="B2511" s="171"/>
      <c r="D2511" s="157" t="s">
        <v>145</v>
      </c>
      <c r="E2511" s="172" t="s">
        <v>1</v>
      </c>
      <c r="F2511" s="173" t="s">
        <v>576</v>
      </c>
      <c r="H2511" s="172" t="s">
        <v>1</v>
      </c>
      <c r="L2511" s="171"/>
      <c r="M2511" s="174"/>
      <c r="N2511" s="175"/>
      <c r="O2511" s="175"/>
      <c r="P2511" s="175"/>
      <c r="Q2511" s="175"/>
      <c r="R2511" s="175"/>
      <c r="S2511" s="175"/>
      <c r="T2511" s="176"/>
      <c r="AT2511" s="172" t="s">
        <v>145</v>
      </c>
      <c r="AU2511" s="172" t="s">
        <v>83</v>
      </c>
      <c r="AV2511" s="15" t="s">
        <v>81</v>
      </c>
      <c r="AW2511" s="15" t="s">
        <v>29</v>
      </c>
      <c r="AX2511" s="15" t="s">
        <v>73</v>
      </c>
      <c r="AY2511" s="172" t="s">
        <v>137</v>
      </c>
    </row>
    <row r="2512" spans="1:65" s="13" customFormat="1">
      <c r="B2512" s="156"/>
      <c r="D2512" s="157" t="s">
        <v>145</v>
      </c>
      <c r="E2512" s="158" t="s">
        <v>1</v>
      </c>
      <c r="F2512" s="159" t="s">
        <v>1411</v>
      </c>
      <c r="H2512" s="160">
        <v>32.67</v>
      </c>
      <c r="L2512" s="156"/>
      <c r="M2512" s="161"/>
      <c r="N2512" s="162"/>
      <c r="O2512" s="162"/>
      <c r="P2512" s="162"/>
      <c r="Q2512" s="162"/>
      <c r="R2512" s="162"/>
      <c r="S2512" s="162"/>
      <c r="T2512" s="163"/>
      <c r="AT2512" s="158" t="s">
        <v>145</v>
      </c>
      <c r="AU2512" s="158" t="s">
        <v>83</v>
      </c>
      <c r="AV2512" s="13" t="s">
        <v>83</v>
      </c>
      <c r="AW2512" s="13" t="s">
        <v>29</v>
      </c>
      <c r="AX2512" s="13" t="s">
        <v>73</v>
      </c>
      <c r="AY2512" s="158" t="s">
        <v>137</v>
      </c>
    </row>
    <row r="2513" spans="1:65" s="13" customFormat="1">
      <c r="B2513" s="156"/>
      <c r="D2513" s="157" t="s">
        <v>145</v>
      </c>
      <c r="E2513" s="158" t="s">
        <v>1</v>
      </c>
      <c r="F2513" s="159" t="s">
        <v>1412</v>
      </c>
      <c r="H2513" s="160">
        <v>28.81</v>
      </c>
      <c r="L2513" s="156"/>
      <c r="M2513" s="161"/>
      <c r="N2513" s="162"/>
      <c r="O2513" s="162"/>
      <c r="P2513" s="162"/>
      <c r="Q2513" s="162"/>
      <c r="R2513" s="162"/>
      <c r="S2513" s="162"/>
      <c r="T2513" s="163"/>
      <c r="AT2513" s="158" t="s">
        <v>145</v>
      </c>
      <c r="AU2513" s="158" t="s">
        <v>83</v>
      </c>
      <c r="AV2513" s="13" t="s">
        <v>83</v>
      </c>
      <c r="AW2513" s="13" t="s">
        <v>29</v>
      </c>
      <c r="AX2513" s="13" t="s">
        <v>73</v>
      </c>
      <c r="AY2513" s="158" t="s">
        <v>137</v>
      </c>
    </row>
    <row r="2514" spans="1:65" s="13" customFormat="1">
      <c r="B2514" s="156"/>
      <c r="D2514" s="157" t="s">
        <v>145</v>
      </c>
      <c r="E2514" s="158" t="s">
        <v>1</v>
      </c>
      <c r="F2514" s="159" t="s">
        <v>1417</v>
      </c>
      <c r="H2514" s="160">
        <v>10.61</v>
      </c>
      <c r="L2514" s="156"/>
      <c r="M2514" s="161"/>
      <c r="N2514" s="162"/>
      <c r="O2514" s="162"/>
      <c r="P2514" s="162"/>
      <c r="Q2514" s="162"/>
      <c r="R2514" s="162"/>
      <c r="S2514" s="162"/>
      <c r="T2514" s="163"/>
      <c r="AT2514" s="158" t="s">
        <v>145</v>
      </c>
      <c r="AU2514" s="158" t="s">
        <v>83</v>
      </c>
      <c r="AV2514" s="13" t="s">
        <v>83</v>
      </c>
      <c r="AW2514" s="13" t="s">
        <v>29</v>
      </c>
      <c r="AX2514" s="13" t="s">
        <v>73</v>
      </c>
      <c r="AY2514" s="158" t="s">
        <v>137</v>
      </c>
    </row>
    <row r="2515" spans="1:65" s="15" customFormat="1">
      <c r="B2515" s="171"/>
      <c r="D2515" s="157" t="s">
        <v>145</v>
      </c>
      <c r="E2515" s="172" t="s">
        <v>1</v>
      </c>
      <c r="F2515" s="173" t="s">
        <v>583</v>
      </c>
      <c r="H2515" s="172" t="s">
        <v>1</v>
      </c>
      <c r="L2515" s="171"/>
      <c r="M2515" s="174"/>
      <c r="N2515" s="175"/>
      <c r="O2515" s="175"/>
      <c r="P2515" s="175"/>
      <c r="Q2515" s="175"/>
      <c r="R2515" s="175"/>
      <c r="S2515" s="175"/>
      <c r="T2515" s="176"/>
      <c r="AT2515" s="172" t="s">
        <v>145</v>
      </c>
      <c r="AU2515" s="172" t="s">
        <v>83</v>
      </c>
      <c r="AV2515" s="15" t="s">
        <v>81</v>
      </c>
      <c r="AW2515" s="15" t="s">
        <v>29</v>
      </c>
      <c r="AX2515" s="15" t="s">
        <v>73</v>
      </c>
      <c r="AY2515" s="172" t="s">
        <v>137</v>
      </c>
    </row>
    <row r="2516" spans="1:65" s="13" customFormat="1">
      <c r="B2516" s="156"/>
      <c r="D2516" s="157" t="s">
        <v>145</v>
      </c>
      <c r="E2516" s="158" t="s">
        <v>1</v>
      </c>
      <c r="F2516" s="159" t="s">
        <v>1414</v>
      </c>
      <c r="H2516" s="160">
        <v>50.29</v>
      </c>
      <c r="L2516" s="156"/>
      <c r="M2516" s="161"/>
      <c r="N2516" s="162"/>
      <c r="O2516" s="162"/>
      <c r="P2516" s="162"/>
      <c r="Q2516" s="162"/>
      <c r="R2516" s="162"/>
      <c r="S2516" s="162"/>
      <c r="T2516" s="163"/>
      <c r="AT2516" s="158" t="s">
        <v>145</v>
      </c>
      <c r="AU2516" s="158" t="s">
        <v>83</v>
      </c>
      <c r="AV2516" s="13" t="s">
        <v>83</v>
      </c>
      <c r="AW2516" s="13" t="s">
        <v>29</v>
      </c>
      <c r="AX2516" s="13" t="s">
        <v>73</v>
      </c>
      <c r="AY2516" s="158" t="s">
        <v>137</v>
      </c>
    </row>
    <row r="2517" spans="1:65" s="14" customFormat="1">
      <c r="B2517" s="164"/>
      <c r="D2517" s="157" t="s">
        <v>145</v>
      </c>
      <c r="E2517" s="165" t="s">
        <v>1</v>
      </c>
      <c r="F2517" s="166" t="s">
        <v>176</v>
      </c>
      <c r="H2517" s="167">
        <v>122.38</v>
      </c>
      <c r="L2517" s="164"/>
      <c r="M2517" s="168"/>
      <c r="N2517" s="169"/>
      <c r="O2517" s="169"/>
      <c r="P2517" s="169"/>
      <c r="Q2517" s="169"/>
      <c r="R2517" s="169"/>
      <c r="S2517" s="169"/>
      <c r="T2517" s="170"/>
      <c r="AT2517" s="165" t="s">
        <v>145</v>
      </c>
      <c r="AU2517" s="165" t="s">
        <v>83</v>
      </c>
      <c r="AV2517" s="14" t="s">
        <v>143</v>
      </c>
      <c r="AW2517" s="14" t="s">
        <v>29</v>
      </c>
      <c r="AX2517" s="14" t="s">
        <v>81</v>
      </c>
      <c r="AY2517" s="165" t="s">
        <v>137</v>
      </c>
    </row>
    <row r="2518" spans="1:65" s="2" customFormat="1" ht="37.799999999999997" customHeight="1">
      <c r="A2518" s="30"/>
      <c r="B2518" s="142"/>
      <c r="C2518" s="177" t="s">
        <v>3040</v>
      </c>
      <c r="D2518" s="177" t="s">
        <v>214</v>
      </c>
      <c r="E2518" s="178" t="s">
        <v>3041</v>
      </c>
      <c r="F2518" s="179" t="s">
        <v>3042</v>
      </c>
      <c r="G2518" s="180" t="s">
        <v>142</v>
      </c>
      <c r="H2518" s="181">
        <v>134.61799999999999</v>
      </c>
      <c r="I2518" s="182"/>
      <c r="J2518" s="182">
        <f>ROUND(I2518*H2518,2)</f>
        <v>0</v>
      </c>
      <c r="K2518" s="183"/>
      <c r="L2518" s="184"/>
      <c r="M2518" s="185" t="s">
        <v>1</v>
      </c>
      <c r="N2518" s="186" t="s">
        <v>38</v>
      </c>
      <c r="O2518" s="152">
        <v>0</v>
      </c>
      <c r="P2518" s="152">
        <f>O2518*H2518</f>
        <v>0</v>
      </c>
      <c r="Q2518" s="152">
        <v>1.9199999999999998E-2</v>
      </c>
      <c r="R2518" s="152">
        <f>Q2518*H2518</f>
        <v>2.5846655999999997</v>
      </c>
      <c r="S2518" s="152">
        <v>0</v>
      </c>
      <c r="T2518" s="153">
        <f>S2518*H2518</f>
        <v>0</v>
      </c>
      <c r="U2518" s="30"/>
      <c r="V2518" s="30"/>
      <c r="W2518" s="30"/>
      <c r="X2518" s="30"/>
      <c r="Y2518" s="30"/>
      <c r="Z2518" s="30"/>
      <c r="AA2518" s="30"/>
      <c r="AB2518" s="30"/>
      <c r="AC2518" s="30"/>
      <c r="AD2518" s="30"/>
      <c r="AE2518" s="30"/>
      <c r="AR2518" s="154" t="s">
        <v>304</v>
      </c>
      <c r="AT2518" s="154" t="s">
        <v>214</v>
      </c>
      <c r="AU2518" s="154" t="s">
        <v>83</v>
      </c>
      <c r="AY2518" s="18" t="s">
        <v>137</v>
      </c>
      <c r="BE2518" s="155">
        <f>IF(N2518="základní",J2518,0)</f>
        <v>0</v>
      </c>
      <c r="BF2518" s="155">
        <f>IF(N2518="snížená",J2518,0)</f>
        <v>0</v>
      </c>
      <c r="BG2518" s="155">
        <f>IF(N2518="zákl. přenesená",J2518,0)</f>
        <v>0</v>
      </c>
      <c r="BH2518" s="155">
        <f>IF(N2518="sníž. přenesená",J2518,0)</f>
        <v>0</v>
      </c>
      <c r="BI2518" s="155">
        <f>IF(N2518="nulová",J2518,0)</f>
        <v>0</v>
      </c>
      <c r="BJ2518" s="18" t="s">
        <v>81</v>
      </c>
      <c r="BK2518" s="155">
        <f>ROUND(I2518*H2518,2)</f>
        <v>0</v>
      </c>
      <c r="BL2518" s="18" t="s">
        <v>223</v>
      </c>
      <c r="BM2518" s="154" t="s">
        <v>3043</v>
      </c>
    </row>
    <row r="2519" spans="1:65" s="13" customFormat="1">
      <c r="B2519" s="156"/>
      <c r="D2519" s="157" t="s">
        <v>145</v>
      </c>
      <c r="F2519" s="159" t="s">
        <v>3044</v>
      </c>
      <c r="H2519" s="160">
        <v>134.61799999999999</v>
      </c>
      <c r="L2519" s="156"/>
      <c r="M2519" s="161"/>
      <c r="N2519" s="162"/>
      <c r="O2519" s="162"/>
      <c r="P2519" s="162"/>
      <c r="Q2519" s="162"/>
      <c r="R2519" s="162"/>
      <c r="S2519" s="162"/>
      <c r="T2519" s="163"/>
      <c r="AT2519" s="158" t="s">
        <v>145</v>
      </c>
      <c r="AU2519" s="158" t="s">
        <v>83</v>
      </c>
      <c r="AV2519" s="13" t="s">
        <v>83</v>
      </c>
      <c r="AW2519" s="13" t="s">
        <v>3</v>
      </c>
      <c r="AX2519" s="13" t="s">
        <v>81</v>
      </c>
      <c r="AY2519" s="158" t="s">
        <v>137</v>
      </c>
    </row>
    <row r="2520" spans="1:65" s="2" customFormat="1" ht="24.15" customHeight="1">
      <c r="A2520" s="30"/>
      <c r="B2520" s="142"/>
      <c r="C2520" s="143" t="s">
        <v>3045</v>
      </c>
      <c r="D2520" s="143" t="s">
        <v>139</v>
      </c>
      <c r="E2520" s="144" t="s">
        <v>3046</v>
      </c>
      <c r="F2520" s="145" t="s">
        <v>3047</v>
      </c>
      <c r="G2520" s="146" t="s">
        <v>190</v>
      </c>
      <c r="H2520" s="147">
        <v>17.085999999999999</v>
      </c>
      <c r="I2520" s="148"/>
      <c r="J2520" s="148">
        <f>ROUND(I2520*H2520,2)</f>
        <v>0</v>
      </c>
      <c r="K2520" s="149"/>
      <c r="L2520" s="31"/>
      <c r="M2520" s="150" t="s">
        <v>1</v>
      </c>
      <c r="N2520" s="151" t="s">
        <v>38</v>
      </c>
      <c r="O2520" s="152">
        <v>0.192</v>
      </c>
      <c r="P2520" s="152">
        <f>O2520*H2520</f>
        <v>3.2805119999999999</v>
      </c>
      <c r="Q2520" s="152">
        <v>9.3999999999999997E-4</v>
      </c>
      <c r="R2520" s="152">
        <f>Q2520*H2520</f>
        <v>1.606084E-2</v>
      </c>
      <c r="S2520" s="152">
        <v>0</v>
      </c>
      <c r="T2520" s="153">
        <f>S2520*H2520</f>
        <v>0</v>
      </c>
      <c r="U2520" s="30"/>
      <c r="V2520" s="30"/>
      <c r="W2520" s="30"/>
      <c r="X2520" s="30"/>
      <c r="Y2520" s="30"/>
      <c r="Z2520" s="30"/>
      <c r="AA2520" s="30"/>
      <c r="AB2520" s="30"/>
      <c r="AC2520" s="30"/>
      <c r="AD2520" s="30"/>
      <c r="AE2520" s="30"/>
      <c r="AR2520" s="154" t="s">
        <v>223</v>
      </c>
      <c r="AT2520" s="154" t="s">
        <v>139</v>
      </c>
      <c r="AU2520" s="154" t="s">
        <v>83</v>
      </c>
      <c r="AY2520" s="18" t="s">
        <v>137</v>
      </c>
      <c r="BE2520" s="155">
        <f>IF(N2520="základní",J2520,0)</f>
        <v>0</v>
      </c>
      <c r="BF2520" s="155">
        <f>IF(N2520="snížená",J2520,0)</f>
        <v>0</v>
      </c>
      <c r="BG2520" s="155">
        <f>IF(N2520="zákl. přenesená",J2520,0)</f>
        <v>0</v>
      </c>
      <c r="BH2520" s="155">
        <f>IF(N2520="sníž. přenesená",J2520,0)</f>
        <v>0</v>
      </c>
      <c r="BI2520" s="155">
        <f>IF(N2520="nulová",J2520,0)</f>
        <v>0</v>
      </c>
      <c r="BJ2520" s="18" t="s">
        <v>81</v>
      </c>
      <c r="BK2520" s="155">
        <f>ROUND(I2520*H2520,2)</f>
        <v>0</v>
      </c>
      <c r="BL2520" s="18" t="s">
        <v>223</v>
      </c>
      <c r="BM2520" s="154" t="s">
        <v>3048</v>
      </c>
    </row>
    <row r="2521" spans="1:65" s="15" customFormat="1">
      <c r="B2521" s="171"/>
      <c r="D2521" s="157" t="s">
        <v>145</v>
      </c>
      <c r="E2521" s="172" t="s">
        <v>1</v>
      </c>
      <c r="F2521" s="173" t="s">
        <v>576</v>
      </c>
      <c r="H2521" s="172" t="s">
        <v>1</v>
      </c>
      <c r="L2521" s="171"/>
      <c r="M2521" s="174"/>
      <c r="N2521" s="175"/>
      <c r="O2521" s="175"/>
      <c r="P2521" s="175"/>
      <c r="Q2521" s="175"/>
      <c r="R2521" s="175"/>
      <c r="S2521" s="175"/>
      <c r="T2521" s="176"/>
      <c r="AT2521" s="172" t="s">
        <v>145</v>
      </c>
      <c r="AU2521" s="172" t="s">
        <v>83</v>
      </c>
      <c r="AV2521" s="15" t="s">
        <v>81</v>
      </c>
      <c r="AW2521" s="15" t="s">
        <v>29</v>
      </c>
      <c r="AX2521" s="15" t="s">
        <v>73</v>
      </c>
      <c r="AY2521" s="172" t="s">
        <v>137</v>
      </c>
    </row>
    <row r="2522" spans="1:65" s="13" customFormat="1">
      <c r="B2522" s="156"/>
      <c r="D2522" s="157" t="s">
        <v>145</v>
      </c>
      <c r="E2522" s="158" t="s">
        <v>1</v>
      </c>
      <c r="F2522" s="159" t="s">
        <v>3049</v>
      </c>
      <c r="H2522" s="160">
        <v>4.0999999999999996</v>
      </c>
      <c r="L2522" s="156"/>
      <c r="M2522" s="161"/>
      <c r="N2522" s="162"/>
      <c r="O2522" s="162"/>
      <c r="P2522" s="162"/>
      <c r="Q2522" s="162"/>
      <c r="R2522" s="162"/>
      <c r="S2522" s="162"/>
      <c r="T2522" s="163"/>
      <c r="AT2522" s="158" t="s">
        <v>145</v>
      </c>
      <c r="AU2522" s="158" t="s">
        <v>83</v>
      </c>
      <c r="AV2522" s="13" t="s">
        <v>83</v>
      </c>
      <c r="AW2522" s="13" t="s">
        <v>29</v>
      </c>
      <c r="AX2522" s="13" t="s">
        <v>73</v>
      </c>
      <c r="AY2522" s="158" t="s">
        <v>137</v>
      </c>
    </row>
    <row r="2523" spans="1:65" s="13" customFormat="1">
      <c r="B2523" s="156"/>
      <c r="D2523" s="157" t="s">
        <v>145</v>
      </c>
      <c r="E2523" s="158" t="s">
        <v>1</v>
      </c>
      <c r="F2523" s="159" t="s">
        <v>3050</v>
      </c>
      <c r="H2523" s="160">
        <v>2.75</v>
      </c>
      <c r="L2523" s="156"/>
      <c r="M2523" s="161"/>
      <c r="N2523" s="162"/>
      <c r="O2523" s="162"/>
      <c r="P2523" s="162"/>
      <c r="Q2523" s="162"/>
      <c r="R2523" s="162"/>
      <c r="S2523" s="162"/>
      <c r="T2523" s="163"/>
      <c r="AT2523" s="158" t="s">
        <v>145</v>
      </c>
      <c r="AU2523" s="158" t="s">
        <v>83</v>
      </c>
      <c r="AV2523" s="13" t="s">
        <v>83</v>
      </c>
      <c r="AW2523" s="13" t="s">
        <v>29</v>
      </c>
      <c r="AX2523" s="13" t="s">
        <v>73</v>
      </c>
      <c r="AY2523" s="158" t="s">
        <v>137</v>
      </c>
    </row>
    <row r="2524" spans="1:65" s="15" customFormat="1">
      <c r="B2524" s="171"/>
      <c r="D2524" s="157" t="s">
        <v>145</v>
      </c>
      <c r="E2524" s="172" t="s">
        <v>1</v>
      </c>
      <c r="F2524" s="173" t="s">
        <v>583</v>
      </c>
      <c r="H2524" s="172" t="s">
        <v>1</v>
      </c>
      <c r="L2524" s="171"/>
      <c r="M2524" s="174"/>
      <c r="N2524" s="175"/>
      <c r="O2524" s="175"/>
      <c r="P2524" s="175"/>
      <c r="Q2524" s="175"/>
      <c r="R2524" s="175"/>
      <c r="S2524" s="175"/>
      <c r="T2524" s="176"/>
      <c r="AT2524" s="172" t="s">
        <v>145</v>
      </c>
      <c r="AU2524" s="172" t="s">
        <v>83</v>
      </c>
      <c r="AV2524" s="15" t="s">
        <v>81</v>
      </c>
      <c r="AW2524" s="15" t="s">
        <v>29</v>
      </c>
      <c r="AX2524" s="15" t="s">
        <v>73</v>
      </c>
      <c r="AY2524" s="172" t="s">
        <v>137</v>
      </c>
    </row>
    <row r="2525" spans="1:65" s="13" customFormat="1">
      <c r="B2525" s="156"/>
      <c r="D2525" s="157" t="s">
        <v>145</v>
      </c>
      <c r="E2525" s="158" t="s">
        <v>1</v>
      </c>
      <c r="F2525" s="159" t="s">
        <v>3051</v>
      </c>
      <c r="H2525" s="160">
        <v>4.1859999999999999</v>
      </c>
      <c r="L2525" s="156"/>
      <c r="M2525" s="161"/>
      <c r="N2525" s="162"/>
      <c r="O2525" s="162"/>
      <c r="P2525" s="162"/>
      <c r="Q2525" s="162"/>
      <c r="R2525" s="162"/>
      <c r="S2525" s="162"/>
      <c r="T2525" s="163"/>
      <c r="AT2525" s="158" t="s">
        <v>145</v>
      </c>
      <c r="AU2525" s="158" t="s">
        <v>83</v>
      </c>
      <c r="AV2525" s="13" t="s">
        <v>83</v>
      </c>
      <c r="AW2525" s="13" t="s">
        <v>29</v>
      </c>
      <c r="AX2525" s="13" t="s">
        <v>73</v>
      </c>
      <c r="AY2525" s="158" t="s">
        <v>137</v>
      </c>
    </row>
    <row r="2526" spans="1:65" s="13" customFormat="1">
      <c r="B2526" s="156"/>
      <c r="D2526" s="157" t="s">
        <v>145</v>
      </c>
      <c r="E2526" s="158" t="s">
        <v>1</v>
      </c>
      <c r="F2526" s="159" t="s">
        <v>3052</v>
      </c>
      <c r="H2526" s="160">
        <v>3.1</v>
      </c>
      <c r="L2526" s="156"/>
      <c r="M2526" s="161"/>
      <c r="N2526" s="162"/>
      <c r="O2526" s="162"/>
      <c r="P2526" s="162"/>
      <c r="Q2526" s="162"/>
      <c r="R2526" s="162"/>
      <c r="S2526" s="162"/>
      <c r="T2526" s="163"/>
      <c r="AT2526" s="158" t="s">
        <v>145</v>
      </c>
      <c r="AU2526" s="158" t="s">
        <v>83</v>
      </c>
      <c r="AV2526" s="13" t="s">
        <v>83</v>
      </c>
      <c r="AW2526" s="13" t="s">
        <v>29</v>
      </c>
      <c r="AX2526" s="13" t="s">
        <v>73</v>
      </c>
      <c r="AY2526" s="158" t="s">
        <v>137</v>
      </c>
    </row>
    <row r="2527" spans="1:65" s="13" customFormat="1">
      <c r="B2527" s="156"/>
      <c r="D2527" s="157" t="s">
        <v>145</v>
      </c>
      <c r="E2527" s="158" t="s">
        <v>1</v>
      </c>
      <c r="F2527" s="159" t="s">
        <v>3053</v>
      </c>
      <c r="H2527" s="160">
        <v>2.95</v>
      </c>
      <c r="L2527" s="156"/>
      <c r="M2527" s="161"/>
      <c r="N2527" s="162"/>
      <c r="O2527" s="162"/>
      <c r="P2527" s="162"/>
      <c r="Q2527" s="162"/>
      <c r="R2527" s="162"/>
      <c r="S2527" s="162"/>
      <c r="T2527" s="163"/>
      <c r="AT2527" s="158" t="s">
        <v>145</v>
      </c>
      <c r="AU2527" s="158" t="s">
        <v>83</v>
      </c>
      <c r="AV2527" s="13" t="s">
        <v>83</v>
      </c>
      <c r="AW2527" s="13" t="s">
        <v>29</v>
      </c>
      <c r="AX2527" s="13" t="s">
        <v>73</v>
      </c>
      <c r="AY2527" s="158" t="s">
        <v>137</v>
      </c>
    </row>
    <row r="2528" spans="1:65" s="14" customFormat="1">
      <c r="B2528" s="164"/>
      <c r="D2528" s="157" t="s">
        <v>145</v>
      </c>
      <c r="E2528" s="165" t="s">
        <v>1</v>
      </c>
      <c r="F2528" s="166" t="s">
        <v>176</v>
      </c>
      <c r="H2528" s="167">
        <v>17.085999999999999</v>
      </c>
      <c r="L2528" s="164"/>
      <c r="M2528" s="168"/>
      <c r="N2528" s="169"/>
      <c r="O2528" s="169"/>
      <c r="P2528" s="169"/>
      <c r="Q2528" s="169"/>
      <c r="R2528" s="169"/>
      <c r="S2528" s="169"/>
      <c r="T2528" s="170"/>
      <c r="AT2528" s="165" t="s">
        <v>145</v>
      </c>
      <c r="AU2528" s="165" t="s">
        <v>83</v>
      </c>
      <c r="AV2528" s="14" t="s">
        <v>143</v>
      </c>
      <c r="AW2528" s="14" t="s">
        <v>29</v>
      </c>
      <c r="AX2528" s="14" t="s">
        <v>81</v>
      </c>
      <c r="AY2528" s="165" t="s">
        <v>137</v>
      </c>
    </row>
    <row r="2529" spans="1:65" s="2" customFormat="1" ht="21.75" customHeight="1">
      <c r="A2529" s="30"/>
      <c r="B2529" s="142"/>
      <c r="C2529" s="177" t="s">
        <v>3054</v>
      </c>
      <c r="D2529" s="177" t="s">
        <v>214</v>
      </c>
      <c r="E2529" s="178" t="s">
        <v>3055</v>
      </c>
      <c r="F2529" s="179" t="s">
        <v>3056</v>
      </c>
      <c r="G2529" s="180" t="s">
        <v>155</v>
      </c>
      <c r="H2529" s="181">
        <v>75.177999999999997</v>
      </c>
      <c r="I2529" s="182"/>
      <c r="J2529" s="182">
        <f>ROUND(I2529*H2529,2)</f>
        <v>0</v>
      </c>
      <c r="K2529" s="183"/>
      <c r="L2529" s="184"/>
      <c r="M2529" s="185" t="s">
        <v>1</v>
      </c>
      <c r="N2529" s="186" t="s">
        <v>38</v>
      </c>
      <c r="O2529" s="152">
        <v>0</v>
      </c>
      <c r="P2529" s="152">
        <f>O2529*H2529</f>
        <v>0</v>
      </c>
      <c r="Q2529" s="152">
        <v>2.0000000000000001E-4</v>
      </c>
      <c r="R2529" s="152">
        <f>Q2529*H2529</f>
        <v>1.50356E-2</v>
      </c>
      <c r="S2529" s="152">
        <v>0</v>
      </c>
      <c r="T2529" s="153">
        <f>S2529*H2529</f>
        <v>0</v>
      </c>
      <c r="U2529" s="30"/>
      <c r="V2529" s="30"/>
      <c r="W2529" s="30"/>
      <c r="X2529" s="30"/>
      <c r="Y2529" s="30"/>
      <c r="Z2529" s="30"/>
      <c r="AA2529" s="30"/>
      <c r="AB2529" s="30"/>
      <c r="AC2529" s="30"/>
      <c r="AD2529" s="30"/>
      <c r="AE2529" s="30"/>
      <c r="AR2529" s="154" t="s">
        <v>304</v>
      </c>
      <c r="AT2529" s="154" t="s">
        <v>214</v>
      </c>
      <c r="AU2529" s="154" t="s">
        <v>83</v>
      </c>
      <c r="AY2529" s="18" t="s">
        <v>137</v>
      </c>
      <c r="BE2529" s="155">
        <f>IF(N2529="základní",J2529,0)</f>
        <v>0</v>
      </c>
      <c r="BF2529" s="155">
        <f>IF(N2529="snížená",J2529,0)</f>
        <v>0</v>
      </c>
      <c r="BG2529" s="155">
        <f>IF(N2529="zákl. přenesená",J2529,0)</f>
        <v>0</v>
      </c>
      <c r="BH2529" s="155">
        <f>IF(N2529="sníž. přenesená",J2529,0)</f>
        <v>0</v>
      </c>
      <c r="BI2529" s="155">
        <f>IF(N2529="nulová",J2529,0)</f>
        <v>0</v>
      </c>
      <c r="BJ2529" s="18" t="s">
        <v>81</v>
      </c>
      <c r="BK2529" s="155">
        <f>ROUND(I2529*H2529,2)</f>
        <v>0</v>
      </c>
      <c r="BL2529" s="18" t="s">
        <v>223</v>
      </c>
      <c r="BM2529" s="154" t="s">
        <v>3057</v>
      </c>
    </row>
    <row r="2530" spans="1:65" s="13" customFormat="1">
      <c r="B2530" s="156"/>
      <c r="D2530" s="157" t="s">
        <v>145</v>
      </c>
      <c r="E2530" s="158" t="s">
        <v>1</v>
      </c>
      <c r="F2530" s="159" t="s">
        <v>3058</v>
      </c>
      <c r="H2530" s="160">
        <v>75.177999999999997</v>
      </c>
      <c r="L2530" s="156"/>
      <c r="M2530" s="161"/>
      <c r="N2530" s="162"/>
      <c r="O2530" s="162"/>
      <c r="P2530" s="162"/>
      <c r="Q2530" s="162"/>
      <c r="R2530" s="162"/>
      <c r="S2530" s="162"/>
      <c r="T2530" s="163"/>
      <c r="AT2530" s="158" t="s">
        <v>145</v>
      </c>
      <c r="AU2530" s="158" t="s">
        <v>83</v>
      </c>
      <c r="AV2530" s="13" t="s">
        <v>83</v>
      </c>
      <c r="AW2530" s="13" t="s">
        <v>29</v>
      </c>
      <c r="AX2530" s="13" t="s">
        <v>81</v>
      </c>
      <c r="AY2530" s="158" t="s">
        <v>137</v>
      </c>
    </row>
    <row r="2531" spans="1:65" s="2" customFormat="1" ht="16.5" customHeight="1">
      <c r="A2531" s="30"/>
      <c r="B2531" s="142"/>
      <c r="C2531" s="143" t="s">
        <v>3059</v>
      </c>
      <c r="D2531" s="143" t="s">
        <v>139</v>
      </c>
      <c r="E2531" s="144" t="s">
        <v>3060</v>
      </c>
      <c r="F2531" s="145" t="s">
        <v>3061</v>
      </c>
      <c r="G2531" s="146" t="s">
        <v>190</v>
      </c>
      <c r="H2531" s="147">
        <v>859.28</v>
      </c>
      <c r="I2531" s="148"/>
      <c r="J2531" s="148">
        <f>ROUND(I2531*H2531,2)</f>
        <v>0</v>
      </c>
      <c r="K2531" s="149"/>
      <c r="L2531" s="31"/>
      <c r="M2531" s="150" t="s">
        <v>1</v>
      </c>
      <c r="N2531" s="151" t="s">
        <v>38</v>
      </c>
      <c r="O2531" s="152">
        <v>0.05</v>
      </c>
      <c r="P2531" s="152">
        <f>O2531*H2531</f>
        <v>42.963999999999999</v>
      </c>
      <c r="Q2531" s="152">
        <v>3.0000000000000001E-5</v>
      </c>
      <c r="R2531" s="152">
        <f>Q2531*H2531</f>
        <v>2.57784E-2</v>
      </c>
      <c r="S2531" s="152">
        <v>0</v>
      </c>
      <c r="T2531" s="153">
        <f>S2531*H2531</f>
        <v>0</v>
      </c>
      <c r="U2531" s="30"/>
      <c r="V2531" s="30"/>
      <c r="W2531" s="30"/>
      <c r="X2531" s="30"/>
      <c r="Y2531" s="30"/>
      <c r="Z2531" s="30"/>
      <c r="AA2531" s="30"/>
      <c r="AB2531" s="30"/>
      <c r="AC2531" s="30"/>
      <c r="AD2531" s="30"/>
      <c r="AE2531" s="30"/>
      <c r="AR2531" s="154" t="s">
        <v>223</v>
      </c>
      <c r="AT2531" s="154" t="s">
        <v>139</v>
      </c>
      <c r="AU2531" s="154" t="s">
        <v>83</v>
      </c>
      <c r="AY2531" s="18" t="s">
        <v>137</v>
      </c>
      <c r="BE2531" s="155">
        <f>IF(N2531="základní",J2531,0)</f>
        <v>0</v>
      </c>
      <c r="BF2531" s="155">
        <f>IF(N2531="snížená",J2531,0)</f>
        <v>0</v>
      </c>
      <c r="BG2531" s="155">
        <f>IF(N2531="zákl. přenesená",J2531,0)</f>
        <v>0</v>
      </c>
      <c r="BH2531" s="155">
        <f>IF(N2531="sníž. přenesená",J2531,0)</f>
        <v>0</v>
      </c>
      <c r="BI2531" s="155">
        <f>IF(N2531="nulová",J2531,0)</f>
        <v>0</v>
      </c>
      <c r="BJ2531" s="18" t="s">
        <v>81</v>
      </c>
      <c r="BK2531" s="155">
        <f>ROUND(I2531*H2531,2)</f>
        <v>0</v>
      </c>
      <c r="BL2531" s="18" t="s">
        <v>223</v>
      </c>
      <c r="BM2531" s="154" t="s">
        <v>3062</v>
      </c>
    </row>
    <row r="2532" spans="1:65" s="13" customFormat="1">
      <c r="B2532" s="156"/>
      <c r="D2532" s="157" t="s">
        <v>145</v>
      </c>
      <c r="E2532" s="158" t="s">
        <v>1</v>
      </c>
      <c r="F2532" s="159" t="s">
        <v>3063</v>
      </c>
      <c r="H2532" s="160">
        <v>859.28</v>
      </c>
      <c r="L2532" s="156"/>
      <c r="M2532" s="161"/>
      <c r="N2532" s="162"/>
      <c r="O2532" s="162"/>
      <c r="P2532" s="162"/>
      <c r="Q2532" s="162"/>
      <c r="R2532" s="162"/>
      <c r="S2532" s="162"/>
      <c r="T2532" s="163"/>
      <c r="AT2532" s="158" t="s">
        <v>145</v>
      </c>
      <c r="AU2532" s="158" t="s">
        <v>83</v>
      </c>
      <c r="AV2532" s="13" t="s">
        <v>83</v>
      </c>
      <c r="AW2532" s="13" t="s">
        <v>29</v>
      </c>
      <c r="AX2532" s="13" t="s">
        <v>81</v>
      </c>
      <c r="AY2532" s="158" t="s">
        <v>137</v>
      </c>
    </row>
    <row r="2533" spans="1:65" s="2" customFormat="1" ht="24.15" customHeight="1">
      <c r="A2533" s="30"/>
      <c r="B2533" s="142"/>
      <c r="C2533" s="143" t="s">
        <v>3064</v>
      </c>
      <c r="D2533" s="143" t="s">
        <v>139</v>
      </c>
      <c r="E2533" s="144" t="s">
        <v>3065</v>
      </c>
      <c r="F2533" s="145" t="s">
        <v>3066</v>
      </c>
      <c r="G2533" s="146" t="s">
        <v>384</v>
      </c>
      <c r="H2533" s="147"/>
      <c r="I2533" s="148"/>
      <c r="J2533" s="148">
        <f>ROUND(I2533*H2533,2)</f>
        <v>0</v>
      </c>
      <c r="K2533" s="149"/>
      <c r="L2533" s="31"/>
      <c r="M2533" s="150" t="s">
        <v>1</v>
      </c>
      <c r="N2533" s="151" t="s">
        <v>38</v>
      </c>
      <c r="O2533" s="152">
        <v>0</v>
      </c>
      <c r="P2533" s="152">
        <f>O2533*H2533</f>
        <v>0</v>
      </c>
      <c r="Q2533" s="152">
        <v>0</v>
      </c>
      <c r="R2533" s="152">
        <f>Q2533*H2533</f>
        <v>0</v>
      </c>
      <c r="S2533" s="152">
        <v>0</v>
      </c>
      <c r="T2533" s="153">
        <f>S2533*H2533</f>
        <v>0</v>
      </c>
      <c r="U2533" s="30"/>
      <c r="V2533" s="30"/>
      <c r="W2533" s="30"/>
      <c r="X2533" s="30"/>
      <c r="Y2533" s="30"/>
      <c r="Z2533" s="30"/>
      <c r="AA2533" s="30"/>
      <c r="AB2533" s="30"/>
      <c r="AC2533" s="30"/>
      <c r="AD2533" s="30"/>
      <c r="AE2533" s="30"/>
      <c r="AR2533" s="154" t="s">
        <v>223</v>
      </c>
      <c r="AT2533" s="154" t="s">
        <v>139</v>
      </c>
      <c r="AU2533" s="154" t="s">
        <v>83</v>
      </c>
      <c r="AY2533" s="18" t="s">
        <v>137</v>
      </c>
      <c r="BE2533" s="155">
        <f>IF(N2533="základní",J2533,0)</f>
        <v>0</v>
      </c>
      <c r="BF2533" s="155">
        <f>IF(N2533="snížená",J2533,0)</f>
        <v>0</v>
      </c>
      <c r="BG2533" s="155">
        <f>IF(N2533="zákl. přenesená",J2533,0)</f>
        <v>0</v>
      </c>
      <c r="BH2533" s="155">
        <f>IF(N2533="sníž. přenesená",J2533,0)</f>
        <v>0</v>
      </c>
      <c r="BI2533" s="155">
        <f>IF(N2533="nulová",J2533,0)</f>
        <v>0</v>
      </c>
      <c r="BJ2533" s="18" t="s">
        <v>81</v>
      </c>
      <c r="BK2533" s="155">
        <f>ROUND(I2533*H2533,2)</f>
        <v>0</v>
      </c>
      <c r="BL2533" s="18" t="s">
        <v>223</v>
      </c>
      <c r="BM2533" s="154" t="s">
        <v>3067</v>
      </c>
    </row>
    <row r="2534" spans="1:65" s="12" customFormat="1" ht="22.8" customHeight="1">
      <c r="B2534" s="130"/>
      <c r="D2534" s="131" t="s">
        <v>72</v>
      </c>
      <c r="E2534" s="140" t="s">
        <v>3068</v>
      </c>
      <c r="F2534" s="140" t="s">
        <v>3069</v>
      </c>
      <c r="J2534" s="141">
        <f>BK2534</f>
        <v>0</v>
      </c>
      <c r="L2534" s="130"/>
      <c r="M2534" s="134"/>
      <c r="N2534" s="135"/>
      <c r="O2534" s="135"/>
      <c r="P2534" s="136">
        <f>SUM(P2535:P2545)</f>
        <v>78.681780000000003</v>
      </c>
      <c r="Q2534" s="135"/>
      <c r="R2534" s="136">
        <f>SUM(R2535:R2545)</f>
        <v>0.10737764000000001</v>
      </c>
      <c r="S2534" s="135"/>
      <c r="T2534" s="137">
        <f>SUM(T2535:T2545)</f>
        <v>0</v>
      </c>
      <c r="AR2534" s="131" t="s">
        <v>83</v>
      </c>
      <c r="AT2534" s="138" t="s">
        <v>72</v>
      </c>
      <c r="AU2534" s="138" t="s">
        <v>81</v>
      </c>
      <c r="AY2534" s="131" t="s">
        <v>137</v>
      </c>
      <c r="BK2534" s="139">
        <f>SUM(BK2535:BK2545)</f>
        <v>0</v>
      </c>
    </row>
    <row r="2535" spans="1:65" s="2" customFormat="1" ht="37.799999999999997" customHeight="1">
      <c r="A2535" s="30"/>
      <c r="B2535" s="142"/>
      <c r="C2535" s="143" t="s">
        <v>3070</v>
      </c>
      <c r="D2535" s="143" t="s">
        <v>139</v>
      </c>
      <c r="E2535" s="144" t="s">
        <v>3071</v>
      </c>
      <c r="F2535" s="145" t="s">
        <v>3072</v>
      </c>
      <c r="G2535" s="146" t="s">
        <v>142</v>
      </c>
      <c r="H2535" s="147">
        <v>1339.73</v>
      </c>
      <c r="I2535" s="148"/>
      <c r="J2535" s="148">
        <f>ROUND(I2535*H2535,2)</f>
        <v>0</v>
      </c>
      <c r="K2535" s="149"/>
      <c r="L2535" s="31"/>
      <c r="M2535" s="150" t="s">
        <v>1</v>
      </c>
      <c r="N2535" s="151" t="s">
        <v>38</v>
      </c>
      <c r="O2535" s="152">
        <v>0</v>
      </c>
      <c r="P2535" s="152">
        <f>O2535*H2535</f>
        <v>0</v>
      </c>
      <c r="Q2535" s="152">
        <v>0</v>
      </c>
      <c r="R2535" s="152">
        <f>Q2535*H2535</f>
        <v>0</v>
      </c>
      <c r="S2535" s="152">
        <v>0</v>
      </c>
      <c r="T2535" s="153">
        <f>S2535*H2535</f>
        <v>0</v>
      </c>
      <c r="U2535" s="30"/>
      <c r="V2535" s="30"/>
      <c r="W2535" s="30"/>
      <c r="X2535" s="30"/>
      <c r="Y2535" s="30"/>
      <c r="Z2535" s="30"/>
      <c r="AA2535" s="30"/>
      <c r="AB2535" s="30"/>
      <c r="AC2535" s="30"/>
      <c r="AD2535" s="30"/>
      <c r="AE2535" s="30"/>
      <c r="AR2535" s="154" t="s">
        <v>223</v>
      </c>
      <c r="AT2535" s="154" t="s">
        <v>139</v>
      </c>
      <c r="AU2535" s="154" t="s">
        <v>83</v>
      </c>
      <c r="AY2535" s="18" t="s">
        <v>137</v>
      </c>
      <c r="BE2535" s="155">
        <f>IF(N2535="základní",J2535,0)</f>
        <v>0</v>
      </c>
      <c r="BF2535" s="155">
        <f>IF(N2535="snížená",J2535,0)</f>
        <v>0</v>
      </c>
      <c r="BG2535" s="155">
        <f>IF(N2535="zákl. přenesená",J2535,0)</f>
        <v>0</v>
      </c>
      <c r="BH2535" s="155">
        <f>IF(N2535="sníž. přenesená",J2535,0)</f>
        <v>0</v>
      </c>
      <c r="BI2535" s="155">
        <f>IF(N2535="nulová",J2535,0)</f>
        <v>0</v>
      </c>
      <c r="BJ2535" s="18" t="s">
        <v>81</v>
      </c>
      <c r="BK2535" s="155">
        <f>ROUND(I2535*H2535,2)</f>
        <v>0</v>
      </c>
      <c r="BL2535" s="18" t="s">
        <v>223</v>
      </c>
      <c r="BM2535" s="154" t="s">
        <v>3073</v>
      </c>
    </row>
    <row r="2536" spans="1:65" s="13" customFormat="1">
      <c r="B2536" s="156"/>
      <c r="D2536" s="157" t="s">
        <v>145</v>
      </c>
      <c r="E2536" s="158" t="s">
        <v>1</v>
      </c>
      <c r="F2536" s="159" t="s">
        <v>3074</v>
      </c>
      <c r="H2536" s="160">
        <v>1339.73</v>
      </c>
      <c r="L2536" s="156"/>
      <c r="M2536" s="161"/>
      <c r="N2536" s="162"/>
      <c r="O2536" s="162"/>
      <c r="P2536" s="162"/>
      <c r="Q2536" s="162"/>
      <c r="R2536" s="162"/>
      <c r="S2536" s="162"/>
      <c r="T2536" s="163"/>
      <c r="AT2536" s="158" t="s">
        <v>145</v>
      </c>
      <c r="AU2536" s="158" t="s">
        <v>83</v>
      </c>
      <c r="AV2536" s="13" t="s">
        <v>83</v>
      </c>
      <c r="AW2536" s="13" t="s">
        <v>29</v>
      </c>
      <c r="AX2536" s="13" t="s">
        <v>81</v>
      </c>
      <c r="AY2536" s="158" t="s">
        <v>137</v>
      </c>
    </row>
    <row r="2537" spans="1:65" s="2" customFormat="1" ht="16.5" customHeight="1">
      <c r="A2537" s="30"/>
      <c r="B2537" s="142"/>
      <c r="C2537" s="143" t="s">
        <v>3075</v>
      </c>
      <c r="D2537" s="143" t="s">
        <v>139</v>
      </c>
      <c r="E2537" s="144" t="s">
        <v>3076</v>
      </c>
      <c r="F2537" s="145" t="s">
        <v>3077</v>
      </c>
      <c r="G2537" s="146" t="s">
        <v>190</v>
      </c>
      <c r="H2537" s="147">
        <v>257.13</v>
      </c>
      <c r="I2537" s="148"/>
      <c r="J2537" s="148">
        <f>ROUND(I2537*H2537,2)</f>
        <v>0</v>
      </c>
      <c r="K2537" s="149"/>
      <c r="L2537" s="31"/>
      <c r="M2537" s="150" t="s">
        <v>1</v>
      </c>
      <c r="N2537" s="151" t="s">
        <v>38</v>
      </c>
      <c r="O2537" s="152">
        <v>0.30599999999999999</v>
      </c>
      <c r="P2537" s="152">
        <f>O2537*H2537</f>
        <v>78.681780000000003</v>
      </c>
      <c r="Q2537" s="152">
        <v>3.0000000000000001E-5</v>
      </c>
      <c r="R2537" s="152">
        <f>Q2537*H2537</f>
        <v>7.7139000000000001E-3</v>
      </c>
      <c r="S2537" s="152">
        <v>0</v>
      </c>
      <c r="T2537" s="153">
        <f>S2537*H2537</f>
        <v>0</v>
      </c>
      <c r="U2537" s="30"/>
      <c r="V2537" s="30"/>
      <c r="W2537" s="30"/>
      <c r="X2537" s="30"/>
      <c r="Y2537" s="30"/>
      <c r="Z2537" s="30"/>
      <c r="AA2537" s="30"/>
      <c r="AB2537" s="30"/>
      <c r="AC2537" s="30"/>
      <c r="AD2537" s="30"/>
      <c r="AE2537" s="30"/>
      <c r="AR2537" s="154" t="s">
        <v>223</v>
      </c>
      <c r="AT2537" s="154" t="s">
        <v>139</v>
      </c>
      <c r="AU2537" s="154" t="s">
        <v>83</v>
      </c>
      <c r="AY2537" s="18" t="s">
        <v>137</v>
      </c>
      <c r="BE2537" s="155">
        <f>IF(N2537="základní",J2537,0)</f>
        <v>0</v>
      </c>
      <c r="BF2537" s="155">
        <f>IF(N2537="snížená",J2537,0)</f>
        <v>0</v>
      </c>
      <c r="BG2537" s="155">
        <f>IF(N2537="zákl. přenesená",J2537,0)</f>
        <v>0</v>
      </c>
      <c r="BH2537" s="155">
        <f>IF(N2537="sníž. přenesená",J2537,0)</f>
        <v>0</v>
      </c>
      <c r="BI2537" s="155">
        <f>IF(N2537="nulová",J2537,0)</f>
        <v>0</v>
      </c>
      <c r="BJ2537" s="18" t="s">
        <v>81</v>
      </c>
      <c r="BK2537" s="155">
        <f>ROUND(I2537*H2537,2)</f>
        <v>0</v>
      </c>
      <c r="BL2537" s="18" t="s">
        <v>223</v>
      </c>
      <c r="BM2537" s="154" t="s">
        <v>3078</v>
      </c>
    </row>
    <row r="2538" spans="1:65" s="15" customFormat="1">
      <c r="B2538" s="171"/>
      <c r="D2538" s="157" t="s">
        <v>145</v>
      </c>
      <c r="E2538" s="172" t="s">
        <v>1</v>
      </c>
      <c r="F2538" s="173" t="s">
        <v>576</v>
      </c>
      <c r="H2538" s="172" t="s">
        <v>1</v>
      </c>
      <c r="L2538" s="171"/>
      <c r="M2538" s="174"/>
      <c r="N2538" s="175"/>
      <c r="O2538" s="175"/>
      <c r="P2538" s="175"/>
      <c r="Q2538" s="175"/>
      <c r="R2538" s="175"/>
      <c r="S2538" s="175"/>
      <c r="T2538" s="176"/>
      <c r="AT2538" s="172" t="s">
        <v>145</v>
      </c>
      <c r="AU2538" s="172" t="s">
        <v>83</v>
      </c>
      <c r="AV2538" s="15" t="s">
        <v>81</v>
      </c>
      <c r="AW2538" s="15" t="s">
        <v>29</v>
      </c>
      <c r="AX2538" s="15" t="s">
        <v>73</v>
      </c>
      <c r="AY2538" s="172" t="s">
        <v>137</v>
      </c>
    </row>
    <row r="2539" spans="1:65" s="13" customFormat="1" ht="40.799999999999997">
      <c r="B2539" s="156"/>
      <c r="D2539" s="157" t="s">
        <v>145</v>
      </c>
      <c r="E2539" s="158" t="s">
        <v>1</v>
      </c>
      <c r="F2539" s="159" t="s">
        <v>3079</v>
      </c>
      <c r="H2539" s="160">
        <v>176</v>
      </c>
      <c r="L2539" s="156"/>
      <c r="M2539" s="161"/>
      <c r="N2539" s="162"/>
      <c r="O2539" s="162"/>
      <c r="P2539" s="162"/>
      <c r="Q2539" s="162"/>
      <c r="R2539" s="162"/>
      <c r="S2539" s="162"/>
      <c r="T2539" s="163"/>
      <c r="AT2539" s="158" t="s">
        <v>145</v>
      </c>
      <c r="AU2539" s="158" t="s">
        <v>83</v>
      </c>
      <c r="AV2539" s="13" t="s">
        <v>83</v>
      </c>
      <c r="AW2539" s="13" t="s">
        <v>29</v>
      </c>
      <c r="AX2539" s="13" t="s">
        <v>73</v>
      </c>
      <c r="AY2539" s="158" t="s">
        <v>137</v>
      </c>
    </row>
    <row r="2540" spans="1:65" s="13" customFormat="1">
      <c r="B2540" s="156"/>
      <c r="D2540" s="157" t="s">
        <v>145</v>
      </c>
      <c r="E2540" s="158" t="s">
        <v>1</v>
      </c>
      <c r="F2540" s="159" t="s">
        <v>3080</v>
      </c>
      <c r="H2540" s="160">
        <v>47.38</v>
      </c>
      <c r="L2540" s="156"/>
      <c r="M2540" s="161"/>
      <c r="N2540" s="162"/>
      <c r="O2540" s="162"/>
      <c r="P2540" s="162"/>
      <c r="Q2540" s="162"/>
      <c r="R2540" s="162"/>
      <c r="S2540" s="162"/>
      <c r="T2540" s="163"/>
      <c r="AT2540" s="158" t="s">
        <v>145</v>
      </c>
      <c r="AU2540" s="158" t="s">
        <v>83</v>
      </c>
      <c r="AV2540" s="13" t="s">
        <v>83</v>
      </c>
      <c r="AW2540" s="13" t="s">
        <v>29</v>
      </c>
      <c r="AX2540" s="13" t="s">
        <v>73</v>
      </c>
      <c r="AY2540" s="158" t="s">
        <v>137</v>
      </c>
    </row>
    <row r="2541" spans="1:65" s="13" customFormat="1">
      <c r="B2541" s="156"/>
      <c r="D2541" s="157" t="s">
        <v>145</v>
      </c>
      <c r="E2541" s="158" t="s">
        <v>1</v>
      </c>
      <c r="F2541" s="159" t="s">
        <v>3081</v>
      </c>
      <c r="H2541" s="160">
        <v>33.75</v>
      </c>
      <c r="L2541" s="156"/>
      <c r="M2541" s="161"/>
      <c r="N2541" s="162"/>
      <c r="O2541" s="162"/>
      <c r="P2541" s="162"/>
      <c r="Q2541" s="162"/>
      <c r="R2541" s="162"/>
      <c r="S2541" s="162"/>
      <c r="T2541" s="163"/>
      <c r="AT2541" s="158" t="s">
        <v>145</v>
      </c>
      <c r="AU2541" s="158" t="s">
        <v>83</v>
      </c>
      <c r="AV2541" s="13" t="s">
        <v>83</v>
      </c>
      <c r="AW2541" s="13" t="s">
        <v>29</v>
      </c>
      <c r="AX2541" s="13" t="s">
        <v>73</v>
      </c>
      <c r="AY2541" s="158" t="s">
        <v>137</v>
      </c>
    </row>
    <row r="2542" spans="1:65" s="14" customFormat="1">
      <c r="B2542" s="164"/>
      <c r="D2542" s="157" t="s">
        <v>145</v>
      </c>
      <c r="E2542" s="165" t="s">
        <v>1</v>
      </c>
      <c r="F2542" s="166" t="s">
        <v>176</v>
      </c>
      <c r="H2542" s="167">
        <v>257.13</v>
      </c>
      <c r="L2542" s="164"/>
      <c r="M2542" s="168"/>
      <c r="N2542" s="169"/>
      <c r="O2542" s="169"/>
      <c r="P2542" s="169"/>
      <c r="Q2542" s="169"/>
      <c r="R2542" s="169"/>
      <c r="S2542" s="169"/>
      <c r="T2542" s="170"/>
      <c r="AT2542" s="165" t="s">
        <v>145</v>
      </c>
      <c r="AU2542" s="165" t="s">
        <v>83</v>
      </c>
      <c r="AV2542" s="14" t="s">
        <v>143</v>
      </c>
      <c r="AW2542" s="14" t="s">
        <v>29</v>
      </c>
      <c r="AX2542" s="14" t="s">
        <v>81</v>
      </c>
      <c r="AY2542" s="165" t="s">
        <v>137</v>
      </c>
    </row>
    <row r="2543" spans="1:65" s="2" customFormat="1" ht="24.15" customHeight="1">
      <c r="A2543" s="30"/>
      <c r="B2543" s="142"/>
      <c r="C2543" s="177" t="s">
        <v>3082</v>
      </c>
      <c r="D2543" s="177" t="s">
        <v>214</v>
      </c>
      <c r="E2543" s="178" t="s">
        <v>3083</v>
      </c>
      <c r="F2543" s="179" t="s">
        <v>3084</v>
      </c>
      <c r="G2543" s="180" t="s">
        <v>190</v>
      </c>
      <c r="H2543" s="181">
        <v>262.27300000000002</v>
      </c>
      <c r="I2543" s="182"/>
      <c r="J2543" s="182">
        <f>ROUND(I2543*H2543,2)</f>
        <v>0</v>
      </c>
      <c r="K2543" s="183"/>
      <c r="L2543" s="184"/>
      <c r="M2543" s="185" t="s">
        <v>1</v>
      </c>
      <c r="N2543" s="186" t="s">
        <v>38</v>
      </c>
      <c r="O2543" s="152">
        <v>0</v>
      </c>
      <c r="P2543" s="152">
        <f>O2543*H2543</f>
        <v>0</v>
      </c>
      <c r="Q2543" s="152">
        <v>3.8000000000000002E-4</v>
      </c>
      <c r="R2543" s="152">
        <f>Q2543*H2543</f>
        <v>9.9663740000000015E-2</v>
      </c>
      <c r="S2543" s="152">
        <v>0</v>
      </c>
      <c r="T2543" s="153">
        <f>S2543*H2543</f>
        <v>0</v>
      </c>
      <c r="U2543" s="30"/>
      <c r="V2543" s="30"/>
      <c r="W2543" s="30"/>
      <c r="X2543" s="30"/>
      <c r="Y2543" s="30"/>
      <c r="Z2543" s="30"/>
      <c r="AA2543" s="30"/>
      <c r="AB2543" s="30"/>
      <c r="AC2543" s="30"/>
      <c r="AD2543" s="30"/>
      <c r="AE2543" s="30"/>
      <c r="AR2543" s="154" t="s">
        <v>304</v>
      </c>
      <c r="AT2543" s="154" t="s">
        <v>214</v>
      </c>
      <c r="AU2543" s="154" t="s">
        <v>83</v>
      </c>
      <c r="AY2543" s="18" t="s">
        <v>137</v>
      </c>
      <c r="BE2543" s="155">
        <f>IF(N2543="základní",J2543,0)</f>
        <v>0</v>
      </c>
      <c r="BF2543" s="155">
        <f>IF(N2543="snížená",J2543,0)</f>
        <v>0</v>
      </c>
      <c r="BG2543" s="155">
        <f>IF(N2543="zákl. přenesená",J2543,0)</f>
        <v>0</v>
      </c>
      <c r="BH2543" s="155">
        <f>IF(N2543="sníž. přenesená",J2543,0)</f>
        <v>0</v>
      </c>
      <c r="BI2543" s="155">
        <f>IF(N2543="nulová",J2543,0)</f>
        <v>0</v>
      </c>
      <c r="BJ2543" s="18" t="s">
        <v>81</v>
      </c>
      <c r="BK2543" s="155">
        <f>ROUND(I2543*H2543,2)</f>
        <v>0</v>
      </c>
      <c r="BL2543" s="18" t="s">
        <v>223</v>
      </c>
      <c r="BM2543" s="154" t="s">
        <v>3085</v>
      </c>
    </row>
    <row r="2544" spans="1:65" s="13" customFormat="1">
      <c r="B2544" s="156"/>
      <c r="D2544" s="157" t="s">
        <v>145</v>
      </c>
      <c r="F2544" s="159" t="s">
        <v>3086</v>
      </c>
      <c r="H2544" s="160">
        <v>262.27300000000002</v>
      </c>
      <c r="L2544" s="156"/>
      <c r="M2544" s="161"/>
      <c r="N2544" s="162"/>
      <c r="O2544" s="162"/>
      <c r="P2544" s="162"/>
      <c r="Q2544" s="162"/>
      <c r="R2544" s="162"/>
      <c r="S2544" s="162"/>
      <c r="T2544" s="163"/>
      <c r="AT2544" s="158" t="s">
        <v>145</v>
      </c>
      <c r="AU2544" s="158" t="s">
        <v>83</v>
      </c>
      <c r="AV2544" s="13" t="s">
        <v>83</v>
      </c>
      <c r="AW2544" s="13" t="s">
        <v>3</v>
      </c>
      <c r="AX2544" s="13" t="s">
        <v>81</v>
      </c>
      <c r="AY2544" s="158" t="s">
        <v>137</v>
      </c>
    </row>
    <row r="2545" spans="1:65" s="2" customFormat="1" ht="24.15" customHeight="1">
      <c r="A2545" s="30"/>
      <c r="B2545" s="142"/>
      <c r="C2545" s="143" t="s">
        <v>3087</v>
      </c>
      <c r="D2545" s="143" t="s">
        <v>139</v>
      </c>
      <c r="E2545" s="144" t="s">
        <v>3088</v>
      </c>
      <c r="F2545" s="145" t="s">
        <v>3089</v>
      </c>
      <c r="G2545" s="146" t="s">
        <v>384</v>
      </c>
      <c r="H2545" s="147"/>
      <c r="I2545" s="148"/>
      <c r="J2545" s="148">
        <f>ROUND(I2545*H2545,2)</f>
        <v>0</v>
      </c>
      <c r="K2545" s="149"/>
      <c r="L2545" s="31"/>
      <c r="M2545" s="150" t="s">
        <v>1</v>
      </c>
      <c r="N2545" s="151" t="s">
        <v>38</v>
      </c>
      <c r="O2545" s="152">
        <v>0</v>
      </c>
      <c r="P2545" s="152">
        <f>O2545*H2545</f>
        <v>0</v>
      </c>
      <c r="Q2545" s="152">
        <v>0</v>
      </c>
      <c r="R2545" s="152">
        <f>Q2545*H2545</f>
        <v>0</v>
      </c>
      <c r="S2545" s="152">
        <v>0</v>
      </c>
      <c r="T2545" s="153">
        <f>S2545*H2545</f>
        <v>0</v>
      </c>
      <c r="U2545" s="30"/>
      <c r="V2545" s="30"/>
      <c r="W2545" s="30"/>
      <c r="X2545" s="30"/>
      <c r="Y2545" s="30"/>
      <c r="Z2545" s="30"/>
      <c r="AA2545" s="30"/>
      <c r="AB2545" s="30"/>
      <c r="AC2545" s="30"/>
      <c r="AD2545" s="30"/>
      <c r="AE2545" s="30"/>
      <c r="AR2545" s="154" t="s">
        <v>223</v>
      </c>
      <c r="AT2545" s="154" t="s">
        <v>139</v>
      </c>
      <c r="AU2545" s="154" t="s">
        <v>83</v>
      </c>
      <c r="AY2545" s="18" t="s">
        <v>137</v>
      </c>
      <c r="BE2545" s="155">
        <f>IF(N2545="základní",J2545,0)</f>
        <v>0</v>
      </c>
      <c r="BF2545" s="155">
        <f>IF(N2545="snížená",J2545,0)</f>
        <v>0</v>
      </c>
      <c r="BG2545" s="155">
        <f>IF(N2545="zákl. přenesená",J2545,0)</f>
        <v>0</v>
      </c>
      <c r="BH2545" s="155">
        <f>IF(N2545="sníž. přenesená",J2545,0)</f>
        <v>0</v>
      </c>
      <c r="BI2545" s="155">
        <f>IF(N2545="nulová",J2545,0)</f>
        <v>0</v>
      </c>
      <c r="BJ2545" s="18" t="s">
        <v>81</v>
      </c>
      <c r="BK2545" s="155">
        <f>ROUND(I2545*H2545,2)</f>
        <v>0</v>
      </c>
      <c r="BL2545" s="18" t="s">
        <v>223</v>
      </c>
      <c r="BM2545" s="154" t="s">
        <v>3090</v>
      </c>
    </row>
    <row r="2546" spans="1:65" s="12" customFormat="1" ht="22.8" customHeight="1">
      <c r="B2546" s="130"/>
      <c r="D2546" s="131" t="s">
        <v>72</v>
      </c>
      <c r="E2546" s="140" t="s">
        <v>3091</v>
      </c>
      <c r="F2546" s="140" t="s">
        <v>3092</v>
      </c>
      <c r="J2546" s="141">
        <f>BK2546</f>
        <v>0</v>
      </c>
      <c r="L2546" s="130"/>
      <c r="M2546" s="134"/>
      <c r="N2546" s="135"/>
      <c r="O2546" s="135"/>
      <c r="P2546" s="136">
        <f>SUM(P2547:P2561)</f>
        <v>0</v>
      </c>
      <c r="Q2546" s="135"/>
      <c r="R2546" s="136">
        <f>SUM(R2547:R2561)</f>
        <v>0</v>
      </c>
      <c r="S2546" s="135"/>
      <c r="T2546" s="137">
        <f>SUM(T2547:T2561)</f>
        <v>0</v>
      </c>
      <c r="AR2546" s="131" t="s">
        <v>83</v>
      </c>
      <c r="AT2546" s="138" t="s">
        <v>72</v>
      </c>
      <c r="AU2546" s="138" t="s">
        <v>81</v>
      </c>
      <c r="AY2546" s="131" t="s">
        <v>137</v>
      </c>
      <c r="BK2546" s="139">
        <f>SUM(BK2547:BK2561)</f>
        <v>0</v>
      </c>
    </row>
    <row r="2547" spans="1:65" s="2" customFormat="1" ht="33" customHeight="1">
      <c r="A2547" s="30"/>
      <c r="B2547" s="142"/>
      <c r="C2547" s="143" t="s">
        <v>3093</v>
      </c>
      <c r="D2547" s="143" t="s">
        <v>139</v>
      </c>
      <c r="E2547" s="144" t="s">
        <v>3094</v>
      </c>
      <c r="F2547" s="145" t="s">
        <v>3095</v>
      </c>
      <c r="G2547" s="146" t="s">
        <v>142</v>
      </c>
      <c r="H2547" s="147">
        <v>481.63</v>
      </c>
      <c r="I2547" s="148"/>
      <c r="J2547" s="148">
        <f>ROUND(I2547*H2547,2)</f>
        <v>0</v>
      </c>
      <c r="K2547" s="149"/>
      <c r="L2547" s="31"/>
      <c r="M2547" s="150" t="s">
        <v>1</v>
      </c>
      <c r="N2547" s="151" t="s">
        <v>38</v>
      </c>
      <c r="O2547" s="152">
        <v>0</v>
      </c>
      <c r="P2547" s="152">
        <f>O2547*H2547</f>
        <v>0</v>
      </c>
      <c r="Q2547" s="152">
        <v>0</v>
      </c>
      <c r="R2547" s="152">
        <f>Q2547*H2547</f>
        <v>0</v>
      </c>
      <c r="S2547" s="152">
        <v>0</v>
      </c>
      <c r="T2547" s="153">
        <f>S2547*H2547</f>
        <v>0</v>
      </c>
      <c r="U2547" s="30"/>
      <c r="V2547" s="30"/>
      <c r="W2547" s="30"/>
      <c r="X2547" s="30"/>
      <c r="Y2547" s="30"/>
      <c r="Z2547" s="30"/>
      <c r="AA2547" s="30"/>
      <c r="AB2547" s="30"/>
      <c r="AC2547" s="30"/>
      <c r="AD2547" s="30"/>
      <c r="AE2547" s="30"/>
      <c r="AR2547" s="154" t="s">
        <v>223</v>
      </c>
      <c r="AT2547" s="154" t="s">
        <v>139</v>
      </c>
      <c r="AU2547" s="154" t="s">
        <v>83</v>
      </c>
      <c r="AY2547" s="18" t="s">
        <v>137</v>
      </c>
      <c r="BE2547" s="155">
        <f>IF(N2547="základní",J2547,0)</f>
        <v>0</v>
      </c>
      <c r="BF2547" s="155">
        <f>IF(N2547="snížená",J2547,0)</f>
        <v>0</v>
      </c>
      <c r="BG2547" s="155">
        <f>IF(N2547="zákl. přenesená",J2547,0)</f>
        <v>0</v>
      </c>
      <c r="BH2547" s="155">
        <f>IF(N2547="sníž. přenesená",J2547,0)</f>
        <v>0</v>
      </c>
      <c r="BI2547" s="155">
        <f>IF(N2547="nulová",J2547,0)</f>
        <v>0</v>
      </c>
      <c r="BJ2547" s="18" t="s">
        <v>81</v>
      </c>
      <c r="BK2547" s="155">
        <f>ROUND(I2547*H2547,2)</f>
        <v>0</v>
      </c>
      <c r="BL2547" s="18" t="s">
        <v>223</v>
      </c>
      <c r="BM2547" s="154" t="s">
        <v>3096</v>
      </c>
    </row>
    <row r="2548" spans="1:65" s="13" customFormat="1">
      <c r="B2548" s="156"/>
      <c r="D2548" s="157" t="s">
        <v>145</v>
      </c>
      <c r="E2548" s="158" t="s">
        <v>1</v>
      </c>
      <c r="F2548" s="159" t="s">
        <v>1409</v>
      </c>
      <c r="H2548" s="160">
        <v>274.14999999999998</v>
      </c>
      <c r="L2548" s="156"/>
      <c r="M2548" s="161"/>
      <c r="N2548" s="162"/>
      <c r="O2548" s="162"/>
      <c r="P2548" s="162"/>
      <c r="Q2548" s="162"/>
      <c r="R2548" s="162"/>
      <c r="S2548" s="162"/>
      <c r="T2548" s="163"/>
      <c r="AT2548" s="158" t="s">
        <v>145</v>
      </c>
      <c r="AU2548" s="158" t="s">
        <v>83</v>
      </c>
      <c r="AV2548" s="13" t="s">
        <v>83</v>
      </c>
      <c r="AW2548" s="13" t="s">
        <v>29</v>
      </c>
      <c r="AX2548" s="13" t="s">
        <v>73</v>
      </c>
      <c r="AY2548" s="158" t="s">
        <v>137</v>
      </c>
    </row>
    <row r="2549" spans="1:65" s="13" customFormat="1">
      <c r="B2549" s="156"/>
      <c r="D2549" s="157" t="s">
        <v>145</v>
      </c>
      <c r="E2549" s="158" t="s">
        <v>1</v>
      </c>
      <c r="F2549" s="159" t="s">
        <v>1413</v>
      </c>
      <c r="H2549" s="160">
        <v>207.48</v>
      </c>
      <c r="L2549" s="156"/>
      <c r="M2549" s="161"/>
      <c r="N2549" s="162"/>
      <c r="O2549" s="162"/>
      <c r="P2549" s="162"/>
      <c r="Q2549" s="162"/>
      <c r="R2549" s="162"/>
      <c r="S2549" s="162"/>
      <c r="T2549" s="163"/>
      <c r="AT2549" s="158" t="s">
        <v>145</v>
      </c>
      <c r="AU2549" s="158" t="s">
        <v>83</v>
      </c>
      <c r="AV2549" s="13" t="s">
        <v>83</v>
      </c>
      <c r="AW2549" s="13" t="s">
        <v>29</v>
      </c>
      <c r="AX2549" s="13" t="s">
        <v>73</v>
      </c>
      <c r="AY2549" s="158" t="s">
        <v>137</v>
      </c>
    </row>
    <row r="2550" spans="1:65" s="14" customFormat="1">
      <c r="B2550" s="164"/>
      <c r="D2550" s="157" t="s">
        <v>145</v>
      </c>
      <c r="E2550" s="165" t="s">
        <v>1</v>
      </c>
      <c r="F2550" s="166" t="s">
        <v>176</v>
      </c>
      <c r="H2550" s="167">
        <v>481.63</v>
      </c>
      <c r="L2550" s="164"/>
      <c r="M2550" s="168"/>
      <c r="N2550" s="169"/>
      <c r="O2550" s="169"/>
      <c r="P2550" s="169"/>
      <c r="Q2550" s="169"/>
      <c r="R2550" s="169"/>
      <c r="S2550" s="169"/>
      <c r="T2550" s="170"/>
      <c r="AT2550" s="165" t="s">
        <v>145</v>
      </c>
      <c r="AU2550" s="165" t="s">
        <v>83</v>
      </c>
      <c r="AV2550" s="14" t="s">
        <v>143</v>
      </c>
      <c r="AW2550" s="14" t="s">
        <v>29</v>
      </c>
      <c r="AX2550" s="14" t="s">
        <v>81</v>
      </c>
      <c r="AY2550" s="165" t="s">
        <v>137</v>
      </c>
    </row>
    <row r="2551" spans="1:65" s="2" customFormat="1" ht="33" customHeight="1">
      <c r="A2551" s="30"/>
      <c r="B2551" s="142"/>
      <c r="C2551" s="143" t="s">
        <v>3097</v>
      </c>
      <c r="D2551" s="143" t="s">
        <v>139</v>
      </c>
      <c r="E2551" s="144" t="s">
        <v>3098</v>
      </c>
      <c r="F2551" s="145" t="s">
        <v>3099</v>
      </c>
      <c r="G2551" s="146" t="s">
        <v>142</v>
      </c>
      <c r="H2551" s="147">
        <v>112.17</v>
      </c>
      <c r="I2551" s="148"/>
      <c r="J2551" s="148">
        <f>ROUND(I2551*H2551,2)</f>
        <v>0</v>
      </c>
      <c r="K2551" s="149"/>
      <c r="L2551" s="31"/>
      <c r="M2551" s="150" t="s">
        <v>1</v>
      </c>
      <c r="N2551" s="151" t="s">
        <v>38</v>
      </c>
      <c r="O2551" s="152">
        <v>0</v>
      </c>
      <c r="P2551" s="152">
        <f>O2551*H2551</f>
        <v>0</v>
      </c>
      <c r="Q2551" s="152">
        <v>0</v>
      </c>
      <c r="R2551" s="152">
        <f>Q2551*H2551</f>
        <v>0</v>
      </c>
      <c r="S2551" s="152">
        <v>0</v>
      </c>
      <c r="T2551" s="153">
        <f>S2551*H2551</f>
        <v>0</v>
      </c>
      <c r="U2551" s="30"/>
      <c r="V2551" s="30"/>
      <c r="W2551" s="30"/>
      <c r="X2551" s="30"/>
      <c r="Y2551" s="30"/>
      <c r="Z2551" s="30"/>
      <c r="AA2551" s="30"/>
      <c r="AB2551" s="30"/>
      <c r="AC2551" s="30"/>
      <c r="AD2551" s="30"/>
      <c r="AE2551" s="30"/>
      <c r="AR2551" s="154" t="s">
        <v>223</v>
      </c>
      <c r="AT2551" s="154" t="s">
        <v>139</v>
      </c>
      <c r="AU2551" s="154" t="s">
        <v>83</v>
      </c>
      <c r="AY2551" s="18" t="s">
        <v>137</v>
      </c>
      <c r="BE2551" s="155">
        <f>IF(N2551="základní",J2551,0)</f>
        <v>0</v>
      </c>
      <c r="BF2551" s="155">
        <f>IF(N2551="snížená",J2551,0)</f>
        <v>0</v>
      </c>
      <c r="BG2551" s="155">
        <f>IF(N2551="zákl. přenesená",J2551,0)</f>
        <v>0</v>
      </c>
      <c r="BH2551" s="155">
        <f>IF(N2551="sníž. přenesená",J2551,0)</f>
        <v>0</v>
      </c>
      <c r="BI2551" s="155">
        <f>IF(N2551="nulová",J2551,0)</f>
        <v>0</v>
      </c>
      <c r="BJ2551" s="18" t="s">
        <v>81</v>
      </c>
      <c r="BK2551" s="155">
        <f>ROUND(I2551*H2551,2)</f>
        <v>0</v>
      </c>
      <c r="BL2551" s="18" t="s">
        <v>223</v>
      </c>
      <c r="BM2551" s="154" t="s">
        <v>3100</v>
      </c>
    </row>
    <row r="2552" spans="1:65" s="13" customFormat="1">
      <c r="B2552" s="156"/>
      <c r="D2552" s="157" t="s">
        <v>145</v>
      </c>
      <c r="E2552" s="158" t="s">
        <v>1</v>
      </c>
      <c r="F2552" s="159" t="s">
        <v>3101</v>
      </c>
      <c r="H2552" s="160">
        <v>112.17</v>
      </c>
      <c r="L2552" s="156"/>
      <c r="M2552" s="161"/>
      <c r="N2552" s="162"/>
      <c r="O2552" s="162"/>
      <c r="P2552" s="162"/>
      <c r="Q2552" s="162"/>
      <c r="R2552" s="162"/>
      <c r="S2552" s="162"/>
      <c r="T2552" s="163"/>
      <c r="AT2552" s="158" t="s">
        <v>145</v>
      </c>
      <c r="AU2552" s="158" t="s">
        <v>83</v>
      </c>
      <c r="AV2552" s="13" t="s">
        <v>83</v>
      </c>
      <c r="AW2552" s="13" t="s">
        <v>29</v>
      </c>
      <c r="AX2552" s="13" t="s">
        <v>81</v>
      </c>
      <c r="AY2552" s="158" t="s">
        <v>137</v>
      </c>
    </row>
    <row r="2553" spans="1:65" s="2" customFormat="1" ht="21.75" customHeight="1">
      <c r="A2553" s="30"/>
      <c r="B2553" s="142"/>
      <c r="C2553" s="143" t="s">
        <v>3102</v>
      </c>
      <c r="D2553" s="143" t="s">
        <v>139</v>
      </c>
      <c r="E2553" s="144" t="s">
        <v>3103</v>
      </c>
      <c r="F2553" s="145" t="s">
        <v>3104</v>
      </c>
      <c r="G2553" s="146" t="s">
        <v>142</v>
      </c>
      <c r="H2553" s="147">
        <v>10.629</v>
      </c>
      <c r="I2553" s="148"/>
      <c r="J2553" s="148">
        <f>ROUND(I2553*H2553,2)</f>
        <v>0</v>
      </c>
      <c r="K2553" s="149"/>
      <c r="L2553" s="31"/>
      <c r="M2553" s="150" t="s">
        <v>1</v>
      </c>
      <c r="N2553" s="151" t="s">
        <v>38</v>
      </c>
      <c r="O2553" s="152">
        <v>0</v>
      </c>
      <c r="P2553" s="152">
        <f>O2553*H2553</f>
        <v>0</v>
      </c>
      <c r="Q2553" s="152">
        <v>0</v>
      </c>
      <c r="R2553" s="152">
        <f>Q2553*H2553</f>
        <v>0</v>
      </c>
      <c r="S2553" s="152">
        <v>0</v>
      </c>
      <c r="T2553" s="153">
        <f>S2553*H2553</f>
        <v>0</v>
      </c>
      <c r="U2553" s="30"/>
      <c r="V2553" s="30"/>
      <c r="W2553" s="30"/>
      <c r="X2553" s="30"/>
      <c r="Y2553" s="30"/>
      <c r="Z2553" s="30"/>
      <c r="AA2553" s="30"/>
      <c r="AB2553" s="30"/>
      <c r="AC2553" s="30"/>
      <c r="AD2553" s="30"/>
      <c r="AE2553" s="30"/>
      <c r="AR2553" s="154" t="s">
        <v>223</v>
      </c>
      <c r="AT2553" s="154" t="s">
        <v>139</v>
      </c>
      <c r="AU2553" s="154" t="s">
        <v>83</v>
      </c>
      <c r="AY2553" s="18" t="s">
        <v>137</v>
      </c>
      <c r="BE2553" s="155">
        <f>IF(N2553="základní",J2553,0)</f>
        <v>0</v>
      </c>
      <c r="BF2553" s="155">
        <f>IF(N2553="snížená",J2553,0)</f>
        <v>0</v>
      </c>
      <c r="BG2553" s="155">
        <f>IF(N2553="zákl. přenesená",J2553,0)</f>
        <v>0</v>
      </c>
      <c r="BH2553" s="155">
        <f>IF(N2553="sníž. přenesená",J2553,0)</f>
        <v>0</v>
      </c>
      <c r="BI2553" s="155">
        <f>IF(N2553="nulová",J2553,0)</f>
        <v>0</v>
      </c>
      <c r="BJ2553" s="18" t="s">
        <v>81</v>
      </c>
      <c r="BK2553" s="155">
        <f>ROUND(I2553*H2553,2)</f>
        <v>0</v>
      </c>
      <c r="BL2553" s="18" t="s">
        <v>223</v>
      </c>
      <c r="BM2553" s="154" t="s">
        <v>3105</v>
      </c>
    </row>
    <row r="2554" spans="1:65" s="13" customFormat="1">
      <c r="B2554" s="156"/>
      <c r="D2554" s="157" t="s">
        <v>145</v>
      </c>
      <c r="E2554" s="158" t="s">
        <v>1</v>
      </c>
      <c r="F2554" s="159" t="s">
        <v>3106</v>
      </c>
      <c r="H2554" s="160">
        <v>2.97</v>
      </c>
      <c r="L2554" s="156"/>
      <c r="M2554" s="161"/>
      <c r="N2554" s="162"/>
      <c r="O2554" s="162"/>
      <c r="P2554" s="162"/>
      <c r="Q2554" s="162"/>
      <c r="R2554" s="162"/>
      <c r="S2554" s="162"/>
      <c r="T2554" s="163"/>
      <c r="AT2554" s="158" t="s">
        <v>145</v>
      </c>
      <c r="AU2554" s="158" t="s">
        <v>83</v>
      </c>
      <c r="AV2554" s="13" t="s">
        <v>83</v>
      </c>
      <c r="AW2554" s="13" t="s">
        <v>29</v>
      </c>
      <c r="AX2554" s="13" t="s">
        <v>73</v>
      </c>
      <c r="AY2554" s="158" t="s">
        <v>137</v>
      </c>
    </row>
    <row r="2555" spans="1:65" s="13" customFormat="1">
      <c r="B2555" s="156"/>
      <c r="D2555" s="157" t="s">
        <v>145</v>
      </c>
      <c r="E2555" s="158" t="s">
        <v>1</v>
      </c>
      <c r="F2555" s="159" t="s">
        <v>3107</v>
      </c>
      <c r="H2555" s="160">
        <v>7.6589999999999998</v>
      </c>
      <c r="L2555" s="156"/>
      <c r="M2555" s="161"/>
      <c r="N2555" s="162"/>
      <c r="O2555" s="162"/>
      <c r="P2555" s="162"/>
      <c r="Q2555" s="162"/>
      <c r="R2555" s="162"/>
      <c r="S2555" s="162"/>
      <c r="T2555" s="163"/>
      <c r="AT2555" s="158" t="s">
        <v>145</v>
      </c>
      <c r="AU2555" s="158" t="s">
        <v>83</v>
      </c>
      <c r="AV2555" s="13" t="s">
        <v>83</v>
      </c>
      <c r="AW2555" s="13" t="s">
        <v>29</v>
      </c>
      <c r="AX2555" s="13" t="s">
        <v>73</v>
      </c>
      <c r="AY2555" s="158" t="s">
        <v>137</v>
      </c>
    </row>
    <row r="2556" spans="1:65" s="14" customFormat="1">
      <c r="B2556" s="164"/>
      <c r="D2556" s="157" t="s">
        <v>145</v>
      </c>
      <c r="E2556" s="165" t="s">
        <v>1</v>
      </c>
      <c r="F2556" s="166" t="s">
        <v>176</v>
      </c>
      <c r="H2556" s="167">
        <v>10.629</v>
      </c>
      <c r="L2556" s="164"/>
      <c r="M2556" s="168"/>
      <c r="N2556" s="169"/>
      <c r="O2556" s="169"/>
      <c r="P2556" s="169"/>
      <c r="Q2556" s="169"/>
      <c r="R2556" s="169"/>
      <c r="S2556" s="169"/>
      <c r="T2556" s="170"/>
      <c r="AT2556" s="165" t="s">
        <v>145</v>
      </c>
      <c r="AU2556" s="165" t="s">
        <v>83</v>
      </c>
      <c r="AV2556" s="14" t="s">
        <v>143</v>
      </c>
      <c r="AW2556" s="14" t="s">
        <v>29</v>
      </c>
      <c r="AX2556" s="14" t="s">
        <v>81</v>
      </c>
      <c r="AY2556" s="165" t="s">
        <v>137</v>
      </c>
    </row>
    <row r="2557" spans="1:65" s="2" customFormat="1" ht="33" customHeight="1">
      <c r="A2557" s="30"/>
      <c r="B2557" s="142"/>
      <c r="C2557" s="143" t="s">
        <v>3108</v>
      </c>
      <c r="D2557" s="143" t="s">
        <v>139</v>
      </c>
      <c r="E2557" s="144" t="s">
        <v>3109</v>
      </c>
      <c r="F2557" s="145" t="s">
        <v>3110</v>
      </c>
      <c r="G2557" s="146" t="s">
        <v>142</v>
      </c>
      <c r="H2557" s="147">
        <v>50.66</v>
      </c>
      <c r="I2557" s="148"/>
      <c r="J2557" s="148">
        <f>ROUND(I2557*H2557,2)</f>
        <v>0</v>
      </c>
      <c r="K2557" s="149"/>
      <c r="L2557" s="31"/>
      <c r="M2557" s="150" t="s">
        <v>1</v>
      </c>
      <c r="N2557" s="151" t="s">
        <v>38</v>
      </c>
      <c r="O2557" s="152">
        <v>0</v>
      </c>
      <c r="P2557" s="152">
        <f>O2557*H2557</f>
        <v>0</v>
      </c>
      <c r="Q2557" s="152">
        <v>0</v>
      </c>
      <c r="R2557" s="152">
        <f>Q2557*H2557</f>
        <v>0</v>
      </c>
      <c r="S2557" s="152">
        <v>0</v>
      </c>
      <c r="T2557" s="153">
        <f>S2557*H2557</f>
        <v>0</v>
      </c>
      <c r="U2557" s="30"/>
      <c r="V2557" s="30"/>
      <c r="W2557" s="30"/>
      <c r="X2557" s="30"/>
      <c r="Y2557" s="30"/>
      <c r="Z2557" s="30"/>
      <c r="AA2557" s="30"/>
      <c r="AB2557" s="30"/>
      <c r="AC2557" s="30"/>
      <c r="AD2557" s="30"/>
      <c r="AE2557" s="30"/>
      <c r="AR2557" s="154" t="s">
        <v>223</v>
      </c>
      <c r="AT2557" s="154" t="s">
        <v>139</v>
      </c>
      <c r="AU2557" s="154" t="s">
        <v>83</v>
      </c>
      <c r="AY2557" s="18" t="s">
        <v>137</v>
      </c>
      <c r="BE2557" s="155">
        <f>IF(N2557="základní",J2557,0)</f>
        <v>0</v>
      </c>
      <c r="BF2557" s="155">
        <f>IF(N2557="snížená",J2557,0)</f>
        <v>0</v>
      </c>
      <c r="BG2557" s="155">
        <f>IF(N2557="zákl. přenesená",J2557,0)</f>
        <v>0</v>
      </c>
      <c r="BH2557" s="155">
        <f>IF(N2557="sníž. přenesená",J2557,0)</f>
        <v>0</v>
      </c>
      <c r="BI2557" s="155">
        <f>IF(N2557="nulová",J2557,0)</f>
        <v>0</v>
      </c>
      <c r="BJ2557" s="18" t="s">
        <v>81</v>
      </c>
      <c r="BK2557" s="155">
        <f>ROUND(I2557*H2557,2)</f>
        <v>0</v>
      </c>
      <c r="BL2557" s="18" t="s">
        <v>223</v>
      </c>
      <c r="BM2557" s="154" t="s">
        <v>3111</v>
      </c>
    </row>
    <row r="2558" spans="1:65" s="13" customFormat="1">
      <c r="B2558" s="156"/>
      <c r="D2558" s="157" t="s">
        <v>145</v>
      </c>
      <c r="E2558" s="158" t="s">
        <v>1</v>
      </c>
      <c r="F2558" s="159" t="s">
        <v>1415</v>
      </c>
      <c r="H2558" s="160">
        <v>50.66</v>
      </c>
      <c r="L2558" s="156"/>
      <c r="M2558" s="161"/>
      <c r="N2558" s="162"/>
      <c r="O2558" s="162"/>
      <c r="P2558" s="162"/>
      <c r="Q2558" s="162"/>
      <c r="R2558" s="162"/>
      <c r="S2558" s="162"/>
      <c r="T2558" s="163"/>
      <c r="AT2558" s="158" t="s">
        <v>145</v>
      </c>
      <c r="AU2558" s="158" t="s">
        <v>83</v>
      </c>
      <c r="AV2558" s="13" t="s">
        <v>83</v>
      </c>
      <c r="AW2558" s="13" t="s">
        <v>29</v>
      </c>
      <c r="AX2558" s="13" t="s">
        <v>81</v>
      </c>
      <c r="AY2558" s="158" t="s">
        <v>137</v>
      </c>
    </row>
    <row r="2559" spans="1:65" s="2" customFormat="1" ht="24.15" customHeight="1">
      <c r="A2559" s="30"/>
      <c r="B2559" s="142"/>
      <c r="C2559" s="143" t="s">
        <v>3112</v>
      </c>
      <c r="D2559" s="143" t="s">
        <v>139</v>
      </c>
      <c r="E2559" s="144" t="s">
        <v>3113</v>
      </c>
      <c r="F2559" s="145" t="s">
        <v>3114</v>
      </c>
      <c r="G2559" s="146" t="s">
        <v>142</v>
      </c>
      <c r="H2559" s="147">
        <v>4.16</v>
      </c>
      <c r="I2559" s="148"/>
      <c r="J2559" s="148">
        <f>ROUND(I2559*H2559,2)</f>
        <v>0</v>
      </c>
      <c r="K2559" s="149"/>
      <c r="L2559" s="31"/>
      <c r="M2559" s="150" t="s">
        <v>1</v>
      </c>
      <c r="N2559" s="151" t="s">
        <v>38</v>
      </c>
      <c r="O2559" s="152">
        <v>0</v>
      </c>
      <c r="P2559" s="152">
        <f>O2559*H2559</f>
        <v>0</v>
      </c>
      <c r="Q2559" s="152">
        <v>0</v>
      </c>
      <c r="R2559" s="152">
        <f>Q2559*H2559</f>
        <v>0</v>
      </c>
      <c r="S2559" s="152">
        <v>0</v>
      </c>
      <c r="T2559" s="153">
        <f>S2559*H2559</f>
        <v>0</v>
      </c>
      <c r="U2559" s="30"/>
      <c r="V2559" s="30"/>
      <c r="W2559" s="30"/>
      <c r="X2559" s="30"/>
      <c r="Y2559" s="30"/>
      <c r="Z2559" s="30"/>
      <c r="AA2559" s="30"/>
      <c r="AB2559" s="30"/>
      <c r="AC2559" s="30"/>
      <c r="AD2559" s="30"/>
      <c r="AE2559" s="30"/>
      <c r="AR2559" s="154" t="s">
        <v>223</v>
      </c>
      <c r="AT2559" s="154" t="s">
        <v>139</v>
      </c>
      <c r="AU2559" s="154" t="s">
        <v>83</v>
      </c>
      <c r="AY2559" s="18" t="s">
        <v>137</v>
      </c>
      <c r="BE2559" s="155">
        <f>IF(N2559="základní",J2559,0)</f>
        <v>0</v>
      </c>
      <c r="BF2559" s="155">
        <f>IF(N2559="snížená",J2559,0)</f>
        <v>0</v>
      </c>
      <c r="BG2559" s="155">
        <f>IF(N2559="zákl. přenesená",J2559,0)</f>
        <v>0</v>
      </c>
      <c r="BH2559" s="155">
        <f>IF(N2559="sníž. přenesená",J2559,0)</f>
        <v>0</v>
      </c>
      <c r="BI2559" s="155">
        <f>IF(N2559="nulová",J2559,0)</f>
        <v>0</v>
      </c>
      <c r="BJ2559" s="18" t="s">
        <v>81</v>
      </c>
      <c r="BK2559" s="155">
        <f>ROUND(I2559*H2559,2)</f>
        <v>0</v>
      </c>
      <c r="BL2559" s="18" t="s">
        <v>223</v>
      </c>
      <c r="BM2559" s="154" t="s">
        <v>3115</v>
      </c>
    </row>
    <row r="2560" spans="1:65" s="13" customFormat="1">
      <c r="B2560" s="156"/>
      <c r="D2560" s="157" t="s">
        <v>145</v>
      </c>
      <c r="E2560" s="158" t="s">
        <v>1</v>
      </c>
      <c r="F2560" s="159" t="s">
        <v>1416</v>
      </c>
      <c r="H2560" s="160">
        <v>4.16</v>
      </c>
      <c r="L2560" s="156"/>
      <c r="M2560" s="161"/>
      <c r="N2560" s="162"/>
      <c r="O2560" s="162"/>
      <c r="P2560" s="162"/>
      <c r="Q2560" s="162"/>
      <c r="R2560" s="162"/>
      <c r="S2560" s="162"/>
      <c r="T2560" s="163"/>
      <c r="AT2560" s="158" t="s">
        <v>145</v>
      </c>
      <c r="AU2560" s="158" t="s">
        <v>83</v>
      </c>
      <c r="AV2560" s="13" t="s">
        <v>83</v>
      </c>
      <c r="AW2560" s="13" t="s">
        <v>29</v>
      </c>
      <c r="AX2560" s="13" t="s">
        <v>81</v>
      </c>
      <c r="AY2560" s="158" t="s">
        <v>137</v>
      </c>
    </row>
    <row r="2561" spans="1:65" s="2" customFormat="1" ht="24.15" customHeight="1">
      <c r="A2561" s="30"/>
      <c r="B2561" s="142"/>
      <c r="C2561" s="143" t="s">
        <v>3116</v>
      </c>
      <c r="D2561" s="143" t="s">
        <v>139</v>
      </c>
      <c r="E2561" s="144" t="s">
        <v>3117</v>
      </c>
      <c r="F2561" s="145" t="s">
        <v>3118</v>
      </c>
      <c r="G2561" s="146" t="s">
        <v>384</v>
      </c>
      <c r="H2561" s="147"/>
      <c r="I2561" s="148"/>
      <c r="J2561" s="148">
        <f>ROUND(I2561*H2561,2)</f>
        <v>0</v>
      </c>
      <c r="K2561" s="149"/>
      <c r="L2561" s="31"/>
      <c r="M2561" s="150" t="s">
        <v>1</v>
      </c>
      <c r="N2561" s="151" t="s">
        <v>38</v>
      </c>
      <c r="O2561" s="152">
        <v>0</v>
      </c>
      <c r="P2561" s="152">
        <f>O2561*H2561</f>
        <v>0</v>
      </c>
      <c r="Q2561" s="152">
        <v>0</v>
      </c>
      <c r="R2561" s="152">
        <f>Q2561*H2561</f>
        <v>0</v>
      </c>
      <c r="S2561" s="152">
        <v>0</v>
      </c>
      <c r="T2561" s="153">
        <f>S2561*H2561</f>
        <v>0</v>
      </c>
      <c r="U2561" s="30"/>
      <c r="V2561" s="30"/>
      <c r="W2561" s="30"/>
      <c r="X2561" s="30"/>
      <c r="Y2561" s="30"/>
      <c r="Z2561" s="30"/>
      <c r="AA2561" s="30"/>
      <c r="AB2561" s="30"/>
      <c r="AC2561" s="30"/>
      <c r="AD2561" s="30"/>
      <c r="AE2561" s="30"/>
      <c r="AR2561" s="154" t="s">
        <v>223</v>
      </c>
      <c r="AT2561" s="154" t="s">
        <v>139</v>
      </c>
      <c r="AU2561" s="154" t="s">
        <v>83</v>
      </c>
      <c r="AY2561" s="18" t="s">
        <v>137</v>
      </c>
      <c r="BE2561" s="155">
        <f>IF(N2561="základní",J2561,0)</f>
        <v>0</v>
      </c>
      <c r="BF2561" s="155">
        <f>IF(N2561="snížená",J2561,0)</f>
        <v>0</v>
      </c>
      <c r="BG2561" s="155">
        <f>IF(N2561="zákl. přenesená",J2561,0)</f>
        <v>0</v>
      </c>
      <c r="BH2561" s="155">
        <f>IF(N2561="sníž. přenesená",J2561,0)</f>
        <v>0</v>
      </c>
      <c r="BI2561" s="155">
        <f>IF(N2561="nulová",J2561,0)</f>
        <v>0</v>
      </c>
      <c r="BJ2561" s="18" t="s">
        <v>81</v>
      </c>
      <c r="BK2561" s="155">
        <f>ROUND(I2561*H2561,2)</f>
        <v>0</v>
      </c>
      <c r="BL2561" s="18" t="s">
        <v>223</v>
      </c>
      <c r="BM2561" s="154" t="s">
        <v>3119</v>
      </c>
    </row>
    <row r="2562" spans="1:65" s="12" customFormat="1" ht="22.8" customHeight="1">
      <c r="B2562" s="130"/>
      <c r="D2562" s="131" t="s">
        <v>72</v>
      </c>
      <c r="E2562" s="140" t="s">
        <v>3120</v>
      </c>
      <c r="F2562" s="140" t="s">
        <v>3121</v>
      </c>
      <c r="J2562" s="141">
        <f>BK2562</f>
        <v>0</v>
      </c>
      <c r="L2562" s="130"/>
      <c r="M2562" s="134"/>
      <c r="N2562" s="135"/>
      <c r="O2562" s="135"/>
      <c r="P2562" s="136">
        <f>SUM(P2563:P2696)</f>
        <v>404.07686999999999</v>
      </c>
      <c r="Q2562" s="135"/>
      <c r="R2562" s="136">
        <f>SUM(R2563:R2696)</f>
        <v>7.7732086700000007</v>
      </c>
      <c r="S2562" s="135"/>
      <c r="T2562" s="137">
        <f>SUM(T2563:T2696)</f>
        <v>0</v>
      </c>
      <c r="AR2562" s="131" t="s">
        <v>83</v>
      </c>
      <c r="AT2562" s="138" t="s">
        <v>72</v>
      </c>
      <c r="AU2562" s="138" t="s">
        <v>81</v>
      </c>
      <c r="AY2562" s="131" t="s">
        <v>137</v>
      </c>
      <c r="BK2562" s="139">
        <f>SUM(BK2563:BK2696)</f>
        <v>0</v>
      </c>
    </row>
    <row r="2563" spans="1:65" s="2" customFormat="1" ht="24.15" customHeight="1">
      <c r="A2563" s="30"/>
      <c r="B2563" s="142"/>
      <c r="C2563" s="143" t="s">
        <v>3122</v>
      </c>
      <c r="D2563" s="143" t="s">
        <v>139</v>
      </c>
      <c r="E2563" s="144" t="s">
        <v>3123</v>
      </c>
      <c r="F2563" s="145" t="s">
        <v>3124</v>
      </c>
      <c r="G2563" s="146" t="s">
        <v>142</v>
      </c>
      <c r="H2563" s="147">
        <v>490.827</v>
      </c>
      <c r="I2563" s="148"/>
      <c r="J2563" s="148">
        <f>ROUND(I2563*H2563,2)</f>
        <v>0</v>
      </c>
      <c r="K2563" s="149"/>
      <c r="L2563" s="31"/>
      <c r="M2563" s="150" t="s">
        <v>1</v>
      </c>
      <c r="N2563" s="151" t="s">
        <v>38</v>
      </c>
      <c r="O2563" s="152">
        <v>0.81399999999999995</v>
      </c>
      <c r="P2563" s="152">
        <f>O2563*H2563</f>
        <v>399.53317799999996</v>
      </c>
      <c r="Q2563" s="152">
        <v>4.9500000000000004E-3</v>
      </c>
      <c r="R2563" s="152">
        <f>Q2563*H2563</f>
        <v>2.4295936500000002</v>
      </c>
      <c r="S2563" s="152">
        <v>0</v>
      </c>
      <c r="T2563" s="153">
        <f>S2563*H2563</f>
        <v>0</v>
      </c>
      <c r="U2563" s="30"/>
      <c r="V2563" s="30"/>
      <c r="W2563" s="30"/>
      <c r="X2563" s="30"/>
      <c r="Y2563" s="30"/>
      <c r="Z2563" s="30"/>
      <c r="AA2563" s="30"/>
      <c r="AB2563" s="30"/>
      <c r="AC2563" s="30"/>
      <c r="AD2563" s="30"/>
      <c r="AE2563" s="30"/>
      <c r="AR2563" s="154" t="s">
        <v>223</v>
      </c>
      <c r="AT2563" s="154" t="s">
        <v>139</v>
      </c>
      <c r="AU2563" s="154" t="s">
        <v>83</v>
      </c>
      <c r="AY2563" s="18" t="s">
        <v>137</v>
      </c>
      <c r="BE2563" s="155">
        <f>IF(N2563="základní",J2563,0)</f>
        <v>0</v>
      </c>
      <c r="BF2563" s="155">
        <f>IF(N2563="snížená",J2563,0)</f>
        <v>0</v>
      </c>
      <c r="BG2563" s="155">
        <f>IF(N2563="zákl. přenesená",J2563,0)</f>
        <v>0</v>
      </c>
      <c r="BH2563" s="155">
        <f>IF(N2563="sníž. přenesená",J2563,0)</f>
        <v>0</v>
      </c>
      <c r="BI2563" s="155">
        <f>IF(N2563="nulová",J2563,0)</f>
        <v>0</v>
      </c>
      <c r="BJ2563" s="18" t="s">
        <v>81</v>
      </c>
      <c r="BK2563" s="155">
        <f>ROUND(I2563*H2563,2)</f>
        <v>0</v>
      </c>
      <c r="BL2563" s="18" t="s">
        <v>223</v>
      </c>
      <c r="BM2563" s="154" t="s">
        <v>3125</v>
      </c>
    </row>
    <row r="2564" spans="1:65" s="15" customFormat="1">
      <c r="B2564" s="171"/>
      <c r="D2564" s="157" t="s">
        <v>145</v>
      </c>
      <c r="E2564" s="172" t="s">
        <v>1</v>
      </c>
      <c r="F2564" s="173" t="s">
        <v>3126</v>
      </c>
      <c r="H2564" s="172" t="s">
        <v>1</v>
      </c>
      <c r="L2564" s="171"/>
      <c r="M2564" s="174"/>
      <c r="N2564" s="175"/>
      <c r="O2564" s="175"/>
      <c r="P2564" s="175"/>
      <c r="Q2564" s="175"/>
      <c r="R2564" s="175"/>
      <c r="S2564" s="175"/>
      <c r="T2564" s="176"/>
      <c r="AT2564" s="172" t="s">
        <v>145</v>
      </c>
      <c r="AU2564" s="172" t="s">
        <v>83</v>
      </c>
      <c r="AV2564" s="15" t="s">
        <v>81</v>
      </c>
      <c r="AW2564" s="15" t="s">
        <v>29</v>
      </c>
      <c r="AX2564" s="15" t="s">
        <v>73</v>
      </c>
      <c r="AY2564" s="172" t="s">
        <v>137</v>
      </c>
    </row>
    <row r="2565" spans="1:65" s="15" customFormat="1">
      <c r="B2565" s="171"/>
      <c r="D2565" s="157" t="s">
        <v>145</v>
      </c>
      <c r="E2565" s="172" t="s">
        <v>1</v>
      </c>
      <c r="F2565" s="173" t="s">
        <v>576</v>
      </c>
      <c r="H2565" s="172" t="s">
        <v>1</v>
      </c>
      <c r="L2565" s="171"/>
      <c r="M2565" s="174"/>
      <c r="N2565" s="175"/>
      <c r="O2565" s="175"/>
      <c r="P2565" s="175"/>
      <c r="Q2565" s="175"/>
      <c r="R2565" s="175"/>
      <c r="S2565" s="175"/>
      <c r="T2565" s="176"/>
      <c r="AT2565" s="172" t="s">
        <v>145</v>
      </c>
      <c r="AU2565" s="172" t="s">
        <v>83</v>
      </c>
      <c r="AV2565" s="15" t="s">
        <v>81</v>
      </c>
      <c r="AW2565" s="15" t="s">
        <v>29</v>
      </c>
      <c r="AX2565" s="15" t="s">
        <v>73</v>
      </c>
      <c r="AY2565" s="172" t="s">
        <v>137</v>
      </c>
    </row>
    <row r="2566" spans="1:65" s="13" customFormat="1">
      <c r="B2566" s="156"/>
      <c r="D2566" s="157" t="s">
        <v>145</v>
      </c>
      <c r="E2566" s="158" t="s">
        <v>1</v>
      </c>
      <c r="F2566" s="159" t="s">
        <v>3127</v>
      </c>
      <c r="H2566" s="160">
        <v>50.881999999999998</v>
      </c>
      <c r="L2566" s="156"/>
      <c r="M2566" s="161"/>
      <c r="N2566" s="162"/>
      <c r="O2566" s="162"/>
      <c r="P2566" s="162"/>
      <c r="Q2566" s="162"/>
      <c r="R2566" s="162"/>
      <c r="S2566" s="162"/>
      <c r="T2566" s="163"/>
      <c r="AT2566" s="158" t="s">
        <v>145</v>
      </c>
      <c r="AU2566" s="158" t="s">
        <v>83</v>
      </c>
      <c r="AV2566" s="13" t="s">
        <v>83</v>
      </c>
      <c r="AW2566" s="13" t="s">
        <v>29</v>
      </c>
      <c r="AX2566" s="13" t="s">
        <v>73</v>
      </c>
      <c r="AY2566" s="158" t="s">
        <v>137</v>
      </c>
    </row>
    <row r="2567" spans="1:65" s="13" customFormat="1">
      <c r="B2567" s="156"/>
      <c r="D2567" s="157" t="s">
        <v>145</v>
      </c>
      <c r="E2567" s="158" t="s">
        <v>1</v>
      </c>
      <c r="F2567" s="159" t="s">
        <v>911</v>
      </c>
      <c r="H2567" s="160">
        <v>-3.5459999999999998</v>
      </c>
      <c r="L2567" s="156"/>
      <c r="M2567" s="161"/>
      <c r="N2567" s="162"/>
      <c r="O2567" s="162"/>
      <c r="P2567" s="162"/>
      <c r="Q2567" s="162"/>
      <c r="R2567" s="162"/>
      <c r="S2567" s="162"/>
      <c r="T2567" s="163"/>
      <c r="AT2567" s="158" t="s">
        <v>145</v>
      </c>
      <c r="AU2567" s="158" t="s">
        <v>83</v>
      </c>
      <c r="AV2567" s="13" t="s">
        <v>83</v>
      </c>
      <c r="AW2567" s="13" t="s">
        <v>29</v>
      </c>
      <c r="AX2567" s="13" t="s">
        <v>73</v>
      </c>
      <c r="AY2567" s="158" t="s">
        <v>137</v>
      </c>
    </row>
    <row r="2568" spans="1:65" s="13" customFormat="1">
      <c r="B2568" s="156"/>
      <c r="D2568" s="157" t="s">
        <v>145</v>
      </c>
      <c r="E2568" s="158" t="s">
        <v>1</v>
      </c>
      <c r="F2568" s="159" t="s">
        <v>913</v>
      </c>
      <c r="H2568" s="160">
        <v>-1.379</v>
      </c>
      <c r="L2568" s="156"/>
      <c r="M2568" s="161"/>
      <c r="N2568" s="162"/>
      <c r="O2568" s="162"/>
      <c r="P2568" s="162"/>
      <c r="Q2568" s="162"/>
      <c r="R2568" s="162"/>
      <c r="S2568" s="162"/>
      <c r="T2568" s="163"/>
      <c r="AT2568" s="158" t="s">
        <v>145</v>
      </c>
      <c r="AU2568" s="158" t="s">
        <v>83</v>
      </c>
      <c r="AV2568" s="13" t="s">
        <v>83</v>
      </c>
      <c r="AW2568" s="13" t="s">
        <v>29</v>
      </c>
      <c r="AX2568" s="13" t="s">
        <v>73</v>
      </c>
      <c r="AY2568" s="158" t="s">
        <v>137</v>
      </c>
    </row>
    <row r="2569" spans="1:65" s="13" customFormat="1">
      <c r="B2569" s="156"/>
      <c r="D2569" s="157" t="s">
        <v>145</v>
      </c>
      <c r="E2569" s="158" t="s">
        <v>1</v>
      </c>
      <c r="F2569" s="159" t="s">
        <v>914</v>
      </c>
      <c r="H2569" s="160">
        <v>13.28</v>
      </c>
      <c r="L2569" s="156"/>
      <c r="M2569" s="161"/>
      <c r="N2569" s="162"/>
      <c r="O2569" s="162"/>
      <c r="P2569" s="162"/>
      <c r="Q2569" s="162"/>
      <c r="R2569" s="162"/>
      <c r="S2569" s="162"/>
      <c r="T2569" s="163"/>
      <c r="AT2569" s="158" t="s">
        <v>145</v>
      </c>
      <c r="AU2569" s="158" t="s">
        <v>83</v>
      </c>
      <c r="AV2569" s="13" t="s">
        <v>83</v>
      </c>
      <c r="AW2569" s="13" t="s">
        <v>29</v>
      </c>
      <c r="AX2569" s="13" t="s">
        <v>73</v>
      </c>
      <c r="AY2569" s="158" t="s">
        <v>137</v>
      </c>
    </row>
    <row r="2570" spans="1:65" s="13" customFormat="1">
      <c r="B2570" s="156"/>
      <c r="D2570" s="157" t="s">
        <v>145</v>
      </c>
      <c r="E2570" s="158" t="s">
        <v>1</v>
      </c>
      <c r="F2570" s="159" t="s">
        <v>650</v>
      </c>
      <c r="H2570" s="160">
        <v>-1.379</v>
      </c>
      <c r="L2570" s="156"/>
      <c r="M2570" s="161"/>
      <c r="N2570" s="162"/>
      <c r="O2570" s="162"/>
      <c r="P2570" s="162"/>
      <c r="Q2570" s="162"/>
      <c r="R2570" s="162"/>
      <c r="S2570" s="162"/>
      <c r="T2570" s="163"/>
      <c r="AT2570" s="158" t="s">
        <v>145</v>
      </c>
      <c r="AU2570" s="158" t="s">
        <v>83</v>
      </c>
      <c r="AV2570" s="13" t="s">
        <v>83</v>
      </c>
      <c r="AW2570" s="13" t="s">
        <v>29</v>
      </c>
      <c r="AX2570" s="13" t="s">
        <v>73</v>
      </c>
      <c r="AY2570" s="158" t="s">
        <v>137</v>
      </c>
    </row>
    <row r="2571" spans="1:65" s="13" customFormat="1">
      <c r="B2571" s="156"/>
      <c r="D2571" s="157" t="s">
        <v>145</v>
      </c>
      <c r="E2571" s="158" t="s">
        <v>1</v>
      </c>
      <c r="F2571" s="159" t="s">
        <v>916</v>
      </c>
      <c r="H2571" s="160">
        <v>14.375</v>
      </c>
      <c r="L2571" s="156"/>
      <c r="M2571" s="161"/>
      <c r="N2571" s="162"/>
      <c r="O2571" s="162"/>
      <c r="P2571" s="162"/>
      <c r="Q2571" s="162"/>
      <c r="R2571" s="162"/>
      <c r="S2571" s="162"/>
      <c r="T2571" s="163"/>
      <c r="AT2571" s="158" t="s">
        <v>145</v>
      </c>
      <c r="AU2571" s="158" t="s">
        <v>83</v>
      </c>
      <c r="AV2571" s="13" t="s">
        <v>83</v>
      </c>
      <c r="AW2571" s="13" t="s">
        <v>29</v>
      </c>
      <c r="AX2571" s="13" t="s">
        <v>73</v>
      </c>
      <c r="AY2571" s="158" t="s">
        <v>137</v>
      </c>
    </row>
    <row r="2572" spans="1:65" s="13" customFormat="1">
      <c r="B2572" s="156"/>
      <c r="D2572" s="157" t="s">
        <v>145</v>
      </c>
      <c r="E2572" s="158" t="s">
        <v>1</v>
      </c>
      <c r="F2572" s="159" t="s">
        <v>3128</v>
      </c>
      <c r="H2572" s="160">
        <v>1.2829999999999999</v>
      </c>
      <c r="L2572" s="156"/>
      <c r="M2572" s="161"/>
      <c r="N2572" s="162"/>
      <c r="O2572" s="162"/>
      <c r="P2572" s="162"/>
      <c r="Q2572" s="162"/>
      <c r="R2572" s="162"/>
      <c r="S2572" s="162"/>
      <c r="T2572" s="163"/>
      <c r="AT2572" s="158" t="s">
        <v>145</v>
      </c>
      <c r="AU2572" s="158" t="s">
        <v>83</v>
      </c>
      <c r="AV2572" s="13" t="s">
        <v>83</v>
      </c>
      <c r="AW2572" s="13" t="s">
        <v>29</v>
      </c>
      <c r="AX2572" s="13" t="s">
        <v>73</v>
      </c>
      <c r="AY2572" s="158" t="s">
        <v>137</v>
      </c>
    </row>
    <row r="2573" spans="1:65" s="13" customFormat="1">
      <c r="B2573" s="156"/>
      <c r="D2573" s="157" t="s">
        <v>145</v>
      </c>
      <c r="E2573" s="158" t="s">
        <v>1</v>
      </c>
      <c r="F2573" s="159" t="s">
        <v>650</v>
      </c>
      <c r="H2573" s="160">
        <v>-1.379</v>
      </c>
      <c r="L2573" s="156"/>
      <c r="M2573" s="161"/>
      <c r="N2573" s="162"/>
      <c r="O2573" s="162"/>
      <c r="P2573" s="162"/>
      <c r="Q2573" s="162"/>
      <c r="R2573" s="162"/>
      <c r="S2573" s="162"/>
      <c r="T2573" s="163"/>
      <c r="AT2573" s="158" t="s">
        <v>145</v>
      </c>
      <c r="AU2573" s="158" t="s">
        <v>83</v>
      </c>
      <c r="AV2573" s="13" t="s">
        <v>83</v>
      </c>
      <c r="AW2573" s="13" t="s">
        <v>29</v>
      </c>
      <c r="AX2573" s="13" t="s">
        <v>73</v>
      </c>
      <c r="AY2573" s="158" t="s">
        <v>137</v>
      </c>
    </row>
    <row r="2574" spans="1:65" s="13" customFormat="1">
      <c r="B2574" s="156"/>
      <c r="D2574" s="157" t="s">
        <v>145</v>
      </c>
      <c r="E2574" s="158" t="s">
        <v>1</v>
      </c>
      <c r="F2574" s="159" t="s">
        <v>3129</v>
      </c>
      <c r="H2574" s="160">
        <v>27.07</v>
      </c>
      <c r="L2574" s="156"/>
      <c r="M2574" s="161"/>
      <c r="N2574" s="162"/>
      <c r="O2574" s="162"/>
      <c r="P2574" s="162"/>
      <c r="Q2574" s="162"/>
      <c r="R2574" s="162"/>
      <c r="S2574" s="162"/>
      <c r="T2574" s="163"/>
      <c r="AT2574" s="158" t="s">
        <v>145</v>
      </c>
      <c r="AU2574" s="158" t="s">
        <v>83</v>
      </c>
      <c r="AV2574" s="13" t="s">
        <v>83</v>
      </c>
      <c r="AW2574" s="13" t="s">
        <v>29</v>
      </c>
      <c r="AX2574" s="13" t="s">
        <v>73</v>
      </c>
      <c r="AY2574" s="158" t="s">
        <v>137</v>
      </c>
    </row>
    <row r="2575" spans="1:65" s="13" customFormat="1">
      <c r="B2575" s="156"/>
      <c r="D2575" s="157" t="s">
        <v>145</v>
      </c>
      <c r="E2575" s="158" t="s">
        <v>1</v>
      </c>
      <c r="F2575" s="159" t="s">
        <v>639</v>
      </c>
      <c r="H2575" s="160">
        <v>-1.7729999999999999</v>
      </c>
      <c r="L2575" s="156"/>
      <c r="M2575" s="161"/>
      <c r="N2575" s="162"/>
      <c r="O2575" s="162"/>
      <c r="P2575" s="162"/>
      <c r="Q2575" s="162"/>
      <c r="R2575" s="162"/>
      <c r="S2575" s="162"/>
      <c r="T2575" s="163"/>
      <c r="AT2575" s="158" t="s">
        <v>145</v>
      </c>
      <c r="AU2575" s="158" t="s">
        <v>83</v>
      </c>
      <c r="AV2575" s="13" t="s">
        <v>83</v>
      </c>
      <c r="AW2575" s="13" t="s">
        <v>29</v>
      </c>
      <c r="AX2575" s="13" t="s">
        <v>73</v>
      </c>
      <c r="AY2575" s="158" t="s">
        <v>137</v>
      </c>
    </row>
    <row r="2576" spans="1:65" s="13" customFormat="1">
      <c r="B2576" s="156"/>
      <c r="D2576" s="157" t="s">
        <v>145</v>
      </c>
      <c r="E2576" s="158" t="s">
        <v>1</v>
      </c>
      <c r="F2576" s="159" t="s">
        <v>3130</v>
      </c>
      <c r="H2576" s="160">
        <v>2.5499999999999998</v>
      </c>
      <c r="L2576" s="156"/>
      <c r="M2576" s="161"/>
      <c r="N2576" s="162"/>
      <c r="O2576" s="162"/>
      <c r="P2576" s="162"/>
      <c r="Q2576" s="162"/>
      <c r="R2576" s="162"/>
      <c r="S2576" s="162"/>
      <c r="T2576" s="163"/>
      <c r="AT2576" s="158" t="s">
        <v>145</v>
      </c>
      <c r="AU2576" s="158" t="s">
        <v>83</v>
      </c>
      <c r="AV2576" s="13" t="s">
        <v>83</v>
      </c>
      <c r="AW2576" s="13" t="s">
        <v>29</v>
      </c>
      <c r="AX2576" s="13" t="s">
        <v>73</v>
      </c>
      <c r="AY2576" s="158" t="s">
        <v>137</v>
      </c>
    </row>
    <row r="2577" spans="2:51" s="13" customFormat="1">
      <c r="B2577" s="156"/>
      <c r="D2577" s="157" t="s">
        <v>145</v>
      </c>
      <c r="E2577" s="158" t="s">
        <v>1</v>
      </c>
      <c r="F2577" s="159" t="s">
        <v>3131</v>
      </c>
      <c r="H2577" s="160">
        <v>7.5</v>
      </c>
      <c r="L2577" s="156"/>
      <c r="M2577" s="161"/>
      <c r="N2577" s="162"/>
      <c r="O2577" s="162"/>
      <c r="P2577" s="162"/>
      <c r="Q2577" s="162"/>
      <c r="R2577" s="162"/>
      <c r="S2577" s="162"/>
      <c r="T2577" s="163"/>
      <c r="AT2577" s="158" t="s">
        <v>145</v>
      </c>
      <c r="AU2577" s="158" t="s">
        <v>83</v>
      </c>
      <c r="AV2577" s="13" t="s">
        <v>83</v>
      </c>
      <c r="AW2577" s="13" t="s">
        <v>29</v>
      </c>
      <c r="AX2577" s="13" t="s">
        <v>73</v>
      </c>
      <c r="AY2577" s="158" t="s">
        <v>137</v>
      </c>
    </row>
    <row r="2578" spans="2:51" s="13" customFormat="1">
      <c r="B2578" s="156"/>
      <c r="D2578" s="157" t="s">
        <v>145</v>
      </c>
      <c r="E2578" s="158" t="s">
        <v>1</v>
      </c>
      <c r="F2578" s="159" t="s">
        <v>650</v>
      </c>
      <c r="H2578" s="160">
        <v>-1.379</v>
      </c>
      <c r="L2578" s="156"/>
      <c r="M2578" s="161"/>
      <c r="N2578" s="162"/>
      <c r="O2578" s="162"/>
      <c r="P2578" s="162"/>
      <c r="Q2578" s="162"/>
      <c r="R2578" s="162"/>
      <c r="S2578" s="162"/>
      <c r="T2578" s="163"/>
      <c r="AT2578" s="158" t="s">
        <v>145</v>
      </c>
      <c r="AU2578" s="158" t="s">
        <v>83</v>
      </c>
      <c r="AV2578" s="13" t="s">
        <v>83</v>
      </c>
      <c r="AW2578" s="13" t="s">
        <v>29</v>
      </c>
      <c r="AX2578" s="13" t="s">
        <v>73</v>
      </c>
      <c r="AY2578" s="158" t="s">
        <v>137</v>
      </c>
    </row>
    <row r="2579" spans="2:51" s="13" customFormat="1">
      <c r="B2579" s="156"/>
      <c r="D2579" s="157" t="s">
        <v>145</v>
      </c>
      <c r="E2579" s="158" t="s">
        <v>1</v>
      </c>
      <c r="F2579" s="159" t="s">
        <v>3132</v>
      </c>
      <c r="H2579" s="160">
        <v>13.35</v>
      </c>
      <c r="L2579" s="156"/>
      <c r="M2579" s="161"/>
      <c r="N2579" s="162"/>
      <c r="O2579" s="162"/>
      <c r="P2579" s="162"/>
      <c r="Q2579" s="162"/>
      <c r="R2579" s="162"/>
      <c r="S2579" s="162"/>
      <c r="T2579" s="163"/>
      <c r="AT2579" s="158" t="s">
        <v>145</v>
      </c>
      <c r="AU2579" s="158" t="s">
        <v>83</v>
      </c>
      <c r="AV2579" s="13" t="s">
        <v>83</v>
      </c>
      <c r="AW2579" s="13" t="s">
        <v>29</v>
      </c>
      <c r="AX2579" s="13" t="s">
        <v>73</v>
      </c>
      <c r="AY2579" s="158" t="s">
        <v>137</v>
      </c>
    </row>
    <row r="2580" spans="2:51" s="13" customFormat="1">
      <c r="B2580" s="156"/>
      <c r="D2580" s="157" t="s">
        <v>145</v>
      </c>
      <c r="E2580" s="158" t="s">
        <v>1</v>
      </c>
      <c r="F2580" s="159" t="s">
        <v>650</v>
      </c>
      <c r="H2580" s="160">
        <v>-1.379</v>
      </c>
      <c r="L2580" s="156"/>
      <c r="M2580" s="161"/>
      <c r="N2580" s="162"/>
      <c r="O2580" s="162"/>
      <c r="P2580" s="162"/>
      <c r="Q2580" s="162"/>
      <c r="R2580" s="162"/>
      <c r="S2580" s="162"/>
      <c r="T2580" s="163"/>
      <c r="AT2580" s="158" t="s">
        <v>145</v>
      </c>
      <c r="AU2580" s="158" t="s">
        <v>83</v>
      </c>
      <c r="AV2580" s="13" t="s">
        <v>83</v>
      </c>
      <c r="AW2580" s="13" t="s">
        <v>29</v>
      </c>
      <c r="AX2580" s="13" t="s">
        <v>73</v>
      </c>
      <c r="AY2580" s="158" t="s">
        <v>137</v>
      </c>
    </row>
    <row r="2581" spans="2:51" s="13" customFormat="1">
      <c r="B2581" s="156"/>
      <c r="D2581" s="157" t="s">
        <v>145</v>
      </c>
      <c r="E2581" s="158" t="s">
        <v>1</v>
      </c>
      <c r="F2581" s="159" t="s">
        <v>3133</v>
      </c>
      <c r="H2581" s="160">
        <v>13.625</v>
      </c>
      <c r="L2581" s="156"/>
      <c r="M2581" s="161"/>
      <c r="N2581" s="162"/>
      <c r="O2581" s="162"/>
      <c r="P2581" s="162"/>
      <c r="Q2581" s="162"/>
      <c r="R2581" s="162"/>
      <c r="S2581" s="162"/>
      <c r="T2581" s="163"/>
      <c r="AT2581" s="158" t="s">
        <v>145</v>
      </c>
      <c r="AU2581" s="158" t="s">
        <v>83</v>
      </c>
      <c r="AV2581" s="13" t="s">
        <v>83</v>
      </c>
      <c r="AW2581" s="13" t="s">
        <v>29</v>
      </c>
      <c r="AX2581" s="13" t="s">
        <v>73</v>
      </c>
      <c r="AY2581" s="158" t="s">
        <v>137</v>
      </c>
    </row>
    <row r="2582" spans="2:51" s="13" customFormat="1">
      <c r="B2582" s="156"/>
      <c r="D2582" s="157" t="s">
        <v>145</v>
      </c>
      <c r="E2582" s="158" t="s">
        <v>1</v>
      </c>
      <c r="F2582" s="159" t="s">
        <v>645</v>
      </c>
      <c r="H2582" s="160">
        <v>-2.758</v>
      </c>
      <c r="L2582" s="156"/>
      <c r="M2582" s="161"/>
      <c r="N2582" s="162"/>
      <c r="O2582" s="162"/>
      <c r="P2582" s="162"/>
      <c r="Q2582" s="162"/>
      <c r="R2582" s="162"/>
      <c r="S2582" s="162"/>
      <c r="T2582" s="163"/>
      <c r="AT2582" s="158" t="s">
        <v>145</v>
      </c>
      <c r="AU2582" s="158" t="s">
        <v>83</v>
      </c>
      <c r="AV2582" s="13" t="s">
        <v>83</v>
      </c>
      <c r="AW2582" s="13" t="s">
        <v>29</v>
      </c>
      <c r="AX2582" s="13" t="s">
        <v>73</v>
      </c>
      <c r="AY2582" s="158" t="s">
        <v>137</v>
      </c>
    </row>
    <row r="2583" spans="2:51" s="13" customFormat="1">
      <c r="B2583" s="156"/>
      <c r="D2583" s="157" t="s">
        <v>145</v>
      </c>
      <c r="E2583" s="158" t="s">
        <v>1</v>
      </c>
      <c r="F2583" s="159" t="s">
        <v>3134</v>
      </c>
      <c r="H2583" s="160">
        <v>7.125</v>
      </c>
      <c r="L2583" s="156"/>
      <c r="M2583" s="161"/>
      <c r="N2583" s="162"/>
      <c r="O2583" s="162"/>
      <c r="P2583" s="162"/>
      <c r="Q2583" s="162"/>
      <c r="R2583" s="162"/>
      <c r="S2583" s="162"/>
      <c r="T2583" s="163"/>
      <c r="AT2583" s="158" t="s">
        <v>145</v>
      </c>
      <c r="AU2583" s="158" t="s">
        <v>83</v>
      </c>
      <c r="AV2583" s="13" t="s">
        <v>83</v>
      </c>
      <c r="AW2583" s="13" t="s">
        <v>29</v>
      </c>
      <c r="AX2583" s="13" t="s">
        <v>73</v>
      </c>
      <c r="AY2583" s="158" t="s">
        <v>137</v>
      </c>
    </row>
    <row r="2584" spans="2:51" s="13" customFormat="1">
      <c r="B2584" s="156"/>
      <c r="D2584" s="157" t="s">
        <v>145</v>
      </c>
      <c r="E2584" s="158" t="s">
        <v>1</v>
      </c>
      <c r="F2584" s="159" t="s">
        <v>3128</v>
      </c>
      <c r="H2584" s="160">
        <v>1.2829999999999999</v>
      </c>
      <c r="L2584" s="156"/>
      <c r="M2584" s="161"/>
      <c r="N2584" s="162"/>
      <c r="O2584" s="162"/>
      <c r="P2584" s="162"/>
      <c r="Q2584" s="162"/>
      <c r="R2584" s="162"/>
      <c r="S2584" s="162"/>
      <c r="T2584" s="163"/>
      <c r="AT2584" s="158" t="s">
        <v>145</v>
      </c>
      <c r="AU2584" s="158" t="s">
        <v>83</v>
      </c>
      <c r="AV2584" s="13" t="s">
        <v>83</v>
      </c>
      <c r="AW2584" s="13" t="s">
        <v>29</v>
      </c>
      <c r="AX2584" s="13" t="s">
        <v>73</v>
      </c>
      <c r="AY2584" s="158" t="s">
        <v>137</v>
      </c>
    </row>
    <row r="2585" spans="2:51" s="13" customFormat="1">
      <c r="B2585" s="156"/>
      <c r="D2585" s="157" t="s">
        <v>145</v>
      </c>
      <c r="E2585" s="158" t="s">
        <v>1</v>
      </c>
      <c r="F2585" s="159" t="s">
        <v>650</v>
      </c>
      <c r="H2585" s="160">
        <v>-1.379</v>
      </c>
      <c r="L2585" s="156"/>
      <c r="M2585" s="161"/>
      <c r="N2585" s="162"/>
      <c r="O2585" s="162"/>
      <c r="P2585" s="162"/>
      <c r="Q2585" s="162"/>
      <c r="R2585" s="162"/>
      <c r="S2585" s="162"/>
      <c r="T2585" s="163"/>
      <c r="AT2585" s="158" t="s">
        <v>145</v>
      </c>
      <c r="AU2585" s="158" t="s">
        <v>83</v>
      </c>
      <c r="AV2585" s="13" t="s">
        <v>83</v>
      </c>
      <c r="AW2585" s="13" t="s">
        <v>29</v>
      </c>
      <c r="AX2585" s="13" t="s">
        <v>73</v>
      </c>
      <c r="AY2585" s="158" t="s">
        <v>137</v>
      </c>
    </row>
    <row r="2586" spans="2:51" s="13" customFormat="1">
      <c r="B2586" s="156"/>
      <c r="D2586" s="157" t="s">
        <v>145</v>
      </c>
      <c r="E2586" s="158" t="s">
        <v>1</v>
      </c>
      <c r="F2586" s="159" t="s">
        <v>3135</v>
      </c>
      <c r="H2586" s="160">
        <v>12.188000000000001</v>
      </c>
      <c r="L2586" s="156"/>
      <c r="M2586" s="161"/>
      <c r="N2586" s="162"/>
      <c r="O2586" s="162"/>
      <c r="P2586" s="162"/>
      <c r="Q2586" s="162"/>
      <c r="R2586" s="162"/>
      <c r="S2586" s="162"/>
      <c r="T2586" s="163"/>
      <c r="AT2586" s="158" t="s">
        <v>145</v>
      </c>
      <c r="AU2586" s="158" t="s">
        <v>83</v>
      </c>
      <c r="AV2586" s="13" t="s">
        <v>83</v>
      </c>
      <c r="AW2586" s="13" t="s">
        <v>29</v>
      </c>
      <c r="AX2586" s="13" t="s">
        <v>73</v>
      </c>
      <c r="AY2586" s="158" t="s">
        <v>137</v>
      </c>
    </row>
    <row r="2587" spans="2:51" s="13" customFormat="1">
      <c r="B2587" s="156"/>
      <c r="D2587" s="157" t="s">
        <v>145</v>
      </c>
      <c r="E2587" s="158" t="s">
        <v>1</v>
      </c>
      <c r="F2587" s="159" t="s">
        <v>3136</v>
      </c>
      <c r="H2587" s="160">
        <v>1.4510000000000001</v>
      </c>
      <c r="L2587" s="156"/>
      <c r="M2587" s="161"/>
      <c r="N2587" s="162"/>
      <c r="O2587" s="162"/>
      <c r="P2587" s="162"/>
      <c r="Q2587" s="162"/>
      <c r="R2587" s="162"/>
      <c r="S2587" s="162"/>
      <c r="T2587" s="163"/>
      <c r="AT2587" s="158" t="s">
        <v>145</v>
      </c>
      <c r="AU2587" s="158" t="s">
        <v>83</v>
      </c>
      <c r="AV2587" s="13" t="s">
        <v>83</v>
      </c>
      <c r="AW2587" s="13" t="s">
        <v>29</v>
      </c>
      <c r="AX2587" s="13" t="s">
        <v>73</v>
      </c>
      <c r="AY2587" s="158" t="s">
        <v>137</v>
      </c>
    </row>
    <row r="2588" spans="2:51" s="13" customFormat="1">
      <c r="B2588" s="156"/>
      <c r="D2588" s="157" t="s">
        <v>145</v>
      </c>
      <c r="E2588" s="158" t="s">
        <v>1</v>
      </c>
      <c r="F2588" s="159" t="s">
        <v>650</v>
      </c>
      <c r="H2588" s="160">
        <v>-1.379</v>
      </c>
      <c r="L2588" s="156"/>
      <c r="M2588" s="161"/>
      <c r="N2588" s="162"/>
      <c r="O2588" s="162"/>
      <c r="P2588" s="162"/>
      <c r="Q2588" s="162"/>
      <c r="R2588" s="162"/>
      <c r="S2588" s="162"/>
      <c r="T2588" s="163"/>
      <c r="AT2588" s="158" t="s">
        <v>145</v>
      </c>
      <c r="AU2588" s="158" t="s">
        <v>83</v>
      </c>
      <c r="AV2588" s="13" t="s">
        <v>83</v>
      </c>
      <c r="AW2588" s="13" t="s">
        <v>29</v>
      </c>
      <c r="AX2588" s="13" t="s">
        <v>73</v>
      </c>
      <c r="AY2588" s="158" t="s">
        <v>137</v>
      </c>
    </row>
    <row r="2589" spans="2:51" s="13" customFormat="1">
      <c r="B2589" s="156"/>
      <c r="D2589" s="157" t="s">
        <v>145</v>
      </c>
      <c r="E2589" s="158" t="s">
        <v>1</v>
      </c>
      <c r="F2589" s="159" t="s">
        <v>928</v>
      </c>
      <c r="H2589" s="160">
        <v>17.850000000000001</v>
      </c>
      <c r="L2589" s="156"/>
      <c r="M2589" s="161"/>
      <c r="N2589" s="162"/>
      <c r="O2589" s="162"/>
      <c r="P2589" s="162"/>
      <c r="Q2589" s="162"/>
      <c r="R2589" s="162"/>
      <c r="S2589" s="162"/>
      <c r="T2589" s="163"/>
      <c r="AT2589" s="158" t="s">
        <v>145</v>
      </c>
      <c r="AU2589" s="158" t="s">
        <v>83</v>
      </c>
      <c r="AV2589" s="13" t="s">
        <v>83</v>
      </c>
      <c r="AW2589" s="13" t="s">
        <v>29</v>
      </c>
      <c r="AX2589" s="13" t="s">
        <v>73</v>
      </c>
      <c r="AY2589" s="158" t="s">
        <v>137</v>
      </c>
    </row>
    <row r="2590" spans="2:51" s="13" customFormat="1">
      <c r="B2590" s="156"/>
      <c r="D2590" s="157" t="s">
        <v>145</v>
      </c>
      <c r="E2590" s="158" t="s">
        <v>1</v>
      </c>
      <c r="F2590" s="159" t="s">
        <v>650</v>
      </c>
      <c r="H2590" s="160">
        <v>-1.379</v>
      </c>
      <c r="L2590" s="156"/>
      <c r="M2590" s="161"/>
      <c r="N2590" s="162"/>
      <c r="O2590" s="162"/>
      <c r="P2590" s="162"/>
      <c r="Q2590" s="162"/>
      <c r="R2590" s="162"/>
      <c r="S2590" s="162"/>
      <c r="T2590" s="163"/>
      <c r="AT2590" s="158" t="s">
        <v>145</v>
      </c>
      <c r="AU2590" s="158" t="s">
        <v>83</v>
      </c>
      <c r="AV2590" s="13" t="s">
        <v>83</v>
      </c>
      <c r="AW2590" s="13" t="s">
        <v>29</v>
      </c>
      <c r="AX2590" s="13" t="s">
        <v>73</v>
      </c>
      <c r="AY2590" s="158" t="s">
        <v>137</v>
      </c>
    </row>
    <row r="2591" spans="2:51" s="13" customFormat="1">
      <c r="B2591" s="156"/>
      <c r="D2591" s="157" t="s">
        <v>145</v>
      </c>
      <c r="E2591" s="158" t="s">
        <v>1</v>
      </c>
      <c r="F2591" s="159" t="s">
        <v>651</v>
      </c>
      <c r="H2591" s="160">
        <v>-1.5760000000000001</v>
      </c>
      <c r="L2591" s="156"/>
      <c r="M2591" s="161"/>
      <c r="N2591" s="162"/>
      <c r="O2591" s="162"/>
      <c r="P2591" s="162"/>
      <c r="Q2591" s="162"/>
      <c r="R2591" s="162"/>
      <c r="S2591" s="162"/>
      <c r="T2591" s="163"/>
      <c r="AT2591" s="158" t="s">
        <v>145</v>
      </c>
      <c r="AU2591" s="158" t="s">
        <v>83</v>
      </c>
      <c r="AV2591" s="13" t="s">
        <v>83</v>
      </c>
      <c r="AW2591" s="13" t="s">
        <v>29</v>
      </c>
      <c r="AX2591" s="13" t="s">
        <v>73</v>
      </c>
      <c r="AY2591" s="158" t="s">
        <v>137</v>
      </c>
    </row>
    <row r="2592" spans="2:51" s="13" customFormat="1">
      <c r="B2592" s="156"/>
      <c r="D2592" s="157" t="s">
        <v>145</v>
      </c>
      <c r="E2592" s="158" t="s">
        <v>1</v>
      </c>
      <c r="F2592" s="159" t="s">
        <v>929</v>
      </c>
      <c r="H2592" s="160">
        <v>8.3249999999999993</v>
      </c>
      <c r="L2592" s="156"/>
      <c r="M2592" s="161"/>
      <c r="N2592" s="162"/>
      <c r="O2592" s="162"/>
      <c r="P2592" s="162"/>
      <c r="Q2592" s="162"/>
      <c r="R2592" s="162"/>
      <c r="S2592" s="162"/>
      <c r="T2592" s="163"/>
      <c r="AT2592" s="158" t="s">
        <v>145</v>
      </c>
      <c r="AU2592" s="158" t="s">
        <v>83</v>
      </c>
      <c r="AV2592" s="13" t="s">
        <v>83</v>
      </c>
      <c r="AW2592" s="13" t="s">
        <v>29</v>
      </c>
      <c r="AX2592" s="13" t="s">
        <v>73</v>
      </c>
      <c r="AY2592" s="158" t="s">
        <v>137</v>
      </c>
    </row>
    <row r="2593" spans="2:51" s="13" customFormat="1">
      <c r="B2593" s="156"/>
      <c r="D2593" s="157" t="s">
        <v>145</v>
      </c>
      <c r="E2593" s="158" t="s">
        <v>1</v>
      </c>
      <c r="F2593" s="159" t="s">
        <v>650</v>
      </c>
      <c r="H2593" s="160">
        <v>-1.379</v>
      </c>
      <c r="L2593" s="156"/>
      <c r="M2593" s="161"/>
      <c r="N2593" s="162"/>
      <c r="O2593" s="162"/>
      <c r="P2593" s="162"/>
      <c r="Q2593" s="162"/>
      <c r="R2593" s="162"/>
      <c r="S2593" s="162"/>
      <c r="T2593" s="163"/>
      <c r="AT2593" s="158" t="s">
        <v>145</v>
      </c>
      <c r="AU2593" s="158" t="s">
        <v>83</v>
      </c>
      <c r="AV2593" s="13" t="s">
        <v>83</v>
      </c>
      <c r="AW2593" s="13" t="s">
        <v>29</v>
      </c>
      <c r="AX2593" s="13" t="s">
        <v>73</v>
      </c>
      <c r="AY2593" s="158" t="s">
        <v>137</v>
      </c>
    </row>
    <row r="2594" spans="2:51" s="13" customFormat="1">
      <c r="B2594" s="156"/>
      <c r="D2594" s="157" t="s">
        <v>145</v>
      </c>
      <c r="E2594" s="158" t="s">
        <v>1</v>
      </c>
      <c r="F2594" s="159" t="s">
        <v>3137</v>
      </c>
      <c r="H2594" s="160">
        <v>2.25</v>
      </c>
      <c r="L2594" s="156"/>
      <c r="M2594" s="161"/>
      <c r="N2594" s="162"/>
      <c r="O2594" s="162"/>
      <c r="P2594" s="162"/>
      <c r="Q2594" s="162"/>
      <c r="R2594" s="162"/>
      <c r="S2594" s="162"/>
      <c r="T2594" s="163"/>
      <c r="AT2594" s="158" t="s">
        <v>145</v>
      </c>
      <c r="AU2594" s="158" t="s">
        <v>83</v>
      </c>
      <c r="AV2594" s="13" t="s">
        <v>83</v>
      </c>
      <c r="AW2594" s="13" t="s">
        <v>29</v>
      </c>
      <c r="AX2594" s="13" t="s">
        <v>73</v>
      </c>
      <c r="AY2594" s="158" t="s">
        <v>137</v>
      </c>
    </row>
    <row r="2595" spans="2:51" s="13" customFormat="1">
      <c r="B2595" s="156"/>
      <c r="D2595" s="157" t="s">
        <v>145</v>
      </c>
      <c r="E2595" s="158" t="s">
        <v>1</v>
      </c>
      <c r="F2595" s="159" t="s">
        <v>3138</v>
      </c>
      <c r="H2595" s="160">
        <v>23.46</v>
      </c>
      <c r="L2595" s="156"/>
      <c r="M2595" s="161"/>
      <c r="N2595" s="162"/>
      <c r="O2595" s="162"/>
      <c r="P2595" s="162"/>
      <c r="Q2595" s="162"/>
      <c r="R2595" s="162"/>
      <c r="S2595" s="162"/>
      <c r="T2595" s="163"/>
      <c r="AT2595" s="158" t="s">
        <v>145</v>
      </c>
      <c r="AU2595" s="158" t="s">
        <v>83</v>
      </c>
      <c r="AV2595" s="13" t="s">
        <v>83</v>
      </c>
      <c r="AW2595" s="13" t="s">
        <v>29</v>
      </c>
      <c r="AX2595" s="13" t="s">
        <v>73</v>
      </c>
      <c r="AY2595" s="158" t="s">
        <v>137</v>
      </c>
    </row>
    <row r="2596" spans="2:51" s="13" customFormat="1">
      <c r="B2596" s="156"/>
      <c r="D2596" s="157" t="s">
        <v>145</v>
      </c>
      <c r="E2596" s="158" t="s">
        <v>1</v>
      </c>
      <c r="F2596" s="159" t="s">
        <v>645</v>
      </c>
      <c r="H2596" s="160">
        <v>-2.758</v>
      </c>
      <c r="L2596" s="156"/>
      <c r="M2596" s="161"/>
      <c r="N2596" s="162"/>
      <c r="O2596" s="162"/>
      <c r="P2596" s="162"/>
      <c r="Q2596" s="162"/>
      <c r="R2596" s="162"/>
      <c r="S2596" s="162"/>
      <c r="T2596" s="163"/>
      <c r="AT2596" s="158" t="s">
        <v>145</v>
      </c>
      <c r="AU2596" s="158" t="s">
        <v>83</v>
      </c>
      <c r="AV2596" s="13" t="s">
        <v>83</v>
      </c>
      <c r="AW2596" s="13" t="s">
        <v>29</v>
      </c>
      <c r="AX2596" s="13" t="s">
        <v>73</v>
      </c>
      <c r="AY2596" s="158" t="s">
        <v>137</v>
      </c>
    </row>
    <row r="2597" spans="2:51" s="13" customFormat="1">
      <c r="B2597" s="156"/>
      <c r="D2597" s="157" t="s">
        <v>145</v>
      </c>
      <c r="E2597" s="158" t="s">
        <v>1</v>
      </c>
      <c r="F2597" s="159" t="s">
        <v>651</v>
      </c>
      <c r="H2597" s="160">
        <v>-1.5760000000000001</v>
      </c>
      <c r="L2597" s="156"/>
      <c r="M2597" s="161"/>
      <c r="N2597" s="162"/>
      <c r="O2597" s="162"/>
      <c r="P2597" s="162"/>
      <c r="Q2597" s="162"/>
      <c r="R2597" s="162"/>
      <c r="S2597" s="162"/>
      <c r="T2597" s="163"/>
      <c r="AT2597" s="158" t="s">
        <v>145</v>
      </c>
      <c r="AU2597" s="158" t="s">
        <v>83</v>
      </c>
      <c r="AV2597" s="13" t="s">
        <v>83</v>
      </c>
      <c r="AW2597" s="13" t="s">
        <v>29</v>
      </c>
      <c r="AX2597" s="13" t="s">
        <v>73</v>
      </c>
      <c r="AY2597" s="158" t="s">
        <v>137</v>
      </c>
    </row>
    <row r="2598" spans="2:51" s="13" customFormat="1">
      <c r="B2598" s="156"/>
      <c r="D2598" s="157" t="s">
        <v>145</v>
      </c>
      <c r="E2598" s="158" t="s">
        <v>1</v>
      </c>
      <c r="F2598" s="159" t="s">
        <v>864</v>
      </c>
      <c r="H2598" s="160">
        <v>-1.7729999999999999</v>
      </c>
      <c r="L2598" s="156"/>
      <c r="M2598" s="161"/>
      <c r="N2598" s="162"/>
      <c r="O2598" s="162"/>
      <c r="P2598" s="162"/>
      <c r="Q2598" s="162"/>
      <c r="R2598" s="162"/>
      <c r="S2598" s="162"/>
      <c r="T2598" s="163"/>
      <c r="AT2598" s="158" t="s">
        <v>145</v>
      </c>
      <c r="AU2598" s="158" t="s">
        <v>83</v>
      </c>
      <c r="AV2598" s="13" t="s">
        <v>83</v>
      </c>
      <c r="AW2598" s="13" t="s">
        <v>29</v>
      </c>
      <c r="AX2598" s="13" t="s">
        <v>73</v>
      </c>
      <c r="AY2598" s="158" t="s">
        <v>137</v>
      </c>
    </row>
    <row r="2599" spans="2:51" s="13" customFormat="1">
      <c r="B2599" s="156"/>
      <c r="D2599" s="157" t="s">
        <v>145</v>
      </c>
      <c r="E2599" s="158" t="s">
        <v>1</v>
      </c>
      <c r="F2599" s="159" t="s">
        <v>3139</v>
      </c>
      <c r="H2599" s="160">
        <v>11.128</v>
      </c>
      <c r="L2599" s="156"/>
      <c r="M2599" s="161"/>
      <c r="N2599" s="162"/>
      <c r="O2599" s="162"/>
      <c r="P2599" s="162"/>
      <c r="Q2599" s="162"/>
      <c r="R2599" s="162"/>
      <c r="S2599" s="162"/>
      <c r="T2599" s="163"/>
      <c r="AT2599" s="158" t="s">
        <v>145</v>
      </c>
      <c r="AU2599" s="158" t="s">
        <v>83</v>
      </c>
      <c r="AV2599" s="13" t="s">
        <v>83</v>
      </c>
      <c r="AW2599" s="13" t="s">
        <v>29</v>
      </c>
      <c r="AX2599" s="13" t="s">
        <v>73</v>
      </c>
      <c r="AY2599" s="158" t="s">
        <v>137</v>
      </c>
    </row>
    <row r="2600" spans="2:51" s="13" customFormat="1">
      <c r="B2600" s="156"/>
      <c r="D2600" s="157" t="s">
        <v>145</v>
      </c>
      <c r="E2600" s="158" t="s">
        <v>1</v>
      </c>
      <c r="F2600" s="159" t="s">
        <v>650</v>
      </c>
      <c r="H2600" s="160">
        <v>-1.379</v>
      </c>
      <c r="L2600" s="156"/>
      <c r="M2600" s="161"/>
      <c r="N2600" s="162"/>
      <c r="O2600" s="162"/>
      <c r="P2600" s="162"/>
      <c r="Q2600" s="162"/>
      <c r="R2600" s="162"/>
      <c r="S2600" s="162"/>
      <c r="T2600" s="163"/>
      <c r="AT2600" s="158" t="s">
        <v>145</v>
      </c>
      <c r="AU2600" s="158" t="s">
        <v>83</v>
      </c>
      <c r="AV2600" s="13" t="s">
        <v>83</v>
      </c>
      <c r="AW2600" s="13" t="s">
        <v>29</v>
      </c>
      <c r="AX2600" s="13" t="s">
        <v>73</v>
      </c>
      <c r="AY2600" s="158" t="s">
        <v>137</v>
      </c>
    </row>
    <row r="2601" spans="2:51" s="13" customFormat="1">
      <c r="B2601" s="156"/>
      <c r="D2601" s="157" t="s">
        <v>145</v>
      </c>
      <c r="E2601" s="158" t="s">
        <v>1</v>
      </c>
      <c r="F2601" s="159" t="s">
        <v>933</v>
      </c>
      <c r="H2601" s="160">
        <v>13.875</v>
      </c>
      <c r="L2601" s="156"/>
      <c r="M2601" s="161"/>
      <c r="N2601" s="162"/>
      <c r="O2601" s="162"/>
      <c r="P2601" s="162"/>
      <c r="Q2601" s="162"/>
      <c r="R2601" s="162"/>
      <c r="S2601" s="162"/>
      <c r="T2601" s="163"/>
      <c r="AT2601" s="158" t="s">
        <v>145</v>
      </c>
      <c r="AU2601" s="158" t="s">
        <v>83</v>
      </c>
      <c r="AV2601" s="13" t="s">
        <v>83</v>
      </c>
      <c r="AW2601" s="13" t="s">
        <v>29</v>
      </c>
      <c r="AX2601" s="13" t="s">
        <v>73</v>
      </c>
      <c r="AY2601" s="158" t="s">
        <v>137</v>
      </c>
    </row>
    <row r="2602" spans="2:51" s="13" customFormat="1">
      <c r="B2602" s="156"/>
      <c r="D2602" s="157" t="s">
        <v>145</v>
      </c>
      <c r="E2602" s="158" t="s">
        <v>1</v>
      </c>
      <c r="F2602" s="159" t="s">
        <v>650</v>
      </c>
      <c r="H2602" s="160">
        <v>-1.379</v>
      </c>
      <c r="L2602" s="156"/>
      <c r="M2602" s="161"/>
      <c r="N2602" s="162"/>
      <c r="O2602" s="162"/>
      <c r="P2602" s="162"/>
      <c r="Q2602" s="162"/>
      <c r="R2602" s="162"/>
      <c r="S2602" s="162"/>
      <c r="T2602" s="163"/>
      <c r="AT2602" s="158" t="s">
        <v>145</v>
      </c>
      <c r="AU2602" s="158" t="s">
        <v>83</v>
      </c>
      <c r="AV2602" s="13" t="s">
        <v>83</v>
      </c>
      <c r="AW2602" s="13" t="s">
        <v>29</v>
      </c>
      <c r="AX2602" s="13" t="s">
        <v>73</v>
      </c>
      <c r="AY2602" s="158" t="s">
        <v>137</v>
      </c>
    </row>
    <row r="2603" spans="2:51" s="13" customFormat="1">
      <c r="B2603" s="156"/>
      <c r="D2603" s="157" t="s">
        <v>145</v>
      </c>
      <c r="E2603" s="158" t="s">
        <v>1</v>
      </c>
      <c r="F2603" s="159" t="s">
        <v>934</v>
      </c>
      <c r="H2603" s="160">
        <v>15.625</v>
      </c>
      <c r="L2603" s="156"/>
      <c r="M2603" s="161"/>
      <c r="N2603" s="162"/>
      <c r="O2603" s="162"/>
      <c r="P2603" s="162"/>
      <c r="Q2603" s="162"/>
      <c r="R2603" s="162"/>
      <c r="S2603" s="162"/>
      <c r="T2603" s="163"/>
      <c r="AT2603" s="158" t="s">
        <v>145</v>
      </c>
      <c r="AU2603" s="158" t="s">
        <v>83</v>
      </c>
      <c r="AV2603" s="13" t="s">
        <v>83</v>
      </c>
      <c r="AW2603" s="13" t="s">
        <v>29</v>
      </c>
      <c r="AX2603" s="13" t="s">
        <v>73</v>
      </c>
      <c r="AY2603" s="158" t="s">
        <v>137</v>
      </c>
    </row>
    <row r="2604" spans="2:51" s="13" customFormat="1">
      <c r="B2604" s="156"/>
      <c r="D2604" s="157" t="s">
        <v>145</v>
      </c>
      <c r="E2604" s="158" t="s">
        <v>1</v>
      </c>
      <c r="F2604" s="159" t="s">
        <v>3140</v>
      </c>
      <c r="H2604" s="160">
        <v>1.2150000000000001</v>
      </c>
      <c r="L2604" s="156"/>
      <c r="M2604" s="161"/>
      <c r="N2604" s="162"/>
      <c r="O2604" s="162"/>
      <c r="P2604" s="162"/>
      <c r="Q2604" s="162"/>
      <c r="R2604" s="162"/>
      <c r="S2604" s="162"/>
      <c r="T2604" s="163"/>
      <c r="AT2604" s="158" t="s">
        <v>145</v>
      </c>
      <c r="AU2604" s="158" t="s">
        <v>83</v>
      </c>
      <c r="AV2604" s="13" t="s">
        <v>83</v>
      </c>
      <c r="AW2604" s="13" t="s">
        <v>29</v>
      </c>
      <c r="AX2604" s="13" t="s">
        <v>73</v>
      </c>
      <c r="AY2604" s="158" t="s">
        <v>137</v>
      </c>
    </row>
    <row r="2605" spans="2:51" s="13" customFormat="1">
      <c r="B2605" s="156"/>
      <c r="D2605" s="157" t="s">
        <v>145</v>
      </c>
      <c r="E2605" s="158" t="s">
        <v>1</v>
      </c>
      <c r="F2605" s="159" t="s">
        <v>826</v>
      </c>
      <c r="H2605" s="160">
        <v>-1.5760000000000001</v>
      </c>
      <c r="L2605" s="156"/>
      <c r="M2605" s="161"/>
      <c r="N2605" s="162"/>
      <c r="O2605" s="162"/>
      <c r="P2605" s="162"/>
      <c r="Q2605" s="162"/>
      <c r="R2605" s="162"/>
      <c r="S2605" s="162"/>
      <c r="T2605" s="163"/>
      <c r="AT2605" s="158" t="s">
        <v>145</v>
      </c>
      <c r="AU2605" s="158" t="s">
        <v>83</v>
      </c>
      <c r="AV2605" s="13" t="s">
        <v>83</v>
      </c>
      <c r="AW2605" s="13" t="s">
        <v>29</v>
      </c>
      <c r="AX2605" s="13" t="s">
        <v>73</v>
      </c>
      <c r="AY2605" s="158" t="s">
        <v>137</v>
      </c>
    </row>
    <row r="2606" spans="2:51" s="13" customFormat="1">
      <c r="B2606" s="156"/>
      <c r="D2606" s="157" t="s">
        <v>145</v>
      </c>
      <c r="E2606" s="158" t="s">
        <v>1</v>
      </c>
      <c r="F2606" s="159" t="s">
        <v>935</v>
      </c>
      <c r="H2606" s="160">
        <v>11.375</v>
      </c>
      <c r="L2606" s="156"/>
      <c r="M2606" s="161"/>
      <c r="N2606" s="162"/>
      <c r="O2606" s="162"/>
      <c r="P2606" s="162"/>
      <c r="Q2606" s="162"/>
      <c r="R2606" s="162"/>
      <c r="S2606" s="162"/>
      <c r="T2606" s="163"/>
      <c r="AT2606" s="158" t="s">
        <v>145</v>
      </c>
      <c r="AU2606" s="158" t="s">
        <v>83</v>
      </c>
      <c r="AV2606" s="13" t="s">
        <v>83</v>
      </c>
      <c r="AW2606" s="13" t="s">
        <v>29</v>
      </c>
      <c r="AX2606" s="13" t="s">
        <v>73</v>
      </c>
      <c r="AY2606" s="158" t="s">
        <v>137</v>
      </c>
    </row>
    <row r="2607" spans="2:51" s="13" customFormat="1">
      <c r="B2607" s="156"/>
      <c r="D2607" s="157" t="s">
        <v>145</v>
      </c>
      <c r="E2607" s="158" t="s">
        <v>1</v>
      </c>
      <c r="F2607" s="159" t="s">
        <v>3128</v>
      </c>
      <c r="H2607" s="160">
        <v>1.2829999999999999</v>
      </c>
      <c r="L2607" s="156"/>
      <c r="M2607" s="161"/>
      <c r="N2607" s="162"/>
      <c r="O2607" s="162"/>
      <c r="P2607" s="162"/>
      <c r="Q2607" s="162"/>
      <c r="R2607" s="162"/>
      <c r="S2607" s="162"/>
      <c r="T2607" s="163"/>
      <c r="AT2607" s="158" t="s">
        <v>145</v>
      </c>
      <c r="AU2607" s="158" t="s">
        <v>83</v>
      </c>
      <c r="AV2607" s="13" t="s">
        <v>83</v>
      </c>
      <c r="AW2607" s="13" t="s">
        <v>29</v>
      </c>
      <c r="AX2607" s="13" t="s">
        <v>73</v>
      </c>
      <c r="AY2607" s="158" t="s">
        <v>137</v>
      </c>
    </row>
    <row r="2608" spans="2:51" s="13" customFormat="1">
      <c r="B2608" s="156"/>
      <c r="D2608" s="157" t="s">
        <v>145</v>
      </c>
      <c r="E2608" s="158" t="s">
        <v>1</v>
      </c>
      <c r="F2608" s="159" t="s">
        <v>650</v>
      </c>
      <c r="H2608" s="160">
        <v>-1.379</v>
      </c>
      <c r="L2608" s="156"/>
      <c r="M2608" s="161"/>
      <c r="N2608" s="162"/>
      <c r="O2608" s="162"/>
      <c r="P2608" s="162"/>
      <c r="Q2608" s="162"/>
      <c r="R2608" s="162"/>
      <c r="S2608" s="162"/>
      <c r="T2608" s="163"/>
      <c r="AT2608" s="158" t="s">
        <v>145</v>
      </c>
      <c r="AU2608" s="158" t="s">
        <v>83</v>
      </c>
      <c r="AV2608" s="13" t="s">
        <v>83</v>
      </c>
      <c r="AW2608" s="13" t="s">
        <v>29</v>
      </c>
      <c r="AX2608" s="13" t="s">
        <v>73</v>
      </c>
      <c r="AY2608" s="158" t="s">
        <v>137</v>
      </c>
    </row>
    <row r="2609" spans="2:51" s="13" customFormat="1">
      <c r="B2609" s="156"/>
      <c r="D2609" s="157" t="s">
        <v>145</v>
      </c>
      <c r="E2609" s="158" t="s">
        <v>1</v>
      </c>
      <c r="F2609" s="159" t="s">
        <v>3141</v>
      </c>
      <c r="H2609" s="160">
        <v>16.975000000000001</v>
      </c>
      <c r="L2609" s="156"/>
      <c r="M2609" s="161"/>
      <c r="N2609" s="162"/>
      <c r="O2609" s="162"/>
      <c r="P2609" s="162"/>
      <c r="Q2609" s="162"/>
      <c r="R2609" s="162"/>
      <c r="S2609" s="162"/>
      <c r="T2609" s="163"/>
      <c r="AT2609" s="158" t="s">
        <v>145</v>
      </c>
      <c r="AU2609" s="158" t="s">
        <v>83</v>
      </c>
      <c r="AV2609" s="13" t="s">
        <v>83</v>
      </c>
      <c r="AW2609" s="13" t="s">
        <v>29</v>
      </c>
      <c r="AX2609" s="13" t="s">
        <v>73</v>
      </c>
      <c r="AY2609" s="158" t="s">
        <v>137</v>
      </c>
    </row>
    <row r="2610" spans="2:51" s="13" customFormat="1">
      <c r="B2610" s="156"/>
      <c r="D2610" s="157" t="s">
        <v>145</v>
      </c>
      <c r="E2610" s="158" t="s">
        <v>1</v>
      </c>
      <c r="F2610" s="159" t="s">
        <v>650</v>
      </c>
      <c r="H2610" s="160">
        <v>-1.379</v>
      </c>
      <c r="L2610" s="156"/>
      <c r="M2610" s="161"/>
      <c r="N2610" s="162"/>
      <c r="O2610" s="162"/>
      <c r="P2610" s="162"/>
      <c r="Q2610" s="162"/>
      <c r="R2610" s="162"/>
      <c r="S2610" s="162"/>
      <c r="T2610" s="163"/>
      <c r="AT2610" s="158" t="s">
        <v>145</v>
      </c>
      <c r="AU2610" s="158" t="s">
        <v>83</v>
      </c>
      <c r="AV2610" s="13" t="s">
        <v>83</v>
      </c>
      <c r="AW2610" s="13" t="s">
        <v>29</v>
      </c>
      <c r="AX2610" s="13" t="s">
        <v>73</v>
      </c>
      <c r="AY2610" s="158" t="s">
        <v>137</v>
      </c>
    </row>
    <row r="2611" spans="2:51" s="13" customFormat="1">
      <c r="B2611" s="156"/>
      <c r="D2611" s="157" t="s">
        <v>145</v>
      </c>
      <c r="E2611" s="158" t="s">
        <v>1</v>
      </c>
      <c r="F2611" s="159" t="s">
        <v>864</v>
      </c>
      <c r="H2611" s="160">
        <v>-1.7729999999999999</v>
      </c>
      <c r="L2611" s="156"/>
      <c r="M2611" s="161"/>
      <c r="N2611" s="162"/>
      <c r="O2611" s="162"/>
      <c r="P2611" s="162"/>
      <c r="Q2611" s="162"/>
      <c r="R2611" s="162"/>
      <c r="S2611" s="162"/>
      <c r="T2611" s="163"/>
      <c r="AT2611" s="158" t="s">
        <v>145</v>
      </c>
      <c r="AU2611" s="158" t="s">
        <v>83</v>
      </c>
      <c r="AV2611" s="13" t="s">
        <v>83</v>
      </c>
      <c r="AW2611" s="13" t="s">
        <v>29</v>
      </c>
      <c r="AX2611" s="13" t="s">
        <v>73</v>
      </c>
      <c r="AY2611" s="158" t="s">
        <v>137</v>
      </c>
    </row>
    <row r="2612" spans="2:51" s="13" customFormat="1">
      <c r="B2612" s="156"/>
      <c r="D2612" s="157" t="s">
        <v>145</v>
      </c>
      <c r="E2612" s="158" t="s">
        <v>1</v>
      </c>
      <c r="F2612" s="159" t="s">
        <v>3142</v>
      </c>
      <c r="H2612" s="160">
        <v>5.55</v>
      </c>
      <c r="L2612" s="156"/>
      <c r="M2612" s="161"/>
      <c r="N2612" s="162"/>
      <c r="O2612" s="162"/>
      <c r="P2612" s="162"/>
      <c r="Q2612" s="162"/>
      <c r="R2612" s="162"/>
      <c r="S2612" s="162"/>
      <c r="T2612" s="163"/>
      <c r="AT2612" s="158" t="s">
        <v>145</v>
      </c>
      <c r="AU2612" s="158" t="s">
        <v>83</v>
      </c>
      <c r="AV2612" s="13" t="s">
        <v>83</v>
      </c>
      <c r="AW2612" s="13" t="s">
        <v>29</v>
      </c>
      <c r="AX2612" s="13" t="s">
        <v>73</v>
      </c>
      <c r="AY2612" s="158" t="s">
        <v>137</v>
      </c>
    </row>
    <row r="2613" spans="2:51" s="13" customFormat="1">
      <c r="B2613" s="156"/>
      <c r="D2613" s="157" t="s">
        <v>145</v>
      </c>
      <c r="E2613" s="158" t="s">
        <v>1</v>
      </c>
      <c r="F2613" s="159" t="s">
        <v>3143</v>
      </c>
      <c r="H2613" s="160">
        <v>6.66</v>
      </c>
      <c r="L2613" s="156"/>
      <c r="M2613" s="161"/>
      <c r="N2613" s="162"/>
      <c r="O2613" s="162"/>
      <c r="P2613" s="162"/>
      <c r="Q2613" s="162"/>
      <c r="R2613" s="162"/>
      <c r="S2613" s="162"/>
      <c r="T2613" s="163"/>
      <c r="AT2613" s="158" t="s">
        <v>145</v>
      </c>
      <c r="AU2613" s="158" t="s">
        <v>83</v>
      </c>
      <c r="AV2613" s="13" t="s">
        <v>83</v>
      </c>
      <c r="AW2613" s="13" t="s">
        <v>29</v>
      </c>
      <c r="AX2613" s="13" t="s">
        <v>73</v>
      </c>
      <c r="AY2613" s="158" t="s">
        <v>137</v>
      </c>
    </row>
    <row r="2614" spans="2:51" s="13" customFormat="1">
      <c r="B2614" s="156"/>
      <c r="D2614" s="157" t="s">
        <v>145</v>
      </c>
      <c r="E2614" s="158" t="s">
        <v>1</v>
      </c>
      <c r="F2614" s="159" t="s">
        <v>3144</v>
      </c>
      <c r="H2614" s="160">
        <v>1.7869999999999999</v>
      </c>
      <c r="L2614" s="156"/>
      <c r="M2614" s="161"/>
      <c r="N2614" s="162"/>
      <c r="O2614" s="162"/>
      <c r="P2614" s="162"/>
      <c r="Q2614" s="162"/>
      <c r="R2614" s="162"/>
      <c r="S2614" s="162"/>
      <c r="T2614" s="163"/>
      <c r="AT2614" s="158" t="s">
        <v>145</v>
      </c>
      <c r="AU2614" s="158" t="s">
        <v>83</v>
      </c>
      <c r="AV2614" s="13" t="s">
        <v>83</v>
      </c>
      <c r="AW2614" s="13" t="s">
        <v>29</v>
      </c>
      <c r="AX2614" s="13" t="s">
        <v>73</v>
      </c>
      <c r="AY2614" s="158" t="s">
        <v>137</v>
      </c>
    </row>
    <row r="2615" spans="2:51" s="16" customFormat="1">
      <c r="B2615" s="191"/>
      <c r="D2615" s="157" t="s">
        <v>145</v>
      </c>
      <c r="E2615" s="192" t="s">
        <v>1</v>
      </c>
      <c r="F2615" s="193" t="s">
        <v>582</v>
      </c>
      <c r="H2615" s="194">
        <v>266.28399999999999</v>
      </c>
      <c r="L2615" s="191"/>
      <c r="M2615" s="195"/>
      <c r="N2615" s="196"/>
      <c r="O2615" s="196"/>
      <c r="P2615" s="196"/>
      <c r="Q2615" s="196"/>
      <c r="R2615" s="196"/>
      <c r="S2615" s="196"/>
      <c r="T2615" s="197"/>
      <c r="AT2615" s="192" t="s">
        <v>145</v>
      </c>
      <c r="AU2615" s="192" t="s">
        <v>83</v>
      </c>
      <c r="AV2615" s="16" t="s">
        <v>152</v>
      </c>
      <c r="AW2615" s="16" t="s">
        <v>29</v>
      </c>
      <c r="AX2615" s="16" t="s">
        <v>73</v>
      </c>
      <c r="AY2615" s="192" t="s">
        <v>137</v>
      </c>
    </row>
    <row r="2616" spans="2:51" s="15" customFormat="1">
      <c r="B2616" s="171"/>
      <c r="D2616" s="157" t="s">
        <v>145</v>
      </c>
      <c r="E2616" s="172" t="s">
        <v>1</v>
      </c>
      <c r="F2616" s="173" t="s">
        <v>583</v>
      </c>
      <c r="H2616" s="172" t="s">
        <v>1</v>
      </c>
      <c r="L2616" s="171"/>
      <c r="M2616" s="174"/>
      <c r="N2616" s="175"/>
      <c r="O2616" s="175"/>
      <c r="P2616" s="175"/>
      <c r="Q2616" s="175"/>
      <c r="R2616" s="175"/>
      <c r="S2616" s="175"/>
      <c r="T2616" s="176"/>
      <c r="AT2616" s="172" t="s">
        <v>145</v>
      </c>
      <c r="AU2616" s="172" t="s">
        <v>83</v>
      </c>
      <c r="AV2616" s="15" t="s">
        <v>81</v>
      </c>
      <c r="AW2616" s="15" t="s">
        <v>29</v>
      </c>
      <c r="AX2616" s="15" t="s">
        <v>73</v>
      </c>
      <c r="AY2616" s="172" t="s">
        <v>137</v>
      </c>
    </row>
    <row r="2617" spans="2:51" s="13" customFormat="1">
      <c r="B2617" s="156"/>
      <c r="D2617" s="157" t="s">
        <v>145</v>
      </c>
      <c r="E2617" s="158" t="s">
        <v>1</v>
      </c>
      <c r="F2617" s="159" t="s">
        <v>942</v>
      </c>
      <c r="H2617" s="160">
        <v>8.7750000000000004</v>
      </c>
      <c r="L2617" s="156"/>
      <c r="M2617" s="161"/>
      <c r="N2617" s="162"/>
      <c r="O2617" s="162"/>
      <c r="P2617" s="162"/>
      <c r="Q2617" s="162"/>
      <c r="R2617" s="162"/>
      <c r="S2617" s="162"/>
      <c r="T2617" s="163"/>
      <c r="AT2617" s="158" t="s">
        <v>145</v>
      </c>
      <c r="AU2617" s="158" t="s">
        <v>83</v>
      </c>
      <c r="AV2617" s="13" t="s">
        <v>83</v>
      </c>
      <c r="AW2617" s="13" t="s">
        <v>29</v>
      </c>
      <c r="AX2617" s="13" t="s">
        <v>73</v>
      </c>
      <c r="AY2617" s="158" t="s">
        <v>137</v>
      </c>
    </row>
    <row r="2618" spans="2:51" s="13" customFormat="1">
      <c r="B2618" s="156"/>
      <c r="D2618" s="157" t="s">
        <v>145</v>
      </c>
      <c r="E2618" s="158" t="s">
        <v>1</v>
      </c>
      <c r="F2618" s="159" t="s">
        <v>3128</v>
      </c>
      <c r="H2618" s="160">
        <v>1.2829999999999999</v>
      </c>
      <c r="L2618" s="156"/>
      <c r="M2618" s="161"/>
      <c r="N2618" s="162"/>
      <c r="O2618" s="162"/>
      <c r="P2618" s="162"/>
      <c r="Q2618" s="162"/>
      <c r="R2618" s="162"/>
      <c r="S2618" s="162"/>
      <c r="T2618" s="163"/>
      <c r="AT2618" s="158" t="s">
        <v>145</v>
      </c>
      <c r="AU2618" s="158" t="s">
        <v>83</v>
      </c>
      <c r="AV2618" s="13" t="s">
        <v>83</v>
      </c>
      <c r="AW2618" s="13" t="s">
        <v>29</v>
      </c>
      <c r="AX2618" s="13" t="s">
        <v>73</v>
      </c>
      <c r="AY2618" s="158" t="s">
        <v>137</v>
      </c>
    </row>
    <row r="2619" spans="2:51" s="13" customFormat="1">
      <c r="B2619" s="156"/>
      <c r="D2619" s="157" t="s">
        <v>145</v>
      </c>
      <c r="E2619" s="158" t="s">
        <v>1</v>
      </c>
      <c r="F2619" s="159" t="s">
        <v>650</v>
      </c>
      <c r="H2619" s="160">
        <v>-1.379</v>
      </c>
      <c r="L2619" s="156"/>
      <c r="M2619" s="161"/>
      <c r="N2619" s="162"/>
      <c r="O2619" s="162"/>
      <c r="P2619" s="162"/>
      <c r="Q2619" s="162"/>
      <c r="R2619" s="162"/>
      <c r="S2619" s="162"/>
      <c r="T2619" s="163"/>
      <c r="AT2619" s="158" t="s">
        <v>145</v>
      </c>
      <c r="AU2619" s="158" t="s">
        <v>83</v>
      </c>
      <c r="AV2619" s="13" t="s">
        <v>83</v>
      </c>
      <c r="AW2619" s="13" t="s">
        <v>29</v>
      </c>
      <c r="AX2619" s="13" t="s">
        <v>73</v>
      </c>
      <c r="AY2619" s="158" t="s">
        <v>137</v>
      </c>
    </row>
    <row r="2620" spans="2:51" s="13" customFormat="1">
      <c r="B2620" s="156"/>
      <c r="D2620" s="157" t="s">
        <v>145</v>
      </c>
      <c r="E2620" s="158" t="s">
        <v>1</v>
      </c>
      <c r="F2620" s="159" t="s">
        <v>3145</v>
      </c>
      <c r="H2620" s="160">
        <v>37.610999999999997</v>
      </c>
      <c r="L2620" s="156"/>
      <c r="M2620" s="161"/>
      <c r="N2620" s="162"/>
      <c r="O2620" s="162"/>
      <c r="P2620" s="162"/>
      <c r="Q2620" s="162"/>
      <c r="R2620" s="162"/>
      <c r="S2620" s="162"/>
      <c r="T2620" s="163"/>
      <c r="AT2620" s="158" t="s">
        <v>145</v>
      </c>
      <c r="AU2620" s="158" t="s">
        <v>83</v>
      </c>
      <c r="AV2620" s="13" t="s">
        <v>83</v>
      </c>
      <c r="AW2620" s="13" t="s">
        <v>29</v>
      </c>
      <c r="AX2620" s="13" t="s">
        <v>73</v>
      </c>
      <c r="AY2620" s="158" t="s">
        <v>137</v>
      </c>
    </row>
    <row r="2621" spans="2:51" s="13" customFormat="1">
      <c r="B2621" s="156"/>
      <c r="D2621" s="157" t="s">
        <v>145</v>
      </c>
      <c r="E2621" s="158" t="s">
        <v>1</v>
      </c>
      <c r="F2621" s="159" t="s">
        <v>650</v>
      </c>
      <c r="H2621" s="160">
        <v>-1.379</v>
      </c>
      <c r="L2621" s="156"/>
      <c r="M2621" s="161"/>
      <c r="N2621" s="162"/>
      <c r="O2621" s="162"/>
      <c r="P2621" s="162"/>
      <c r="Q2621" s="162"/>
      <c r="R2621" s="162"/>
      <c r="S2621" s="162"/>
      <c r="T2621" s="163"/>
      <c r="AT2621" s="158" t="s">
        <v>145</v>
      </c>
      <c r="AU2621" s="158" t="s">
        <v>83</v>
      </c>
      <c r="AV2621" s="13" t="s">
        <v>83</v>
      </c>
      <c r="AW2621" s="13" t="s">
        <v>29</v>
      </c>
      <c r="AX2621" s="13" t="s">
        <v>73</v>
      </c>
      <c r="AY2621" s="158" t="s">
        <v>137</v>
      </c>
    </row>
    <row r="2622" spans="2:51" s="13" customFormat="1">
      <c r="B2622" s="156"/>
      <c r="D2622" s="157" t="s">
        <v>145</v>
      </c>
      <c r="E2622" s="158" t="s">
        <v>1</v>
      </c>
      <c r="F2622" s="159" t="s">
        <v>655</v>
      </c>
      <c r="H2622" s="160">
        <v>-3.5459999999999998</v>
      </c>
      <c r="L2622" s="156"/>
      <c r="M2622" s="161"/>
      <c r="N2622" s="162"/>
      <c r="O2622" s="162"/>
      <c r="P2622" s="162"/>
      <c r="Q2622" s="162"/>
      <c r="R2622" s="162"/>
      <c r="S2622" s="162"/>
      <c r="T2622" s="163"/>
      <c r="AT2622" s="158" t="s">
        <v>145</v>
      </c>
      <c r="AU2622" s="158" t="s">
        <v>83</v>
      </c>
      <c r="AV2622" s="13" t="s">
        <v>83</v>
      </c>
      <c r="AW2622" s="13" t="s">
        <v>29</v>
      </c>
      <c r="AX2622" s="13" t="s">
        <v>73</v>
      </c>
      <c r="AY2622" s="158" t="s">
        <v>137</v>
      </c>
    </row>
    <row r="2623" spans="2:51" s="13" customFormat="1">
      <c r="B2623" s="156"/>
      <c r="D2623" s="157" t="s">
        <v>145</v>
      </c>
      <c r="E2623" s="158" t="s">
        <v>1</v>
      </c>
      <c r="F2623" s="159" t="s">
        <v>3146</v>
      </c>
      <c r="H2623" s="160">
        <v>0.6</v>
      </c>
      <c r="L2623" s="156"/>
      <c r="M2623" s="161"/>
      <c r="N2623" s="162"/>
      <c r="O2623" s="162"/>
      <c r="P2623" s="162"/>
      <c r="Q2623" s="162"/>
      <c r="R2623" s="162"/>
      <c r="S2623" s="162"/>
      <c r="T2623" s="163"/>
      <c r="AT2623" s="158" t="s">
        <v>145</v>
      </c>
      <c r="AU2623" s="158" t="s">
        <v>83</v>
      </c>
      <c r="AV2623" s="13" t="s">
        <v>83</v>
      </c>
      <c r="AW2623" s="13" t="s">
        <v>29</v>
      </c>
      <c r="AX2623" s="13" t="s">
        <v>73</v>
      </c>
      <c r="AY2623" s="158" t="s">
        <v>137</v>
      </c>
    </row>
    <row r="2624" spans="2:51" s="13" customFormat="1">
      <c r="B2624" s="156"/>
      <c r="D2624" s="157" t="s">
        <v>145</v>
      </c>
      <c r="E2624" s="158" t="s">
        <v>1</v>
      </c>
      <c r="F2624" s="159" t="s">
        <v>3147</v>
      </c>
      <c r="H2624" s="160">
        <v>3.4129999999999998</v>
      </c>
      <c r="L2624" s="156"/>
      <c r="M2624" s="161"/>
      <c r="N2624" s="162"/>
      <c r="O2624" s="162"/>
      <c r="P2624" s="162"/>
      <c r="Q2624" s="162"/>
      <c r="R2624" s="162"/>
      <c r="S2624" s="162"/>
      <c r="T2624" s="163"/>
      <c r="AT2624" s="158" t="s">
        <v>145</v>
      </c>
      <c r="AU2624" s="158" t="s">
        <v>83</v>
      </c>
      <c r="AV2624" s="13" t="s">
        <v>83</v>
      </c>
      <c r="AW2624" s="13" t="s">
        <v>29</v>
      </c>
      <c r="AX2624" s="13" t="s">
        <v>73</v>
      </c>
      <c r="AY2624" s="158" t="s">
        <v>137</v>
      </c>
    </row>
    <row r="2625" spans="2:51" s="13" customFormat="1">
      <c r="B2625" s="156"/>
      <c r="D2625" s="157" t="s">
        <v>145</v>
      </c>
      <c r="E2625" s="158" t="s">
        <v>1</v>
      </c>
      <c r="F2625" s="159" t="s">
        <v>3148</v>
      </c>
      <c r="H2625" s="160">
        <v>1.8320000000000001</v>
      </c>
      <c r="L2625" s="156"/>
      <c r="M2625" s="161"/>
      <c r="N2625" s="162"/>
      <c r="O2625" s="162"/>
      <c r="P2625" s="162"/>
      <c r="Q2625" s="162"/>
      <c r="R2625" s="162"/>
      <c r="S2625" s="162"/>
      <c r="T2625" s="163"/>
      <c r="AT2625" s="158" t="s">
        <v>145</v>
      </c>
      <c r="AU2625" s="158" t="s">
        <v>83</v>
      </c>
      <c r="AV2625" s="13" t="s">
        <v>83</v>
      </c>
      <c r="AW2625" s="13" t="s">
        <v>29</v>
      </c>
      <c r="AX2625" s="13" t="s">
        <v>73</v>
      </c>
      <c r="AY2625" s="158" t="s">
        <v>137</v>
      </c>
    </row>
    <row r="2626" spans="2:51" s="13" customFormat="1">
      <c r="B2626" s="156"/>
      <c r="D2626" s="157" t="s">
        <v>145</v>
      </c>
      <c r="E2626" s="158" t="s">
        <v>1</v>
      </c>
      <c r="F2626" s="159" t="s">
        <v>1844</v>
      </c>
      <c r="H2626" s="160">
        <v>43.006</v>
      </c>
      <c r="L2626" s="156"/>
      <c r="M2626" s="161"/>
      <c r="N2626" s="162"/>
      <c r="O2626" s="162"/>
      <c r="P2626" s="162"/>
      <c r="Q2626" s="162"/>
      <c r="R2626" s="162"/>
      <c r="S2626" s="162"/>
      <c r="T2626" s="163"/>
      <c r="AT2626" s="158" t="s">
        <v>145</v>
      </c>
      <c r="AU2626" s="158" t="s">
        <v>83</v>
      </c>
      <c r="AV2626" s="13" t="s">
        <v>83</v>
      </c>
      <c r="AW2626" s="13" t="s">
        <v>29</v>
      </c>
      <c r="AX2626" s="13" t="s">
        <v>73</v>
      </c>
      <c r="AY2626" s="158" t="s">
        <v>137</v>
      </c>
    </row>
    <row r="2627" spans="2:51" s="13" customFormat="1">
      <c r="B2627" s="156"/>
      <c r="D2627" s="157" t="s">
        <v>145</v>
      </c>
      <c r="E2627" s="158" t="s">
        <v>1</v>
      </c>
      <c r="F2627" s="159" t="s">
        <v>650</v>
      </c>
      <c r="H2627" s="160">
        <v>-1.379</v>
      </c>
      <c r="L2627" s="156"/>
      <c r="M2627" s="161"/>
      <c r="N2627" s="162"/>
      <c r="O2627" s="162"/>
      <c r="P2627" s="162"/>
      <c r="Q2627" s="162"/>
      <c r="R2627" s="162"/>
      <c r="S2627" s="162"/>
      <c r="T2627" s="163"/>
      <c r="AT2627" s="158" t="s">
        <v>145</v>
      </c>
      <c r="AU2627" s="158" t="s">
        <v>83</v>
      </c>
      <c r="AV2627" s="13" t="s">
        <v>83</v>
      </c>
      <c r="AW2627" s="13" t="s">
        <v>29</v>
      </c>
      <c r="AX2627" s="13" t="s">
        <v>73</v>
      </c>
      <c r="AY2627" s="158" t="s">
        <v>137</v>
      </c>
    </row>
    <row r="2628" spans="2:51" s="13" customFormat="1">
      <c r="B2628" s="156"/>
      <c r="D2628" s="157" t="s">
        <v>145</v>
      </c>
      <c r="E2628" s="158" t="s">
        <v>1</v>
      </c>
      <c r="F2628" s="159" t="s">
        <v>655</v>
      </c>
      <c r="H2628" s="160">
        <v>-3.5459999999999998</v>
      </c>
      <c r="L2628" s="156"/>
      <c r="M2628" s="161"/>
      <c r="N2628" s="162"/>
      <c r="O2628" s="162"/>
      <c r="P2628" s="162"/>
      <c r="Q2628" s="162"/>
      <c r="R2628" s="162"/>
      <c r="S2628" s="162"/>
      <c r="T2628" s="163"/>
      <c r="AT2628" s="158" t="s">
        <v>145</v>
      </c>
      <c r="AU2628" s="158" t="s">
        <v>83</v>
      </c>
      <c r="AV2628" s="13" t="s">
        <v>83</v>
      </c>
      <c r="AW2628" s="13" t="s">
        <v>29</v>
      </c>
      <c r="AX2628" s="13" t="s">
        <v>73</v>
      </c>
      <c r="AY2628" s="158" t="s">
        <v>137</v>
      </c>
    </row>
    <row r="2629" spans="2:51" s="13" customFormat="1">
      <c r="B2629" s="156"/>
      <c r="D2629" s="157" t="s">
        <v>145</v>
      </c>
      <c r="E2629" s="158" t="s">
        <v>1</v>
      </c>
      <c r="F2629" s="159" t="s">
        <v>3149</v>
      </c>
      <c r="H2629" s="160">
        <v>-5.4</v>
      </c>
      <c r="L2629" s="156"/>
      <c r="M2629" s="161"/>
      <c r="N2629" s="162"/>
      <c r="O2629" s="162"/>
      <c r="P2629" s="162"/>
      <c r="Q2629" s="162"/>
      <c r="R2629" s="162"/>
      <c r="S2629" s="162"/>
      <c r="T2629" s="163"/>
      <c r="AT2629" s="158" t="s">
        <v>145</v>
      </c>
      <c r="AU2629" s="158" t="s">
        <v>83</v>
      </c>
      <c r="AV2629" s="13" t="s">
        <v>83</v>
      </c>
      <c r="AW2629" s="13" t="s">
        <v>29</v>
      </c>
      <c r="AX2629" s="13" t="s">
        <v>73</v>
      </c>
      <c r="AY2629" s="158" t="s">
        <v>137</v>
      </c>
    </row>
    <row r="2630" spans="2:51" s="13" customFormat="1">
      <c r="B2630" s="156"/>
      <c r="D2630" s="157" t="s">
        <v>145</v>
      </c>
      <c r="E2630" s="158" t="s">
        <v>1</v>
      </c>
      <c r="F2630" s="159" t="s">
        <v>951</v>
      </c>
      <c r="H2630" s="160">
        <v>8.5</v>
      </c>
      <c r="L2630" s="156"/>
      <c r="M2630" s="161"/>
      <c r="N2630" s="162"/>
      <c r="O2630" s="162"/>
      <c r="P2630" s="162"/>
      <c r="Q2630" s="162"/>
      <c r="R2630" s="162"/>
      <c r="S2630" s="162"/>
      <c r="T2630" s="163"/>
      <c r="AT2630" s="158" t="s">
        <v>145</v>
      </c>
      <c r="AU2630" s="158" t="s">
        <v>83</v>
      </c>
      <c r="AV2630" s="13" t="s">
        <v>83</v>
      </c>
      <c r="AW2630" s="13" t="s">
        <v>29</v>
      </c>
      <c r="AX2630" s="13" t="s">
        <v>73</v>
      </c>
      <c r="AY2630" s="158" t="s">
        <v>137</v>
      </c>
    </row>
    <row r="2631" spans="2:51" s="13" customFormat="1">
      <c r="B2631" s="156"/>
      <c r="D2631" s="157" t="s">
        <v>145</v>
      </c>
      <c r="E2631" s="158" t="s">
        <v>1</v>
      </c>
      <c r="F2631" s="159" t="s">
        <v>650</v>
      </c>
      <c r="H2631" s="160">
        <v>-1.379</v>
      </c>
      <c r="L2631" s="156"/>
      <c r="M2631" s="161"/>
      <c r="N2631" s="162"/>
      <c r="O2631" s="162"/>
      <c r="P2631" s="162"/>
      <c r="Q2631" s="162"/>
      <c r="R2631" s="162"/>
      <c r="S2631" s="162"/>
      <c r="T2631" s="163"/>
      <c r="AT2631" s="158" t="s">
        <v>145</v>
      </c>
      <c r="AU2631" s="158" t="s">
        <v>83</v>
      </c>
      <c r="AV2631" s="13" t="s">
        <v>83</v>
      </c>
      <c r="AW2631" s="13" t="s">
        <v>29</v>
      </c>
      <c r="AX2631" s="13" t="s">
        <v>73</v>
      </c>
      <c r="AY2631" s="158" t="s">
        <v>137</v>
      </c>
    </row>
    <row r="2632" spans="2:51" s="13" customFormat="1">
      <c r="B2632" s="156"/>
      <c r="D2632" s="157" t="s">
        <v>145</v>
      </c>
      <c r="E2632" s="158" t="s">
        <v>1</v>
      </c>
      <c r="F2632" s="159" t="s">
        <v>3150</v>
      </c>
      <c r="H2632" s="160">
        <v>36.101999999999997</v>
      </c>
      <c r="L2632" s="156"/>
      <c r="M2632" s="161"/>
      <c r="N2632" s="162"/>
      <c r="O2632" s="162"/>
      <c r="P2632" s="162"/>
      <c r="Q2632" s="162"/>
      <c r="R2632" s="162"/>
      <c r="S2632" s="162"/>
      <c r="T2632" s="163"/>
      <c r="AT2632" s="158" t="s">
        <v>145</v>
      </c>
      <c r="AU2632" s="158" t="s">
        <v>83</v>
      </c>
      <c r="AV2632" s="13" t="s">
        <v>83</v>
      </c>
      <c r="AW2632" s="13" t="s">
        <v>29</v>
      </c>
      <c r="AX2632" s="13" t="s">
        <v>73</v>
      </c>
      <c r="AY2632" s="158" t="s">
        <v>137</v>
      </c>
    </row>
    <row r="2633" spans="2:51" s="13" customFormat="1">
      <c r="B2633" s="156"/>
      <c r="D2633" s="157" t="s">
        <v>145</v>
      </c>
      <c r="E2633" s="158" t="s">
        <v>1</v>
      </c>
      <c r="F2633" s="159" t="s">
        <v>3151</v>
      </c>
      <c r="H2633" s="160">
        <v>2.16</v>
      </c>
      <c r="L2633" s="156"/>
      <c r="M2633" s="161"/>
      <c r="N2633" s="162"/>
      <c r="O2633" s="162"/>
      <c r="P2633" s="162"/>
      <c r="Q2633" s="162"/>
      <c r="R2633" s="162"/>
      <c r="S2633" s="162"/>
      <c r="T2633" s="163"/>
      <c r="AT2633" s="158" t="s">
        <v>145</v>
      </c>
      <c r="AU2633" s="158" t="s">
        <v>83</v>
      </c>
      <c r="AV2633" s="13" t="s">
        <v>83</v>
      </c>
      <c r="AW2633" s="13" t="s">
        <v>29</v>
      </c>
      <c r="AX2633" s="13" t="s">
        <v>73</v>
      </c>
      <c r="AY2633" s="158" t="s">
        <v>137</v>
      </c>
    </row>
    <row r="2634" spans="2:51" s="13" customFormat="1">
      <c r="B2634" s="156"/>
      <c r="D2634" s="157" t="s">
        <v>145</v>
      </c>
      <c r="E2634" s="158" t="s">
        <v>1</v>
      </c>
      <c r="F2634" s="159" t="s">
        <v>650</v>
      </c>
      <c r="H2634" s="160">
        <v>-1.379</v>
      </c>
      <c r="L2634" s="156"/>
      <c r="M2634" s="161"/>
      <c r="N2634" s="162"/>
      <c r="O2634" s="162"/>
      <c r="P2634" s="162"/>
      <c r="Q2634" s="162"/>
      <c r="R2634" s="162"/>
      <c r="S2634" s="162"/>
      <c r="T2634" s="163"/>
      <c r="AT2634" s="158" t="s">
        <v>145</v>
      </c>
      <c r="AU2634" s="158" t="s">
        <v>83</v>
      </c>
      <c r="AV2634" s="13" t="s">
        <v>83</v>
      </c>
      <c r="AW2634" s="13" t="s">
        <v>29</v>
      </c>
      <c r="AX2634" s="13" t="s">
        <v>73</v>
      </c>
      <c r="AY2634" s="158" t="s">
        <v>137</v>
      </c>
    </row>
    <row r="2635" spans="2:51" s="13" customFormat="1">
      <c r="B2635" s="156"/>
      <c r="D2635" s="157" t="s">
        <v>145</v>
      </c>
      <c r="E2635" s="158" t="s">
        <v>1</v>
      </c>
      <c r="F2635" s="159" t="s">
        <v>655</v>
      </c>
      <c r="H2635" s="160">
        <v>-3.5459999999999998</v>
      </c>
      <c r="L2635" s="156"/>
      <c r="M2635" s="161"/>
      <c r="N2635" s="162"/>
      <c r="O2635" s="162"/>
      <c r="P2635" s="162"/>
      <c r="Q2635" s="162"/>
      <c r="R2635" s="162"/>
      <c r="S2635" s="162"/>
      <c r="T2635" s="163"/>
      <c r="AT2635" s="158" t="s">
        <v>145</v>
      </c>
      <c r="AU2635" s="158" t="s">
        <v>83</v>
      </c>
      <c r="AV2635" s="13" t="s">
        <v>83</v>
      </c>
      <c r="AW2635" s="13" t="s">
        <v>29</v>
      </c>
      <c r="AX2635" s="13" t="s">
        <v>73</v>
      </c>
      <c r="AY2635" s="158" t="s">
        <v>137</v>
      </c>
    </row>
    <row r="2636" spans="2:51" s="13" customFormat="1">
      <c r="B2636" s="156"/>
      <c r="D2636" s="157" t="s">
        <v>145</v>
      </c>
      <c r="E2636" s="158" t="s">
        <v>1</v>
      </c>
      <c r="F2636" s="159" t="s">
        <v>957</v>
      </c>
      <c r="H2636" s="160">
        <v>8.375</v>
      </c>
      <c r="L2636" s="156"/>
      <c r="M2636" s="161"/>
      <c r="N2636" s="162"/>
      <c r="O2636" s="162"/>
      <c r="P2636" s="162"/>
      <c r="Q2636" s="162"/>
      <c r="R2636" s="162"/>
      <c r="S2636" s="162"/>
      <c r="T2636" s="163"/>
      <c r="AT2636" s="158" t="s">
        <v>145</v>
      </c>
      <c r="AU2636" s="158" t="s">
        <v>83</v>
      </c>
      <c r="AV2636" s="13" t="s">
        <v>83</v>
      </c>
      <c r="AW2636" s="13" t="s">
        <v>29</v>
      </c>
      <c r="AX2636" s="13" t="s">
        <v>73</v>
      </c>
      <c r="AY2636" s="158" t="s">
        <v>137</v>
      </c>
    </row>
    <row r="2637" spans="2:51" s="13" customFormat="1">
      <c r="B2637" s="156"/>
      <c r="D2637" s="157" t="s">
        <v>145</v>
      </c>
      <c r="E2637" s="158" t="s">
        <v>1</v>
      </c>
      <c r="F2637" s="159" t="s">
        <v>3152</v>
      </c>
      <c r="H2637" s="160">
        <v>1.958</v>
      </c>
      <c r="L2637" s="156"/>
      <c r="M2637" s="161"/>
      <c r="N2637" s="162"/>
      <c r="O2637" s="162"/>
      <c r="P2637" s="162"/>
      <c r="Q2637" s="162"/>
      <c r="R2637" s="162"/>
      <c r="S2637" s="162"/>
      <c r="T2637" s="163"/>
      <c r="AT2637" s="158" t="s">
        <v>145</v>
      </c>
      <c r="AU2637" s="158" t="s">
        <v>83</v>
      </c>
      <c r="AV2637" s="13" t="s">
        <v>83</v>
      </c>
      <c r="AW2637" s="13" t="s">
        <v>29</v>
      </c>
      <c r="AX2637" s="13" t="s">
        <v>73</v>
      </c>
      <c r="AY2637" s="158" t="s">
        <v>137</v>
      </c>
    </row>
    <row r="2638" spans="2:51" s="13" customFormat="1">
      <c r="B2638" s="156"/>
      <c r="D2638" s="157" t="s">
        <v>145</v>
      </c>
      <c r="E2638" s="158" t="s">
        <v>1</v>
      </c>
      <c r="F2638" s="159" t="s">
        <v>650</v>
      </c>
      <c r="H2638" s="160">
        <v>-1.379</v>
      </c>
      <c r="L2638" s="156"/>
      <c r="M2638" s="161"/>
      <c r="N2638" s="162"/>
      <c r="O2638" s="162"/>
      <c r="P2638" s="162"/>
      <c r="Q2638" s="162"/>
      <c r="R2638" s="162"/>
      <c r="S2638" s="162"/>
      <c r="T2638" s="163"/>
      <c r="AT2638" s="158" t="s">
        <v>145</v>
      </c>
      <c r="AU2638" s="158" t="s">
        <v>83</v>
      </c>
      <c r="AV2638" s="13" t="s">
        <v>83</v>
      </c>
      <c r="AW2638" s="13" t="s">
        <v>29</v>
      </c>
      <c r="AX2638" s="13" t="s">
        <v>73</v>
      </c>
      <c r="AY2638" s="158" t="s">
        <v>137</v>
      </c>
    </row>
    <row r="2639" spans="2:51" s="16" customFormat="1">
      <c r="B2639" s="191"/>
      <c r="D2639" s="157" t="s">
        <v>145</v>
      </c>
      <c r="E2639" s="192" t="s">
        <v>1</v>
      </c>
      <c r="F2639" s="193" t="s">
        <v>582</v>
      </c>
      <c r="H2639" s="194">
        <v>129.30299999999997</v>
      </c>
      <c r="L2639" s="191"/>
      <c r="M2639" s="195"/>
      <c r="N2639" s="196"/>
      <c r="O2639" s="196"/>
      <c r="P2639" s="196"/>
      <c r="Q2639" s="196"/>
      <c r="R2639" s="196"/>
      <c r="S2639" s="196"/>
      <c r="T2639" s="197"/>
      <c r="AT2639" s="192" t="s">
        <v>145</v>
      </c>
      <c r="AU2639" s="192" t="s">
        <v>83</v>
      </c>
      <c r="AV2639" s="16" t="s">
        <v>152</v>
      </c>
      <c r="AW2639" s="16" t="s">
        <v>29</v>
      </c>
      <c r="AX2639" s="16" t="s">
        <v>73</v>
      </c>
      <c r="AY2639" s="192" t="s">
        <v>137</v>
      </c>
    </row>
    <row r="2640" spans="2:51" s="15" customFormat="1">
      <c r="B2640" s="171"/>
      <c r="D2640" s="157" t="s">
        <v>145</v>
      </c>
      <c r="E2640" s="172" t="s">
        <v>1</v>
      </c>
      <c r="F2640" s="173" t="s">
        <v>3153</v>
      </c>
      <c r="H2640" s="172" t="s">
        <v>1</v>
      </c>
      <c r="L2640" s="171"/>
      <c r="M2640" s="174"/>
      <c r="N2640" s="175"/>
      <c r="O2640" s="175"/>
      <c r="P2640" s="175"/>
      <c r="Q2640" s="175"/>
      <c r="R2640" s="175"/>
      <c r="S2640" s="175"/>
      <c r="T2640" s="176"/>
      <c r="AT2640" s="172" t="s">
        <v>145</v>
      </c>
      <c r="AU2640" s="172" t="s">
        <v>83</v>
      </c>
      <c r="AV2640" s="15" t="s">
        <v>81</v>
      </c>
      <c r="AW2640" s="15" t="s">
        <v>29</v>
      </c>
      <c r="AX2640" s="15" t="s">
        <v>73</v>
      </c>
      <c r="AY2640" s="172" t="s">
        <v>137</v>
      </c>
    </row>
    <row r="2641" spans="2:51" s="15" customFormat="1">
      <c r="B2641" s="171"/>
      <c r="D2641" s="157" t="s">
        <v>145</v>
      </c>
      <c r="E2641" s="172" t="s">
        <v>1</v>
      </c>
      <c r="F2641" s="173" t="s">
        <v>576</v>
      </c>
      <c r="H2641" s="172" t="s">
        <v>1</v>
      </c>
      <c r="L2641" s="171"/>
      <c r="M2641" s="174"/>
      <c r="N2641" s="175"/>
      <c r="O2641" s="175"/>
      <c r="P2641" s="175"/>
      <c r="Q2641" s="175"/>
      <c r="R2641" s="175"/>
      <c r="S2641" s="175"/>
      <c r="T2641" s="176"/>
      <c r="AT2641" s="172" t="s">
        <v>145</v>
      </c>
      <c r="AU2641" s="172" t="s">
        <v>83</v>
      </c>
      <c r="AV2641" s="15" t="s">
        <v>81</v>
      </c>
      <c r="AW2641" s="15" t="s">
        <v>29</v>
      </c>
      <c r="AX2641" s="15" t="s">
        <v>73</v>
      </c>
      <c r="AY2641" s="172" t="s">
        <v>137</v>
      </c>
    </row>
    <row r="2642" spans="2:51" s="13" customFormat="1">
      <c r="B2642" s="156"/>
      <c r="D2642" s="157" t="s">
        <v>145</v>
      </c>
      <c r="E2642" s="158" t="s">
        <v>1</v>
      </c>
      <c r="F2642" s="159" t="s">
        <v>3154</v>
      </c>
      <c r="H2642" s="160">
        <v>7.9950000000000001</v>
      </c>
      <c r="L2642" s="156"/>
      <c r="M2642" s="161"/>
      <c r="N2642" s="162"/>
      <c r="O2642" s="162"/>
      <c r="P2642" s="162"/>
      <c r="Q2642" s="162"/>
      <c r="R2642" s="162"/>
      <c r="S2642" s="162"/>
      <c r="T2642" s="163"/>
      <c r="AT2642" s="158" t="s">
        <v>145</v>
      </c>
      <c r="AU2642" s="158" t="s">
        <v>83</v>
      </c>
      <c r="AV2642" s="13" t="s">
        <v>83</v>
      </c>
      <c r="AW2642" s="13" t="s">
        <v>29</v>
      </c>
      <c r="AX2642" s="13" t="s">
        <v>73</v>
      </c>
      <c r="AY2642" s="158" t="s">
        <v>137</v>
      </c>
    </row>
    <row r="2643" spans="2:51" s="13" customFormat="1">
      <c r="B2643" s="156"/>
      <c r="D2643" s="157" t="s">
        <v>145</v>
      </c>
      <c r="E2643" s="158" t="s">
        <v>1</v>
      </c>
      <c r="F2643" s="159" t="s">
        <v>817</v>
      </c>
      <c r="H2643" s="160">
        <v>-1.44</v>
      </c>
      <c r="L2643" s="156"/>
      <c r="M2643" s="161"/>
      <c r="N2643" s="162"/>
      <c r="O2643" s="162"/>
      <c r="P2643" s="162"/>
      <c r="Q2643" s="162"/>
      <c r="R2643" s="162"/>
      <c r="S2643" s="162"/>
      <c r="T2643" s="163"/>
      <c r="AT2643" s="158" t="s">
        <v>145</v>
      </c>
      <c r="AU2643" s="158" t="s">
        <v>83</v>
      </c>
      <c r="AV2643" s="13" t="s">
        <v>83</v>
      </c>
      <c r="AW2643" s="13" t="s">
        <v>29</v>
      </c>
      <c r="AX2643" s="13" t="s">
        <v>73</v>
      </c>
      <c r="AY2643" s="158" t="s">
        <v>137</v>
      </c>
    </row>
    <row r="2644" spans="2:51" s="13" customFormat="1">
      <c r="B2644" s="156"/>
      <c r="D2644" s="157" t="s">
        <v>145</v>
      </c>
      <c r="E2644" s="158" t="s">
        <v>1</v>
      </c>
      <c r="F2644" s="159" t="s">
        <v>814</v>
      </c>
      <c r="H2644" s="160">
        <v>0.9</v>
      </c>
      <c r="L2644" s="156"/>
      <c r="M2644" s="161"/>
      <c r="N2644" s="162"/>
      <c r="O2644" s="162"/>
      <c r="P2644" s="162"/>
      <c r="Q2644" s="162"/>
      <c r="R2644" s="162"/>
      <c r="S2644" s="162"/>
      <c r="T2644" s="163"/>
      <c r="AT2644" s="158" t="s">
        <v>145</v>
      </c>
      <c r="AU2644" s="158" t="s">
        <v>83</v>
      </c>
      <c r="AV2644" s="13" t="s">
        <v>83</v>
      </c>
      <c r="AW2644" s="13" t="s">
        <v>29</v>
      </c>
      <c r="AX2644" s="13" t="s">
        <v>73</v>
      </c>
      <c r="AY2644" s="158" t="s">
        <v>137</v>
      </c>
    </row>
    <row r="2645" spans="2:51" s="13" customFormat="1">
      <c r="B2645" s="156"/>
      <c r="D2645" s="157" t="s">
        <v>145</v>
      </c>
      <c r="E2645" s="158" t="s">
        <v>1</v>
      </c>
      <c r="F2645" s="159" t="s">
        <v>3155</v>
      </c>
      <c r="H2645" s="160">
        <v>1.093</v>
      </c>
      <c r="L2645" s="156"/>
      <c r="M2645" s="161"/>
      <c r="N2645" s="162"/>
      <c r="O2645" s="162"/>
      <c r="P2645" s="162"/>
      <c r="Q2645" s="162"/>
      <c r="R2645" s="162"/>
      <c r="S2645" s="162"/>
      <c r="T2645" s="163"/>
      <c r="AT2645" s="158" t="s">
        <v>145</v>
      </c>
      <c r="AU2645" s="158" t="s">
        <v>83</v>
      </c>
      <c r="AV2645" s="13" t="s">
        <v>83</v>
      </c>
      <c r="AW2645" s="13" t="s">
        <v>29</v>
      </c>
      <c r="AX2645" s="13" t="s">
        <v>73</v>
      </c>
      <c r="AY2645" s="158" t="s">
        <v>137</v>
      </c>
    </row>
    <row r="2646" spans="2:51" s="13" customFormat="1">
      <c r="B2646" s="156"/>
      <c r="D2646" s="157" t="s">
        <v>145</v>
      </c>
      <c r="E2646" s="158" t="s">
        <v>1</v>
      </c>
      <c r="F2646" s="159" t="s">
        <v>3156</v>
      </c>
      <c r="H2646" s="160">
        <v>1.2</v>
      </c>
      <c r="L2646" s="156"/>
      <c r="M2646" s="161"/>
      <c r="N2646" s="162"/>
      <c r="O2646" s="162"/>
      <c r="P2646" s="162"/>
      <c r="Q2646" s="162"/>
      <c r="R2646" s="162"/>
      <c r="S2646" s="162"/>
      <c r="T2646" s="163"/>
      <c r="AT2646" s="158" t="s">
        <v>145</v>
      </c>
      <c r="AU2646" s="158" t="s">
        <v>83</v>
      </c>
      <c r="AV2646" s="13" t="s">
        <v>83</v>
      </c>
      <c r="AW2646" s="13" t="s">
        <v>29</v>
      </c>
      <c r="AX2646" s="13" t="s">
        <v>73</v>
      </c>
      <c r="AY2646" s="158" t="s">
        <v>137</v>
      </c>
    </row>
    <row r="2647" spans="2:51" s="13" customFormat="1">
      <c r="B2647" s="156"/>
      <c r="D2647" s="157" t="s">
        <v>145</v>
      </c>
      <c r="E2647" s="158" t="s">
        <v>1</v>
      </c>
      <c r="F2647" s="159" t="s">
        <v>3131</v>
      </c>
      <c r="H2647" s="160">
        <v>7.5</v>
      </c>
      <c r="L2647" s="156"/>
      <c r="M2647" s="161"/>
      <c r="N2647" s="162"/>
      <c r="O2647" s="162"/>
      <c r="P2647" s="162"/>
      <c r="Q2647" s="162"/>
      <c r="R2647" s="162"/>
      <c r="S2647" s="162"/>
      <c r="T2647" s="163"/>
      <c r="AT2647" s="158" t="s">
        <v>145</v>
      </c>
      <c r="AU2647" s="158" t="s">
        <v>83</v>
      </c>
      <c r="AV2647" s="13" t="s">
        <v>83</v>
      </c>
      <c r="AW2647" s="13" t="s">
        <v>29</v>
      </c>
      <c r="AX2647" s="13" t="s">
        <v>73</v>
      </c>
      <c r="AY2647" s="158" t="s">
        <v>137</v>
      </c>
    </row>
    <row r="2648" spans="2:51" s="13" customFormat="1">
      <c r="B2648" s="156"/>
      <c r="D2648" s="157" t="s">
        <v>145</v>
      </c>
      <c r="E2648" s="158" t="s">
        <v>1</v>
      </c>
      <c r="F2648" s="159" t="s">
        <v>3157</v>
      </c>
      <c r="H2648" s="160">
        <v>2.85</v>
      </c>
      <c r="L2648" s="156"/>
      <c r="M2648" s="161"/>
      <c r="N2648" s="162"/>
      <c r="O2648" s="162"/>
      <c r="P2648" s="162"/>
      <c r="Q2648" s="162"/>
      <c r="R2648" s="162"/>
      <c r="S2648" s="162"/>
      <c r="T2648" s="163"/>
      <c r="AT2648" s="158" t="s">
        <v>145</v>
      </c>
      <c r="AU2648" s="158" t="s">
        <v>83</v>
      </c>
      <c r="AV2648" s="13" t="s">
        <v>83</v>
      </c>
      <c r="AW2648" s="13" t="s">
        <v>29</v>
      </c>
      <c r="AX2648" s="13" t="s">
        <v>73</v>
      </c>
      <c r="AY2648" s="158" t="s">
        <v>137</v>
      </c>
    </row>
    <row r="2649" spans="2:51" s="13" customFormat="1">
      <c r="B2649" s="156"/>
      <c r="D2649" s="157" t="s">
        <v>145</v>
      </c>
      <c r="E2649" s="158" t="s">
        <v>1</v>
      </c>
      <c r="F2649" s="159" t="s">
        <v>826</v>
      </c>
      <c r="H2649" s="160">
        <v>-1.5760000000000001</v>
      </c>
      <c r="L2649" s="156"/>
      <c r="M2649" s="161"/>
      <c r="N2649" s="162"/>
      <c r="O2649" s="162"/>
      <c r="P2649" s="162"/>
      <c r="Q2649" s="162"/>
      <c r="R2649" s="162"/>
      <c r="S2649" s="162"/>
      <c r="T2649" s="163"/>
      <c r="AT2649" s="158" t="s">
        <v>145</v>
      </c>
      <c r="AU2649" s="158" t="s">
        <v>83</v>
      </c>
      <c r="AV2649" s="13" t="s">
        <v>83</v>
      </c>
      <c r="AW2649" s="13" t="s">
        <v>29</v>
      </c>
      <c r="AX2649" s="13" t="s">
        <v>73</v>
      </c>
      <c r="AY2649" s="158" t="s">
        <v>137</v>
      </c>
    </row>
    <row r="2650" spans="2:51" s="13" customFormat="1">
      <c r="B2650" s="156"/>
      <c r="D2650" s="157" t="s">
        <v>145</v>
      </c>
      <c r="E2650" s="158" t="s">
        <v>1</v>
      </c>
      <c r="F2650" s="159" t="s">
        <v>3158</v>
      </c>
      <c r="H2650" s="160">
        <v>3.125</v>
      </c>
      <c r="L2650" s="156"/>
      <c r="M2650" s="161"/>
      <c r="N2650" s="162"/>
      <c r="O2650" s="162"/>
      <c r="P2650" s="162"/>
      <c r="Q2650" s="162"/>
      <c r="R2650" s="162"/>
      <c r="S2650" s="162"/>
      <c r="T2650" s="163"/>
      <c r="AT2650" s="158" t="s">
        <v>145</v>
      </c>
      <c r="AU2650" s="158" t="s">
        <v>83</v>
      </c>
      <c r="AV2650" s="13" t="s">
        <v>83</v>
      </c>
      <c r="AW2650" s="13" t="s">
        <v>29</v>
      </c>
      <c r="AX2650" s="13" t="s">
        <v>73</v>
      </c>
      <c r="AY2650" s="158" t="s">
        <v>137</v>
      </c>
    </row>
    <row r="2651" spans="2:51" s="13" customFormat="1">
      <c r="B2651" s="156"/>
      <c r="D2651" s="157" t="s">
        <v>145</v>
      </c>
      <c r="E2651" s="158" t="s">
        <v>1</v>
      </c>
      <c r="F2651" s="159" t="s">
        <v>826</v>
      </c>
      <c r="H2651" s="160">
        <v>-1.5760000000000001</v>
      </c>
      <c r="L2651" s="156"/>
      <c r="M2651" s="161"/>
      <c r="N2651" s="162"/>
      <c r="O2651" s="162"/>
      <c r="P2651" s="162"/>
      <c r="Q2651" s="162"/>
      <c r="R2651" s="162"/>
      <c r="S2651" s="162"/>
      <c r="T2651" s="163"/>
      <c r="AT2651" s="158" t="s">
        <v>145</v>
      </c>
      <c r="AU2651" s="158" t="s">
        <v>83</v>
      </c>
      <c r="AV2651" s="13" t="s">
        <v>83</v>
      </c>
      <c r="AW2651" s="13" t="s">
        <v>29</v>
      </c>
      <c r="AX2651" s="13" t="s">
        <v>73</v>
      </c>
      <c r="AY2651" s="158" t="s">
        <v>137</v>
      </c>
    </row>
    <row r="2652" spans="2:51" s="13" customFormat="1">
      <c r="B2652" s="156"/>
      <c r="D2652" s="157" t="s">
        <v>145</v>
      </c>
      <c r="E2652" s="158" t="s">
        <v>1</v>
      </c>
      <c r="F2652" s="159" t="s">
        <v>3159</v>
      </c>
      <c r="H2652" s="160">
        <v>1.093</v>
      </c>
      <c r="L2652" s="156"/>
      <c r="M2652" s="161"/>
      <c r="N2652" s="162"/>
      <c r="O2652" s="162"/>
      <c r="P2652" s="162"/>
      <c r="Q2652" s="162"/>
      <c r="R2652" s="162"/>
      <c r="S2652" s="162"/>
      <c r="T2652" s="163"/>
      <c r="AT2652" s="158" t="s">
        <v>145</v>
      </c>
      <c r="AU2652" s="158" t="s">
        <v>83</v>
      </c>
      <c r="AV2652" s="13" t="s">
        <v>83</v>
      </c>
      <c r="AW2652" s="13" t="s">
        <v>29</v>
      </c>
      <c r="AX2652" s="13" t="s">
        <v>73</v>
      </c>
      <c r="AY2652" s="158" t="s">
        <v>137</v>
      </c>
    </row>
    <row r="2653" spans="2:51" s="13" customFormat="1">
      <c r="B2653" s="156"/>
      <c r="D2653" s="157" t="s">
        <v>145</v>
      </c>
      <c r="E2653" s="158" t="s">
        <v>1</v>
      </c>
      <c r="F2653" s="159" t="s">
        <v>3160</v>
      </c>
      <c r="H2653" s="160">
        <v>4.75</v>
      </c>
      <c r="L2653" s="156"/>
      <c r="M2653" s="161"/>
      <c r="N2653" s="162"/>
      <c r="O2653" s="162"/>
      <c r="P2653" s="162"/>
      <c r="Q2653" s="162"/>
      <c r="R2653" s="162"/>
      <c r="S2653" s="162"/>
      <c r="T2653" s="163"/>
      <c r="AT2653" s="158" t="s">
        <v>145</v>
      </c>
      <c r="AU2653" s="158" t="s">
        <v>83</v>
      </c>
      <c r="AV2653" s="13" t="s">
        <v>83</v>
      </c>
      <c r="AW2653" s="13" t="s">
        <v>29</v>
      </c>
      <c r="AX2653" s="13" t="s">
        <v>73</v>
      </c>
      <c r="AY2653" s="158" t="s">
        <v>137</v>
      </c>
    </row>
    <row r="2654" spans="2:51" s="13" customFormat="1">
      <c r="B2654" s="156"/>
      <c r="D2654" s="157" t="s">
        <v>145</v>
      </c>
      <c r="E2654" s="158" t="s">
        <v>1</v>
      </c>
      <c r="F2654" s="159" t="s">
        <v>3161</v>
      </c>
      <c r="H2654" s="160">
        <v>1.236</v>
      </c>
      <c r="L2654" s="156"/>
      <c r="M2654" s="161"/>
      <c r="N2654" s="162"/>
      <c r="O2654" s="162"/>
      <c r="P2654" s="162"/>
      <c r="Q2654" s="162"/>
      <c r="R2654" s="162"/>
      <c r="S2654" s="162"/>
      <c r="T2654" s="163"/>
      <c r="AT2654" s="158" t="s">
        <v>145</v>
      </c>
      <c r="AU2654" s="158" t="s">
        <v>83</v>
      </c>
      <c r="AV2654" s="13" t="s">
        <v>83</v>
      </c>
      <c r="AW2654" s="13" t="s">
        <v>29</v>
      </c>
      <c r="AX2654" s="13" t="s">
        <v>73</v>
      </c>
      <c r="AY2654" s="158" t="s">
        <v>137</v>
      </c>
    </row>
    <row r="2655" spans="2:51" s="13" customFormat="1">
      <c r="B2655" s="156"/>
      <c r="D2655" s="157" t="s">
        <v>145</v>
      </c>
      <c r="E2655" s="158" t="s">
        <v>1</v>
      </c>
      <c r="F2655" s="159" t="s">
        <v>839</v>
      </c>
      <c r="H2655" s="160">
        <v>3.5750000000000002</v>
      </c>
      <c r="L2655" s="156"/>
      <c r="M2655" s="161"/>
      <c r="N2655" s="162"/>
      <c r="O2655" s="162"/>
      <c r="P2655" s="162"/>
      <c r="Q2655" s="162"/>
      <c r="R2655" s="162"/>
      <c r="S2655" s="162"/>
      <c r="T2655" s="163"/>
      <c r="AT2655" s="158" t="s">
        <v>145</v>
      </c>
      <c r="AU2655" s="158" t="s">
        <v>83</v>
      </c>
      <c r="AV2655" s="13" t="s">
        <v>83</v>
      </c>
      <c r="AW2655" s="13" t="s">
        <v>29</v>
      </c>
      <c r="AX2655" s="13" t="s">
        <v>73</v>
      </c>
      <c r="AY2655" s="158" t="s">
        <v>137</v>
      </c>
    </row>
    <row r="2656" spans="2:51" s="13" customFormat="1">
      <c r="B2656" s="156"/>
      <c r="D2656" s="157" t="s">
        <v>145</v>
      </c>
      <c r="E2656" s="158" t="s">
        <v>1</v>
      </c>
      <c r="F2656" s="159" t="s">
        <v>3162</v>
      </c>
      <c r="H2656" s="160">
        <v>0.6</v>
      </c>
      <c r="L2656" s="156"/>
      <c r="M2656" s="161"/>
      <c r="N2656" s="162"/>
      <c r="O2656" s="162"/>
      <c r="P2656" s="162"/>
      <c r="Q2656" s="162"/>
      <c r="R2656" s="162"/>
      <c r="S2656" s="162"/>
      <c r="T2656" s="163"/>
      <c r="AT2656" s="158" t="s">
        <v>145</v>
      </c>
      <c r="AU2656" s="158" t="s">
        <v>83</v>
      </c>
      <c r="AV2656" s="13" t="s">
        <v>83</v>
      </c>
      <c r="AW2656" s="13" t="s">
        <v>29</v>
      </c>
      <c r="AX2656" s="13" t="s">
        <v>73</v>
      </c>
      <c r="AY2656" s="158" t="s">
        <v>137</v>
      </c>
    </row>
    <row r="2657" spans="2:51" s="13" customFormat="1">
      <c r="B2657" s="156"/>
      <c r="D2657" s="157" t="s">
        <v>145</v>
      </c>
      <c r="E2657" s="158" t="s">
        <v>1</v>
      </c>
      <c r="F2657" s="159" t="s">
        <v>3163</v>
      </c>
      <c r="H2657" s="160">
        <v>6.3780000000000001</v>
      </c>
      <c r="L2657" s="156"/>
      <c r="M2657" s="161"/>
      <c r="N2657" s="162"/>
      <c r="O2657" s="162"/>
      <c r="P2657" s="162"/>
      <c r="Q2657" s="162"/>
      <c r="R2657" s="162"/>
      <c r="S2657" s="162"/>
      <c r="T2657" s="163"/>
      <c r="AT2657" s="158" t="s">
        <v>145</v>
      </c>
      <c r="AU2657" s="158" t="s">
        <v>83</v>
      </c>
      <c r="AV2657" s="13" t="s">
        <v>83</v>
      </c>
      <c r="AW2657" s="13" t="s">
        <v>29</v>
      </c>
      <c r="AX2657" s="13" t="s">
        <v>73</v>
      </c>
      <c r="AY2657" s="158" t="s">
        <v>137</v>
      </c>
    </row>
    <row r="2658" spans="2:51" s="13" customFormat="1">
      <c r="B2658" s="156"/>
      <c r="D2658" s="157" t="s">
        <v>145</v>
      </c>
      <c r="E2658" s="158" t="s">
        <v>1</v>
      </c>
      <c r="F2658" s="159" t="s">
        <v>3164</v>
      </c>
      <c r="H2658" s="160">
        <v>2.25</v>
      </c>
      <c r="L2658" s="156"/>
      <c r="M2658" s="161"/>
      <c r="N2658" s="162"/>
      <c r="O2658" s="162"/>
      <c r="P2658" s="162"/>
      <c r="Q2658" s="162"/>
      <c r="R2658" s="162"/>
      <c r="S2658" s="162"/>
      <c r="T2658" s="163"/>
      <c r="AT2658" s="158" t="s">
        <v>145</v>
      </c>
      <c r="AU2658" s="158" t="s">
        <v>83</v>
      </c>
      <c r="AV2658" s="13" t="s">
        <v>83</v>
      </c>
      <c r="AW2658" s="13" t="s">
        <v>29</v>
      </c>
      <c r="AX2658" s="13" t="s">
        <v>73</v>
      </c>
      <c r="AY2658" s="158" t="s">
        <v>137</v>
      </c>
    </row>
    <row r="2659" spans="2:51" s="13" customFormat="1">
      <c r="B2659" s="156"/>
      <c r="D2659" s="157" t="s">
        <v>145</v>
      </c>
      <c r="E2659" s="158" t="s">
        <v>1</v>
      </c>
      <c r="F2659" s="159" t="s">
        <v>3165</v>
      </c>
      <c r="H2659" s="160">
        <v>1.093</v>
      </c>
      <c r="L2659" s="156"/>
      <c r="M2659" s="161"/>
      <c r="N2659" s="162"/>
      <c r="O2659" s="162"/>
      <c r="P2659" s="162"/>
      <c r="Q2659" s="162"/>
      <c r="R2659" s="162"/>
      <c r="S2659" s="162"/>
      <c r="T2659" s="163"/>
      <c r="AT2659" s="158" t="s">
        <v>145</v>
      </c>
      <c r="AU2659" s="158" t="s">
        <v>83</v>
      </c>
      <c r="AV2659" s="13" t="s">
        <v>83</v>
      </c>
      <c r="AW2659" s="13" t="s">
        <v>29</v>
      </c>
      <c r="AX2659" s="13" t="s">
        <v>73</v>
      </c>
      <c r="AY2659" s="158" t="s">
        <v>137</v>
      </c>
    </row>
    <row r="2660" spans="2:51" s="13" customFormat="1">
      <c r="B2660" s="156"/>
      <c r="D2660" s="157" t="s">
        <v>145</v>
      </c>
      <c r="E2660" s="158" t="s">
        <v>1</v>
      </c>
      <c r="F2660" s="159" t="s">
        <v>3166</v>
      </c>
      <c r="H2660" s="160">
        <v>1.093</v>
      </c>
      <c r="L2660" s="156"/>
      <c r="M2660" s="161"/>
      <c r="N2660" s="162"/>
      <c r="O2660" s="162"/>
      <c r="P2660" s="162"/>
      <c r="Q2660" s="162"/>
      <c r="R2660" s="162"/>
      <c r="S2660" s="162"/>
      <c r="T2660" s="163"/>
      <c r="AT2660" s="158" t="s">
        <v>145</v>
      </c>
      <c r="AU2660" s="158" t="s">
        <v>83</v>
      </c>
      <c r="AV2660" s="13" t="s">
        <v>83</v>
      </c>
      <c r="AW2660" s="13" t="s">
        <v>29</v>
      </c>
      <c r="AX2660" s="13" t="s">
        <v>73</v>
      </c>
      <c r="AY2660" s="158" t="s">
        <v>137</v>
      </c>
    </row>
    <row r="2661" spans="2:51" s="13" customFormat="1">
      <c r="B2661" s="156"/>
      <c r="D2661" s="157" t="s">
        <v>145</v>
      </c>
      <c r="E2661" s="158" t="s">
        <v>1</v>
      </c>
      <c r="F2661" s="159" t="s">
        <v>3167</v>
      </c>
      <c r="H2661" s="160">
        <v>11.65</v>
      </c>
      <c r="L2661" s="156"/>
      <c r="M2661" s="161"/>
      <c r="N2661" s="162"/>
      <c r="O2661" s="162"/>
      <c r="P2661" s="162"/>
      <c r="Q2661" s="162"/>
      <c r="R2661" s="162"/>
      <c r="S2661" s="162"/>
      <c r="T2661" s="163"/>
      <c r="AT2661" s="158" t="s">
        <v>145</v>
      </c>
      <c r="AU2661" s="158" t="s">
        <v>83</v>
      </c>
      <c r="AV2661" s="13" t="s">
        <v>83</v>
      </c>
      <c r="AW2661" s="13" t="s">
        <v>29</v>
      </c>
      <c r="AX2661" s="13" t="s">
        <v>73</v>
      </c>
      <c r="AY2661" s="158" t="s">
        <v>137</v>
      </c>
    </row>
    <row r="2662" spans="2:51" s="13" customFormat="1">
      <c r="B2662" s="156"/>
      <c r="D2662" s="157" t="s">
        <v>145</v>
      </c>
      <c r="E2662" s="158" t="s">
        <v>1</v>
      </c>
      <c r="F2662" s="159" t="s">
        <v>639</v>
      </c>
      <c r="H2662" s="160">
        <v>-1.7729999999999999</v>
      </c>
      <c r="L2662" s="156"/>
      <c r="M2662" s="161"/>
      <c r="N2662" s="162"/>
      <c r="O2662" s="162"/>
      <c r="P2662" s="162"/>
      <c r="Q2662" s="162"/>
      <c r="R2662" s="162"/>
      <c r="S2662" s="162"/>
      <c r="T2662" s="163"/>
      <c r="AT2662" s="158" t="s">
        <v>145</v>
      </c>
      <c r="AU2662" s="158" t="s">
        <v>83</v>
      </c>
      <c r="AV2662" s="13" t="s">
        <v>83</v>
      </c>
      <c r="AW2662" s="13" t="s">
        <v>29</v>
      </c>
      <c r="AX2662" s="13" t="s">
        <v>73</v>
      </c>
      <c r="AY2662" s="158" t="s">
        <v>137</v>
      </c>
    </row>
    <row r="2663" spans="2:51" s="13" customFormat="1">
      <c r="B2663" s="156"/>
      <c r="D2663" s="157" t="s">
        <v>145</v>
      </c>
      <c r="E2663" s="158" t="s">
        <v>1</v>
      </c>
      <c r="F2663" s="159" t="s">
        <v>3168</v>
      </c>
      <c r="H2663" s="160">
        <v>15.05</v>
      </c>
      <c r="L2663" s="156"/>
      <c r="M2663" s="161"/>
      <c r="N2663" s="162"/>
      <c r="O2663" s="162"/>
      <c r="P2663" s="162"/>
      <c r="Q2663" s="162"/>
      <c r="R2663" s="162"/>
      <c r="S2663" s="162"/>
      <c r="T2663" s="163"/>
      <c r="AT2663" s="158" t="s">
        <v>145</v>
      </c>
      <c r="AU2663" s="158" t="s">
        <v>83</v>
      </c>
      <c r="AV2663" s="13" t="s">
        <v>83</v>
      </c>
      <c r="AW2663" s="13" t="s">
        <v>29</v>
      </c>
      <c r="AX2663" s="13" t="s">
        <v>73</v>
      </c>
      <c r="AY2663" s="158" t="s">
        <v>137</v>
      </c>
    </row>
    <row r="2664" spans="2:51" s="13" customFormat="1">
      <c r="B2664" s="156"/>
      <c r="D2664" s="157" t="s">
        <v>145</v>
      </c>
      <c r="E2664" s="158" t="s">
        <v>1</v>
      </c>
      <c r="F2664" s="159" t="s">
        <v>639</v>
      </c>
      <c r="H2664" s="160">
        <v>-1.7729999999999999</v>
      </c>
      <c r="L2664" s="156"/>
      <c r="M2664" s="161"/>
      <c r="N2664" s="162"/>
      <c r="O2664" s="162"/>
      <c r="P2664" s="162"/>
      <c r="Q2664" s="162"/>
      <c r="R2664" s="162"/>
      <c r="S2664" s="162"/>
      <c r="T2664" s="163"/>
      <c r="AT2664" s="158" t="s">
        <v>145</v>
      </c>
      <c r="AU2664" s="158" t="s">
        <v>83</v>
      </c>
      <c r="AV2664" s="13" t="s">
        <v>83</v>
      </c>
      <c r="AW2664" s="13" t="s">
        <v>29</v>
      </c>
      <c r="AX2664" s="13" t="s">
        <v>73</v>
      </c>
      <c r="AY2664" s="158" t="s">
        <v>137</v>
      </c>
    </row>
    <row r="2665" spans="2:51" s="13" customFormat="1">
      <c r="B2665" s="156"/>
      <c r="D2665" s="157" t="s">
        <v>145</v>
      </c>
      <c r="E2665" s="158" t="s">
        <v>1</v>
      </c>
      <c r="F2665" s="159" t="s">
        <v>3169</v>
      </c>
      <c r="H2665" s="160">
        <v>1.7869999999999999</v>
      </c>
      <c r="L2665" s="156"/>
      <c r="M2665" s="161"/>
      <c r="N2665" s="162"/>
      <c r="O2665" s="162"/>
      <c r="P2665" s="162"/>
      <c r="Q2665" s="162"/>
      <c r="R2665" s="162"/>
      <c r="S2665" s="162"/>
      <c r="T2665" s="163"/>
      <c r="AT2665" s="158" t="s">
        <v>145</v>
      </c>
      <c r="AU2665" s="158" t="s">
        <v>83</v>
      </c>
      <c r="AV2665" s="13" t="s">
        <v>83</v>
      </c>
      <c r="AW2665" s="13" t="s">
        <v>29</v>
      </c>
      <c r="AX2665" s="13" t="s">
        <v>73</v>
      </c>
      <c r="AY2665" s="158" t="s">
        <v>137</v>
      </c>
    </row>
    <row r="2666" spans="2:51" s="16" customFormat="1">
      <c r="B2666" s="191"/>
      <c r="D2666" s="157" t="s">
        <v>145</v>
      </c>
      <c r="E2666" s="192" t="s">
        <v>1</v>
      </c>
      <c r="F2666" s="193" t="s">
        <v>582</v>
      </c>
      <c r="H2666" s="194">
        <v>67.080000000000013</v>
      </c>
      <c r="L2666" s="191"/>
      <c r="M2666" s="195"/>
      <c r="N2666" s="196"/>
      <c r="O2666" s="196"/>
      <c r="P2666" s="196"/>
      <c r="Q2666" s="196"/>
      <c r="R2666" s="196"/>
      <c r="S2666" s="196"/>
      <c r="T2666" s="197"/>
      <c r="AT2666" s="192" t="s">
        <v>145</v>
      </c>
      <c r="AU2666" s="192" t="s">
        <v>83</v>
      </c>
      <c r="AV2666" s="16" t="s">
        <v>152</v>
      </c>
      <c r="AW2666" s="16" t="s">
        <v>29</v>
      </c>
      <c r="AX2666" s="16" t="s">
        <v>73</v>
      </c>
      <c r="AY2666" s="192" t="s">
        <v>137</v>
      </c>
    </row>
    <row r="2667" spans="2:51" s="15" customFormat="1">
      <c r="B2667" s="171"/>
      <c r="D2667" s="157" t="s">
        <v>145</v>
      </c>
      <c r="E2667" s="172" t="s">
        <v>1</v>
      </c>
      <c r="F2667" s="173" t="s">
        <v>583</v>
      </c>
      <c r="H2667" s="172" t="s">
        <v>1</v>
      </c>
      <c r="L2667" s="171"/>
      <c r="M2667" s="174"/>
      <c r="N2667" s="175"/>
      <c r="O2667" s="175"/>
      <c r="P2667" s="175"/>
      <c r="Q2667" s="175"/>
      <c r="R2667" s="175"/>
      <c r="S2667" s="175"/>
      <c r="T2667" s="176"/>
      <c r="AT2667" s="172" t="s">
        <v>145</v>
      </c>
      <c r="AU2667" s="172" t="s">
        <v>83</v>
      </c>
      <c r="AV2667" s="15" t="s">
        <v>81</v>
      </c>
      <c r="AW2667" s="15" t="s">
        <v>29</v>
      </c>
      <c r="AX2667" s="15" t="s">
        <v>73</v>
      </c>
      <c r="AY2667" s="172" t="s">
        <v>137</v>
      </c>
    </row>
    <row r="2668" spans="2:51" s="13" customFormat="1">
      <c r="B2668" s="156"/>
      <c r="D2668" s="157" t="s">
        <v>145</v>
      </c>
      <c r="E2668" s="158" t="s">
        <v>1</v>
      </c>
      <c r="F2668" s="159" t="s">
        <v>3170</v>
      </c>
      <c r="H2668" s="160">
        <v>1.093</v>
      </c>
      <c r="L2668" s="156"/>
      <c r="M2668" s="161"/>
      <c r="N2668" s="162"/>
      <c r="O2668" s="162"/>
      <c r="P2668" s="162"/>
      <c r="Q2668" s="162"/>
      <c r="R2668" s="162"/>
      <c r="S2668" s="162"/>
      <c r="T2668" s="163"/>
      <c r="AT2668" s="158" t="s">
        <v>145</v>
      </c>
      <c r="AU2668" s="158" t="s">
        <v>83</v>
      </c>
      <c r="AV2668" s="13" t="s">
        <v>83</v>
      </c>
      <c r="AW2668" s="13" t="s">
        <v>29</v>
      </c>
      <c r="AX2668" s="13" t="s">
        <v>73</v>
      </c>
      <c r="AY2668" s="158" t="s">
        <v>137</v>
      </c>
    </row>
    <row r="2669" spans="2:51" s="13" customFormat="1">
      <c r="B2669" s="156"/>
      <c r="D2669" s="157" t="s">
        <v>145</v>
      </c>
      <c r="E2669" s="158" t="s">
        <v>1</v>
      </c>
      <c r="F2669" s="159" t="s">
        <v>3171</v>
      </c>
      <c r="H2669" s="160">
        <v>2.5089999999999999</v>
      </c>
      <c r="L2669" s="156"/>
      <c r="M2669" s="161"/>
      <c r="N2669" s="162"/>
      <c r="O2669" s="162"/>
      <c r="P2669" s="162"/>
      <c r="Q2669" s="162"/>
      <c r="R2669" s="162"/>
      <c r="S2669" s="162"/>
      <c r="T2669" s="163"/>
      <c r="AT2669" s="158" t="s">
        <v>145</v>
      </c>
      <c r="AU2669" s="158" t="s">
        <v>83</v>
      </c>
      <c r="AV2669" s="13" t="s">
        <v>83</v>
      </c>
      <c r="AW2669" s="13" t="s">
        <v>29</v>
      </c>
      <c r="AX2669" s="13" t="s">
        <v>73</v>
      </c>
      <c r="AY2669" s="158" t="s">
        <v>137</v>
      </c>
    </row>
    <row r="2670" spans="2:51" s="13" customFormat="1">
      <c r="B2670" s="156"/>
      <c r="D2670" s="157" t="s">
        <v>145</v>
      </c>
      <c r="E2670" s="158" t="s">
        <v>1</v>
      </c>
      <c r="F2670" s="159" t="s">
        <v>3172</v>
      </c>
      <c r="H2670" s="160">
        <v>2.25</v>
      </c>
      <c r="L2670" s="156"/>
      <c r="M2670" s="161"/>
      <c r="N2670" s="162"/>
      <c r="O2670" s="162"/>
      <c r="P2670" s="162"/>
      <c r="Q2670" s="162"/>
      <c r="R2670" s="162"/>
      <c r="S2670" s="162"/>
      <c r="T2670" s="163"/>
      <c r="AT2670" s="158" t="s">
        <v>145</v>
      </c>
      <c r="AU2670" s="158" t="s">
        <v>83</v>
      </c>
      <c r="AV2670" s="13" t="s">
        <v>83</v>
      </c>
      <c r="AW2670" s="13" t="s">
        <v>29</v>
      </c>
      <c r="AX2670" s="13" t="s">
        <v>73</v>
      </c>
      <c r="AY2670" s="158" t="s">
        <v>137</v>
      </c>
    </row>
    <row r="2671" spans="2:51" s="13" customFormat="1">
      <c r="B2671" s="156"/>
      <c r="D2671" s="157" t="s">
        <v>145</v>
      </c>
      <c r="E2671" s="158" t="s">
        <v>1</v>
      </c>
      <c r="F2671" s="159" t="s">
        <v>3173</v>
      </c>
      <c r="H2671" s="160">
        <v>4.2</v>
      </c>
      <c r="L2671" s="156"/>
      <c r="M2671" s="161"/>
      <c r="N2671" s="162"/>
      <c r="O2671" s="162"/>
      <c r="P2671" s="162"/>
      <c r="Q2671" s="162"/>
      <c r="R2671" s="162"/>
      <c r="S2671" s="162"/>
      <c r="T2671" s="163"/>
      <c r="AT2671" s="158" t="s">
        <v>145</v>
      </c>
      <c r="AU2671" s="158" t="s">
        <v>83</v>
      </c>
      <c r="AV2671" s="13" t="s">
        <v>83</v>
      </c>
      <c r="AW2671" s="13" t="s">
        <v>29</v>
      </c>
      <c r="AX2671" s="13" t="s">
        <v>73</v>
      </c>
      <c r="AY2671" s="158" t="s">
        <v>137</v>
      </c>
    </row>
    <row r="2672" spans="2:51" s="13" customFormat="1">
      <c r="B2672" s="156"/>
      <c r="D2672" s="157" t="s">
        <v>145</v>
      </c>
      <c r="E2672" s="158" t="s">
        <v>1</v>
      </c>
      <c r="F2672" s="159" t="s">
        <v>3174</v>
      </c>
      <c r="H2672" s="160">
        <v>5.4</v>
      </c>
      <c r="L2672" s="156"/>
      <c r="M2672" s="161"/>
      <c r="N2672" s="162"/>
      <c r="O2672" s="162"/>
      <c r="P2672" s="162"/>
      <c r="Q2672" s="162"/>
      <c r="R2672" s="162"/>
      <c r="S2672" s="162"/>
      <c r="T2672" s="163"/>
      <c r="AT2672" s="158" t="s">
        <v>145</v>
      </c>
      <c r="AU2672" s="158" t="s">
        <v>83</v>
      </c>
      <c r="AV2672" s="13" t="s">
        <v>83</v>
      </c>
      <c r="AW2672" s="13" t="s">
        <v>29</v>
      </c>
      <c r="AX2672" s="13" t="s">
        <v>73</v>
      </c>
      <c r="AY2672" s="158" t="s">
        <v>137</v>
      </c>
    </row>
    <row r="2673" spans="1:65" s="13" customFormat="1">
      <c r="B2673" s="156"/>
      <c r="D2673" s="157" t="s">
        <v>145</v>
      </c>
      <c r="E2673" s="158" t="s">
        <v>1</v>
      </c>
      <c r="F2673" s="159" t="s">
        <v>817</v>
      </c>
      <c r="H2673" s="160">
        <v>-1.44</v>
      </c>
      <c r="L2673" s="156"/>
      <c r="M2673" s="161"/>
      <c r="N2673" s="162"/>
      <c r="O2673" s="162"/>
      <c r="P2673" s="162"/>
      <c r="Q2673" s="162"/>
      <c r="R2673" s="162"/>
      <c r="S2673" s="162"/>
      <c r="T2673" s="163"/>
      <c r="AT2673" s="158" t="s">
        <v>145</v>
      </c>
      <c r="AU2673" s="158" t="s">
        <v>83</v>
      </c>
      <c r="AV2673" s="13" t="s">
        <v>83</v>
      </c>
      <c r="AW2673" s="13" t="s">
        <v>29</v>
      </c>
      <c r="AX2673" s="13" t="s">
        <v>73</v>
      </c>
      <c r="AY2673" s="158" t="s">
        <v>137</v>
      </c>
    </row>
    <row r="2674" spans="1:65" s="13" customFormat="1">
      <c r="B2674" s="156"/>
      <c r="D2674" s="157" t="s">
        <v>145</v>
      </c>
      <c r="E2674" s="158" t="s">
        <v>1</v>
      </c>
      <c r="F2674" s="159" t="s">
        <v>814</v>
      </c>
      <c r="H2674" s="160">
        <v>0.9</v>
      </c>
      <c r="L2674" s="156"/>
      <c r="M2674" s="161"/>
      <c r="N2674" s="162"/>
      <c r="O2674" s="162"/>
      <c r="P2674" s="162"/>
      <c r="Q2674" s="162"/>
      <c r="R2674" s="162"/>
      <c r="S2674" s="162"/>
      <c r="T2674" s="163"/>
      <c r="AT2674" s="158" t="s">
        <v>145</v>
      </c>
      <c r="AU2674" s="158" t="s">
        <v>83</v>
      </c>
      <c r="AV2674" s="13" t="s">
        <v>83</v>
      </c>
      <c r="AW2674" s="13" t="s">
        <v>29</v>
      </c>
      <c r="AX2674" s="13" t="s">
        <v>73</v>
      </c>
      <c r="AY2674" s="158" t="s">
        <v>137</v>
      </c>
    </row>
    <row r="2675" spans="1:65" s="13" customFormat="1">
      <c r="B2675" s="156"/>
      <c r="D2675" s="157" t="s">
        <v>145</v>
      </c>
      <c r="E2675" s="158" t="s">
        <v>1</v>
      </c>
      <c r="F2675" s="159" t="s">
        <v>875</v>
      </c>
      <c r="H2675" s="160">
        <v>3.75</v>
      </c>
      <c r="L2675" s="156"/>
      <c r="M2675" s="161"/>
      <c r="N2675" s="162"/>
      <c r="O2675" s="162"/>
      <c r="P2675" s="162"/>
      <c r="Q2675" s="162"/>
      <c r="R2675" s="162"/>
      <c r="S2675" s="162"/>
      <c r="T2675" s="163"/>
      <c r="AT2675" s="158" t="s">
        <v>145</v>
      </c>
      <c r="AU2675" s="158" t="s">
        <v>83</v>
      </c>
      <c r="AV2675" s="13" t="s">
        <v>83</v>
      </c>
      <c r="AW2675" s="13" t="s">
        <v>29</v>
      </c>
      <c r="AX2675" s="13" t="s">
        <v>73</v>
      </c>
      <c r="AY2675" s="158" t="s">
        <v>137</v>
      </c>
    </row>
    <row r="2676" spans="1:65" s="13" customFormat="1">
      <c r="B2676" s="156"/>
      <c r="D2676" s="157" t="s">
        <v>145</v>
      </c>
      <c r="E2676" s="158" t="s">
        <v>1</v>
      </c>
      <c r="F2676" s="159" t="s">
        <v>3175</v>
      </c>
      <c r="H2676" s="160">
        <v>5.67</v>
      </c>
      <c r="L2676" s="156"/>
      <c r="M2676" s="161"/>
      <c r="N2676" s="162"/>
      <c r="O2676" s="162"/>
      <c r="P2676" s="162"/>
      <c r="Q2676" s="162"/>
      <c r="R2676" s="162"/>
      <c r="S2676" s="162"/>
      <c r="T2676" s="163"/>
      <c r="AT2676" s="158" t="s">
        <v>145</v>
      </c>
      <c r="AU2676" s="158" t="s">
        <v>83</v>
      </c>
      <c r="AV2676" s="13" t="s">
        <v>83</v>
      </c>
      <c r="AW2676" s="13" t="s">
        <v>29</v>
      </c>
      <c r="AX2676" s="13" t="s">
        <v>73</v>
      </c>
      <c r="AY2676" s="158" t="s">
        <v>137</v>
      </c>
    </row>
    <row r="2677" spans="1:65" s="13" customFormat="1">
      <c r="B2677" s="156"/>
      <c r="D2677" s="157" t="s">
        <v>145</v>
      </c>
      <c r="E2677" s="158" t="s">
        <v>1</v>
      </c>
      <c r="F2677" s="159" t="s">
        <v>3151</v>
      </c>
      <c r="H2677" s="160">
        <v>2.16</v>
      </c>
      <c r="L2677" s="156"/>
      <c r="M2677" s="161"/>
      <c r="N2677" s="162"/>
      <c r="O2677" s="162"/>
      <c r="P2677" s="162"/>
      <c r="Q2677" s="162"/>
      <c r="R2677" s="162"/>
      <c r="S2677" s="162"/>
      <c r="T2677" s="163"/>
      <c r="AT2677" s="158" t="s">
        <v>145</v>
      </c>
      <c r="AU2677" s="158" t="s">
        <v>83</v>
      </c>
      <c r="AV2677" s="13" t="s">
        <v>83</v>
      </c>
      <c r="AW2677" s="13" t="s">
        <v>29</v>
      </c>
      <c r="AX2677" s="13" t="s">
        <v>73</v>
      </c>
      <c r="AY2677" s="158" t="s">
        <v>137</v>
      </c>
    </row>
    <row r="2678" spans="1:65" s="13" customFormat="1">
      <c r="B2678" s="156"/>
      <c r="D2678" s="157" t="s">
        <v>145</v>
      </c>
      <c r="E2678" s="158" t="s">
        <v>1</v>
      </c>
      <c r="F2678" s="159" t="s">
        <v>3176</v>
      </c>
      <c r="H2678" s="160">
        <v>1.6679999999999999</v>
      </c>
      <c r="L2678" s="156"/>
      <c r="M2678" s="161"/>
      <c r="N2678" s="162"/>
      <c r="O2678" s="162"/>
      <c r="P2678" s="162"/>
      <c r="Q2678" s="162"/>
      <c r="R2678" s="162"/>
      <c r="S2678" s="162"/>
      <c r="T2678" s="163"/>
      <c r="AT2678" s="158" t="s">
        <v>145</v>
      </c>
      <c r="AU2678" s="158" t="s">
        <v>83</v>
      </c>
      <c r="AV2678" s="13" t="s">
        <v>83</v>
      </c>
      <c r="AW2678" s="13" t="s">
        <v>29</v>
      </c>
      <c r="AX2678" s="13" t="s">
        <v>73</v>
      </c>
      <c r="AY2678" s="158" t="s">
        <v>137</v>
      </c>
    </row>
    <row r="2679" spans="1:65" s="16" customFormat="1">
      <c r="B2679" s="191"/>
      <c r="D2679" s="157" t="s">
        <v>145</v>
      </c>
      <c r="E2679" s="192" t="s">
        <v>1</v>
      </c>
      <c r="F2679" s="193" t="s">
        <v>582</v>
      </c>
      <c r="H2679" s="194">
        <v>28.16</v>
      </c>
      <c r="L2679" s="191"/>
      <c r="M2679" s="195"/>
      <c r="N2679" s="196"/>
      <c r="O2679" s="196"/>
      <c r="P2679" s="196"/>
      <c r="Q2679" s="196"/>
      <c r="R2679" s="196"/>
      <c r="S2679" s="196"/>
      <c r="T2679" s="197"/>
      <c r="AT2679" s="192" t="s">
        <v>145</v>
      </c>
      <c r="AU2679" s="192" t="s">
        <v>83</v>
      </c>
      <c r="AV2679" s="16" t="s">
        <v>152</v>
      </c>
      <c r="AW2679" s="16" t="s">
        <v>29</v>
      </c>
      <c r="AX2679" s="16" t="s">
        <v>73</v>
      </c>
      <c r="AY2679" s="192" t="s">
        <v>137</v>
      </c>
    </row>
    <row r="2680" spans="1:65" s="14" customFormat="1">
      <c r="B2680" s="164"/>
      <c r="D2680" s="157" t="s">
        <v>145</v>
      </c>
      <c r="E2680" s="165" t="s">
        <v>1</v>
      </c>
      <c r="F2680" s="166" t="s">
        <v>176</v>
      </c>
      <c r="H2680" s="167">
        <v>490.82699999999994</v>
      </c>
      <c r="L2680" s="164"/>
      <c r="M2680" s="168"/>
      <c r="N2680" s="169"/>
      <c r="O2680" s="169"/>
      <c r="P2680" s="169"/>
      <c r="Q2680" s="169"/>
      <c r="R2680" s="169"/>
      <c r="S2680" s="169"/>
      <c r="T2680" s="170"/>
      <c r="AT2680" s="165" t="s">
        <v>145</v>
      </c>
      <c r="AU2680" s="165" t="s">
        <v>83</v>
      </c>
      <c r="AV2680" s="14" t="s">
        <v>143</v>
      </c>
      <c r="AW2680" s="14" t="s">
        <v>29</v>
      </c>
      <c r="AX2680" s="14" t="s">
        <v>81</v>
      </c>
      <c r="AY2680" s="165" t="s">
        <v>137</v>
      </c>
    </row>
    <row r="2681" spans="1:65" s="2" customFormat="1" ht="24.15" customHeight="1">
      <c r="A2681" s="30"/>
      <c r="B2681" s="142"/>
      <c r="C2681" s="143" t="s">
        <v>3177</v>
      </c>
      <c r="D2681" s="143" t="s">
        <v>139</v>
      </c>
      <c r="E2681" s="144" t="s">
        <v>3178</v>
      </c>
      <c r="F2681" s="145" t="s">
        <v>3179</v>
      </c>
      <c r="G2681" s="146" t="s">
        <v>190</v>
      </c>
      <c r="H2681" s="147">
        <v>22.273</v>
      </c>
      <c r="I2681" s="148"/>
      <c r="J2681" s="148">
        <f>ROUND(I2681*H2681,2)</f>
        <v>0</v>
      </c>
      <c r="K2681" s="149"/>
      <c r="L2681" s="31"/>
      <c r="M2681" s="150" t="s">
        <v>1</v>
      </c>
      <c r="N2681" s="151" t="s">
        <v>38</v>
      </c>
      <c r="O2681" s="152">
        <v>0.20399999999999999</v>
      </c>
      <c r="P2681" s="152">
        <f>O2681*H2681</f>
        <v>4.5436920000000001</v>
      </c>
      <c r="Q2681" s="152">
        <v>7.3999999999999999E-4</v>
      </c>
      <c r="R2681" s="152">
        <f>Q2681*H2681</f>
        <v>1.648202E-2</v>
      </c>
      <c r="S2681" s="152">
        <v>0</v>
      </c>
      <c r="T2681" s="153">
        <f>S2681*H2681</f>
        <v>0</v>
      </c>
      <c r="U2681" s="30"/>
      <c r="V2681" s="30"/>
      <c r="W2681" s="30"/>
      <c r="X2681" s="30"/>
      <c r="Y2681" s="30"/>
      <c r="Z2681" s="30"/>
      <c r="AA2681" s="30"/>
      <c r="AB2681" s="30"/>
      <c r="AC2681" s="30"/>
      <c r="AD2681" s="30"/>
      <c r="AE2681" s="30"/>
      <c r="AR2681" s="154" t="s">
        <v>223</v>
      </c>
      <c r="AT2681" s="154" t="s">
        <v>139</v>
      </c>
      <c r="AU2681" s="154" t="s">
        <v>83</v>
      </c>
      <c r="AY2681" s="18" t="s">
        <v>137</v>
      </c>
      <c r="BE2681" s="155">
        <f>IF(N2681="základní",J2681,0)</f>
        <v>0</v>
      </c>
      <c r="BF2681" s="155">
        <f>IF(N2681="snížená",J2681,0)</f>
        <v>0</v>
      </c>
      <c r="BG2681" s="155">
        <f>IF(N2681="zákl. přenesená",J2681,0)</f>
        <v>0</v>
      </c>
      <c r="BH2681" s="155">
        <f>IF(N2681="sníž. přenesená",J2681,0)</f>
        <v>0</v>
      </c>
      <c r="BI2681" s="155">
        <f>IF(N2681="nulová",J2681,0)</f>
        <v>0</v>
      </c>
      <c r="BJ2681" s="18" t="s">
        <v>81</v>
      </c>
      <c r="BK2681" s="155">
        <f>ROUND(I2681*H2681,2)</f>
        <v>0</v>
      </c>
      <c r="BL2681" s="18" t="s">
        <v>223</v>
      </c>
      <c r="BM2681" s="154" t="s">
        <v>3180</v>
      </c>
    </row>
    <row r="2682" spans="1:65" s="15" customFormat="1">
      <c r="B2682" s="171"/>
      <c r="D2682" s="157" t="s">
        <v>145</v>
      </c>
      <c r="E2682" s="172" t="s">
        <v>1</v>
      </c>
      <c r="F2682" s="173" t="s">
        <v>576</v>
      </c>
      <c r="H2682" s="172" t="s">
        <v>1</v>
      </c>
      <c r="L2682" s="171"/>
      <c r="M2682" s="174"/>
      <c r="N2682" s="175"/>
      <c r="O2682" s="175"/>
      <c r="P2682" s="175"/>
      <c r="Q2682" s="175"/>
      <c r="R2682" s="175"/>
      <c r="S2682" s="175"/>
      <c r="T2682" s="176"/>
      <c r="AT2682" s="172" t="s">
        <v>145</v>
      </c>
      <c r="AU2682" s="172" t="s">
        <v>83</v>
      </c>
      <c r="AV2682" s="15" t="s">
        <v>81</v>
      </c>
      <c r="AW2682" s="15" t="s">
        <v>29</v>
      </c>
      <c r="AX2682" s="15" t="s">
        <v>73</v>
      </c>
      <c r="AY2682" s="172" t="s">
        <v>137</v>
      </c>
    </row>
    <row r="2683" spans="1:65" s="13" customFormat="1" ht="20.399999999999999">
      <c r="B2683" s="156"/>
      <c r="D2683" s="157" t="s">
        <v>145</v>
      </c>
      <c r="E2683" s="158" t="s">
        <v>1</v>
      </c>
      <c r="F2683" s="159" t="s">
        <v>3181</v>
      </c>
      <c r="H2683" s="160">
        <v>13.782</v>
      </c>
      <c r="L2683" s="156"/>
      <c r="M2683" s="161"/>
      <c r="N2683" s="162"/>
      <c r="O2683" s="162"/>
      <c r="P2683" s="162"/>
      <c r="Q2683" s="162"/>
      <c r="R2683" s="162"/>
      <c r="S2683" s="162"/>
      <c r="T2683" s="163"/>
      <c r="AT2683" s="158" t="s">
        <v>145</v>
      </c>
      <c r="AU2683" s="158" t="s">
        <v>83</v>
      </c>
      <c r="AV2683" s="13" t="s">
        <v>83</v>
      </c>
      <c r="AW2683" s="13" t="s">
        <v>29</v>
      </c>
      <c r="AX2683" s="13" t="s">
        <v>73</v>
      </c>
      <c r="AY2683" s="158" t="s">
        <v>137</v>
      </c>
    </row>
    <row r="2684" spans="1:65" s="15" customFormat="1">
      <c r="B2684" s="171"/>
      <c r="D2684" s="157" t="s">
        <v>145</v>
      </c>
      <c r="E2684" s="172" t="s">
        <v>1</v>
      </c>
      <c r="F2684" s="173" t="s">
        <v>583</v>
      </c>
      <c r="H2684" s="172" t="s">
        <v>1</v>
      </c>
      <c r="L2684" s="171"/>
      <c r="M2684" s="174"/>
      <c r="N2684" s="175"/>
      <c r="O2684" s="175"/>
      <c r="P2684" s="175"/>
      <c r="Q2684" s="175"/>
      <c r="R2684" s="175"/>
      <c r="S2684" s="175"/>
      <c r="T2684" s="176"/>
      <c r="AT2684" s="172" t="s">
        <v>145</v>
      </c>
      <c r="AU2684" s="172" t="s">
        <v>83</v>
      </c>
      <c r="AV2684" s="15" t="s">
        <v>81</v>
      </c>
      <c r="AW2684" s="15" t="s">
        <v>29</v>
      </c>
      <c r="AX2684" s="15" t="s">
        <v>73</v>
      </c>
      <c r="AY2684" s="172" t="s">
        <v>137</v>
      </c>
    </row>
    <row r="2685" spans="1:65" s="13" customFormat="1">
      <c r="B2685" s="156"/>
      <c r="D2685" s="157" t="s">
        <v>145</v>
      </c>
      <c r="E2685" s="158" t="s">
        <v>1</v>
      </c>
      <c r="F2685" s="159" t="s">
        <v>3182</v>
      </c>
      <c r="H2685" s="160">
        <v>8.4909999999999997</v>
      </c>
      <c r="L2685" s="156"/>
      <c r="M2685" s="161"/>
      <c r="N2685" s="162"/>
      <c r="O2685" s="162"/>
      <c r="P2685" s="162"/>
      <c r="Q2685" s="162"/>
      <c r="R2685" s="162"/>
      <c r="S2685" s="162"/>
      <c r="T2685" s="163"/>
      <c r="AT2685" s="158" t="s">
        <v>145</v>
      </c>
      <c r="AU2685" s="158" t="s">
        <v>83</v>
      </c>
      <c r="AV2685" s="13" t="s">
        <v>83</v>
      </c>
      <c r="AW2685" s="13" t="s">
        <v>29</v>
      </c>
      <c r="AX2685" s="13" t="s">
        <v>73</v>
      </c>
      <c r="AY2685" s="158" t="s">
        <v>137</v>
      </c>
    </row>
    <row r="2686" spans="1:65" s="14" customFormat="1">
      <c r="B2686" s="164"/>
      <c r="D2686" s="157" t="s">
        <v>145</v>
      </c>
      <c r="E2686" s="165" t="s">
        <v>1</v>
      </c>
      <c r="F2686" s="166" t="s">
        <v>176</v>
      </c>
      <c r="H2686" s="167">
        <v>22.273</v>
      </c>
      <c r="L2686" s="164"/>
      <c r="M2686" s="168"/>
      <c r="N2686" s="169"/>
      <c r="O2686" s="169"/>
      <c r="P2686" s="169"/>
      <c r="Q2686" s="169"/>
      <c r="R2686" s="169"/>
      <c r="S2686" s="169"/>
      <c r="T2686" s="170"/>
      <c r="AT2686" s="165" t="s">
        <v>145</v>
      </c>
      <c r="AU2686" s="165" t="s">
        <v>83</v>
      </c>
      <c r="AV2686" s="14" t="s">
        <v>143</v>
      </c>
      <c r="AW2686" s="14" t="s">
        <v>29</v>
      </c>
      <c r="AX2686" s="14" t="s">
        <v>81</v>
      </c>
      <c r="AY2686" s="165" t="s">
        <v>137</v>
      </c>
    </row>
    <row r="2687" spans="1:65" s="2" customFormat="1" ht="16.5" customHeight="1">
      <c r="A2687" s="30"/>
      <c r="B2687" s="142"/>
      <c r="C2687" s="177" t="s">
        <v>3183</v>
      </c>
      <c r="D2687" s="177" t="s">
        <v>214</v>
      </c>
      <c r="E2687" s="178" t="s">
        <v>3184</v>
      </c>
      <c r="F2687" s="179" t="s">
        <v>3185</v>
      </c>
      <c r="G2687" s="180" t="s">
        <v>142</v>
      </c>
      <c r="H2687" s="181">
        <v>543.58500000000004</v>
      </c>
      <c r="I2687" s="182"/>
      <c r="J2687" s="182">
        <f>ROUND(I2687*H2687,2)</f>
        <v>0</v>
      </c>
      <c r="K2687" s="183"/>
      <c r="L2687" s="184"/>
      <c r="M2687" s="185" t="s">
        <v>1</v>
      </c>
      <c r="N2687" s="186" t="s">
        <v>38</v>
      </c>
      <c r="O2687" s="152">
        <v>0</v>
      </c>
      <c r="P2687" s="152">
        <f>O2687*H2687</f>
        <v>0</v>
      </c>
      <c r="Q2687" s="152">
        <v>9.7999999999999997E-3</v>
      </c>
      <c r="R2687" s="152">
        <f>Q2687*H2687</f>
        <v>5.3271329999999999</v>
      </c>
      <c r="S2687" s="152">
        <v>0</v>
      </c>
      <c r="T2687" s="153">
        <f>S2687*H2687</f>
        <v>0</v>
      </c>
      <c r="U2687" s="30"/>
      <c r="V2687" s="30"/>
      <c r="W2687" s="30"/>
      <c r="X2687" s="30"/>
      <c r="Y2687" s="30"/>
      <c r="Z2687" s="30"/>
      <c r="AA2687" s="30"/>
      <c r="AB2687" s="30"/>
      <c r="AC2687" s="30"/>
      <c r="AD2687" s="30"/>
      <c r="AE2687" s="30"/>
      <c r="AR2687" s="154" t="s">
        <v>304</v>
      </c>
      <c r="AT2687" s="154" t="s">
        <v>214</v>
      </c>
      <c r="AU2687" s="154" t="s">
        <v>83</v>
      </c>
      <c r="AY2687" s="18" t="s">
        <v>137</v>
      </c>
      <c r="BE2687" s="155">
        <f>IF(N2687="základní",J2687,0)</f>
        <v>0</v>
      </c>
      <c r="BF2687" s="155">
        <f>IF(N2687="snížená",J2687,0)</f>
        <v>0</v>
      </c>
      <c r="BG2687" s="155">
        <f>IF(N2687="zákl. přenesená",J2687,0)</f>
        <v>0</v>
      </c>
      <c r="BH2687" s="155">
        <f>IF(N2687="sníž. přenesená",J2687,0)</f>
        <v>0</v>
      </c>
      <c r="BI2687" s="155">
        <f>IF(N2687="nulová",J2687,0)</f>
        <v>0</v>
      </c>
      <c r="BJ2687" s="18" t="s">
        <v>81</v>
      </c>
      <c r="BK2687" s="155">
        <f>ROUND(I2687*H2687,2)</f>
        <v>0</v>
      </c>
      <c r="BL2687" s="18" t="s">
        <v>223</v>
      </c>
      <c r="BM2687" s="154" t="s">
        <v>3186</v>
      </c>
    </row>
    <row r="2688" spans="1:65" s="13" customFormat="1">
      <c r="B2688" s="156"/>
      <c r="D2688" s="157" t="s">
        <v>145</v>
      </c>
      <c r="E2688" s="158" t="s">
        <v>1</v>
      </c>
      <c r="F2688" s="159" t="s">
        <v>3187</v>
      </c>
      <c r="H2688" s="160">
        <v>490.827</v>
      </c>
      <c r="L2688" s="156"/>
      <c r="M2688" s="161"/>
      <c r="N2688" s="162"/>
      <c r="O2688" s="162"/>
      <c r="P2688" s="162"/>
      <c r="Q2688" s="162"/>
      <c r="R2688" s="162"/>
      <c r="S2688" s="162"/>
      <c r="T2688" s="163"/>
      <c r="AT2688" s="158" t="s">
        <v>145</v>
      </c>
      <c r="AU2688" s="158" t="s">
        <v>83</v>
      </c>
      <c r="AV2688" s="13" t="s">
        <v>83</v>
      </c>
      <c r="AW2688" s="13" t="s">
        <v>29</v>
      </c>
      <c r="AX2688" s="13" t="s">
        <v>73</v>
      </c>
      <c r="AY2688" s="158" t="s">
        <v>137</v>
      </c>
    </row>
    <row r="2689" spans="1:65" s="15" customFormat="1">
      <c r="B2689" s="171"/>
      <c r="D2689" s="157" t="s">
        <v>145</v>
      </c>
      <c r="E2689" s="172" t="s">
        <v>1</v>
      </c>
      <c r="F2689" s="173" t="s">
        <v>3188</v>
      </c>
      <c r="H2689" s="172" t="s">
        <v>1</v>
      </c>
      <c r="L2689" s="171"/>
      <c r="M2689" s="174"/>
      <c r="N2689" s="175"/>
      <c r="O2689" s="175"/>
      <c r="P2689" s="175"/>
      <c r="Q2689" s="175"/>
      <c r="R2689" s="175"/>
      <c r="S2689" s="175"/>
      <c r="T2689" s="176"/>
      <c r="AT2689" s="172" t="s">
        <v>145</v>
      </c>
      <c r="AU2689" s="172" t="s">
        <v>83</v>
      </c>
      <c r="AV2689" s="15" t="s">
        <v>81</v>
      </c>
      <c r="AW2689" s="15" t="s">
        <v>29</v>
      </c>
      <c r="AX2689" s="15" t="s">
        <v>73</v>
      </c>
      <c r="AY2689" s="172" t="s">
        <v>137</v>
      </c>
    </row>
    <row r="2690" spans="1:65" s="15" customFormat="1">
      <c r="B2690" s="171"/>
      <c r="D2690" s="157" t="s">
        <v>145</v>
      </c>
      <c r="E2690" s="172" t="s">
        <v>1</v>
      </c>
      <c r="F2690" s="173" t="s">
        <v>576</v>
      </c>
      <c r="H2690" s="172" t="s">
        <v>1</v>
      </c>
      <c r="L2690" s="171"/>
      <c r="M2690" s="174"/>
      <c r="N2690" s="175"/>
      <c r="O2690" s="175"/>
      <c r="P2690" s="175"/>
      <c r="Q2690" s="175"/>
      <c r="R2690" s="175"/>
      <c r="S2690" s="175"/>
      <c r="T2690" s="176"/>
      <c r="AT2690" s="172" t="s">
        <v>145</v>
      </c>
      <c r="AU2690" s="172" t="s">
        <v>83</v>
      </c>
      <c r="AV2690" s="15" t="s">
        <v>81</v>
      </c>
      <c r="AW2690" s="15" t="s">
        <v>29</v>
      </c>
      <c r="AX2690" s="15" t="s">
        <v>73</v>
      </c>
      <c r="AY2690" s="172" t="s">
        <v>137</v>
      </c>
    </row>
    <row r="2691" spans="1:65" s="13" customFormat="1" ht="20.399999999999999">
      <c r="B2691" s="156"/>
      <c r="D2691" s="157" t="s">
        <v>145</v>
      </c>
      <c r="E2691" s="158" t="s">
        <v>1</v>
      </c>
      <c r="F2691" s="159" t="s">
        <v>3189</v>
      </c>
      <c r="H2691" s="160">
        <v>2.0670000000000002</v>
      </c>
      <c r="L2691" s="156"/>
      <c r="M2691" s="161"/>
      <c r="N2691" s="162"/>
      <c r="O2691" s="162"/>
      <c r="P2691" s="162"/>
      <c r="Q2691" s="162"/>
      <c r="R2691" s="162"/>
      <c r="S2691" s="162"/>
      <c r="T2691" s="163"/>
      <c r="AT2691" s="158" t="s">
        <v>145</v>
      </c>
      <c r="AU2691" s="158" t="s">
        <v>83</v>
      </c>
      <c r="AV2691" s="13" t="s">
        <v>83</v>
      </c>
      <c r="AW2691" s="13" t="s">
        <v>29</v>
      </c>
      <c r="AX2691" s="13" t="s">
        <v>73</v>
      </c>
      <c r="AY2691" s="158" t="s">
        <v>137</v>
      </c>
    </row>
    <row r="2692" spans="1:65" s="15" customFormat="1">
      <c r="B2692" s="171"/>
      <c r="D2692" s="157" t="s">
        <v>145</v>
      </c>
      <c r="E2692" s="172" t="s">
        <v>1</v>
      </c>
      <c r="F2692" s="173" t="s">
        <v>583</v>
      </c>
      <c r="H2692" s="172" t="s">
        <v>1</v>
      </c>
      <c r="L2692" s="171"/>
      <c r="M2692" s="174"/>
      <c r="N2692" s="175"/>
      <c r="O2692" s="175"/>
      <c r="P2692" s="175"/>
      <c r="Q2692" s="175"/>
      <c r="R2692" s="175"/>
      <c r="S2692" s="175"/>
      <c r="T2692" s="176"/>
      <c r="AT2692" s="172" t="s">
        <v>145</v>
      </c>
      <c r="AU2692" s="172" t="s">
        <v>83</v>
      </c>
      <c r="AV2692" s="15" t="s">
        <v>81</v>
      </c>
      <c r="AW2692" s="15" t="s">
        <v>29</v>
      </c>
      <c r="AX2692" s="15" t="s">
        <v>73</v>
      </c>
      <c r="AY2692" s="172" t="s">
        <v>137</v>
      </c>
    </row>
    <row r="2693" spans="1:65" s="13" customFormat="1">
      <c r="B2693" s="156"/>
      <c r="D2693" s="157" t="s">
        <v>145</v>
      </c>
      <c r="E2693" s="158" t="s">
        <v>1</v>
      </c>
      <c r="F2693" s="159" t="s">
        <v>3190</v>
      </c>
      <c r="H2693" s="160">
        <v>1.274</v>
      </c>
      <c r="L2693" s="156"/>
      <c r="M2693" s="161"/>
      <c r="N2693" s="162"/>
      <c r="O2693" s="162"/>
      <c r="P2693" s="162"/>
      <c r="Q2693" s="162"/>
      <c r="R2693" s="162"/>
      <c r="S2693" s="162"/>
      <c r="T2693" s="163"/>
      <c r="AT2693" s="158" t="s">
        <v>145</v>
      </c>
      <c r="AU2693" s="158" t="s">
        <v>83</v>
      </c>
      <c r="AV2693" s="13" t="s">
        <v>83</v>
      </c>
      <c r="AW2693" s="13" t="s">
        <v>29</v>
      </c>
      <c r="AX2693" s="13" t="s">
        <v>73</v>
      </c>
      <c r="AY2693" s="158" t="s">
        <v>137</v>
      </c>
    </row>
    <row r="2694" spans="1:65" s="14" customFormat="1">
      <c r="B2694" s="164"/>
      <c r="D2694" s="157" t="s">
        <v>145</v>
      </c>
      <c r="E2694" s="165" t="s">
        <v>1</v>
      </c>
      <c r="F2694" s="166" t="s">
        <v>176</v>
      </c>
      <c r="H2694" s="167">
        <v>494.16800000000001</v>
      </c>
      <c r="L2694" s="164"/>
      <c r="M2694" s="168"/>
      <c r="N2694" s="169"/>
      <c r="O2694" s="169"/>
      <c r="P2694" s="169"/>
      <c r="Q2694" s="169"/>
      <c r="R2694" s="169"/>
      <c r="S2694" s="169"/>
      <c r="T2694" s="170"/>
      <c r="AT2694" s="165" t="s">
        <v>145</v>
      </c>
      <c r="AU2694" s="165" t="s">
        <v>83</v>
      </c>
      <c r="AV2694" s="14" t="s">
        <v>143</v>
      </c>
      <c r="AW2694" s="14" t="s">
        <v>29</v>
      </c>
      <c r="AX2694" s="14" t="s">
        <v>81</v>
      </c>
      <c r="AY2694" s="165" t="s">
        <v>137</v>
      </c>
    </row>
    <row r="2695" spans="1:65" s="13" customFormat="1">
      <c r="B2695" s="156"/>
      <c r="D2695" s="157" t="s">
        <v>145</v>
      </c>
      <c r="F2695" s="159" t="s">
        <v>3191</v>
      </c>
      <c r="H2695" s="160">
        <v>543.58500000000004</v>
      </c>
      <c r="L2695" s="156"/>
      <c r="M2695" s="161"/>
      <c r="N2695" s="162"/>
      <c r="O2695" s="162"/>
      <c r="P2695" s="162"/>
      <c r="Q2695" s="162"/>
      <c r="R2695" s="162"/>
      <c r="S2695" s="162"/>
      <c r="T2695" s="163"/>
      <c r="AT2695" s="158" t="s">
        <v>145</v>
      </c>
      <c r="AU2695" s="158" t="s">
        <v>83</v>
      </c>
      <c r="AV2695" s="13" t="s">
        <v>83</v>
      </c>
      <c r="AW2695" s="13" t="s">
        <v>3</v>
      </c>
      <c r="AX2695" s="13" t="s">
        <v>81</v>
      </c>
      <c r="AY2695" s="158" t="s">
        <v>137</v>
      </c>
    </row>
    <row r="2696" spans="1:65" s="2" customFormat="1" ht="24.15" customHeight="1">
      <c r="A2696" s="30"/>
      <c r="B2696" s="142"/>
      <c r="C2696" s="143" t="s">
        <v>3192</v>
      </c>
      <c r="D2696" s="143" t="s">
        <v>139</v>
      </c>
      <c r="E2696" s="144" t="s">
        <v>3193</v>
      </c>
      <c r="F2696" s="145" t="s">
        <v>3194</v>
      </c>
      <c r="G2696" s="146" t="s">
        <v>384</v>
      </c>
      <c r="H2696" s="147"/>
      <c r="I2696" s="148"/>
      <c r="J2696" s="148">
        <f>ROUND(I2696*H2696,2)</f>
        <v>0</v>
      </c>
      <c r="K2696" s="149"/>
      <c r="L2696" s="31"/>
      <c r="M2696" s="150" t="s">
        <v>1</v>
      </c>
      <c r="N2696" s="151" t="s">
        <v>38</v>
      </c>
      <c r="O2696" s="152">
        <v>0</v>
      </c>
      <c r="P2696" s="152">
        <f>O2696*H2696</f>
        <v>0</v>
      </c>
      <c r="Q2696" s="152">
        <v>0</v>
      </c>
      <c r="R2696" s="152">
        <f>Q2696*H2696</f>
        <v>0</v>
      </c>
      <c r="S2696" s="152">
        <v>0</v>
      </c>
      <c r="T2696" s="153">
        <f>S2696*H2696</f>
        <v>0</v>
      </c>
      <c r="U2696" s="30"/>
      <c r="V2696" s="30"/>
      <c r="W2696" s="30"/>
      <c r="X2696" s="30"/>
      <c r="Y2696" s="30"/>
      <c r="Z2696" s="30"/>
      <c r="AA2696" s="30"/>
      <c r="AB2696" s="30"/>
      <c r="AC2696" s="30"/>
      <c r="AD2696" s="30"/>
      <c r="AE2696" s="30"/>
      <c r="AR2696" s="154" t="s">
        <v>223</v>
      </c>
      <c r="AT2696" s="154" t="s">
        <v>139</v>
      </c>
      <c r="AU2696" s="154" t="s">
        <v>83</v>
      </c>
      <c r="AY2696" s="18" t="s">
        <v>137</v>
      </c>
      <c r="BE2696" s="155">
        <f>IF(N2696="základní",J2696,0)</f>
        <v>0</v>
      </c>
      <c r="BF2696" s="155">
        <f>IF(N2696="snížená",J2696,0)</f>
        <v>0</v>
      </c>
      <c r="BG2696" s="155">
        <f>IF(N2696="zákl. přenesená",J2696,0)</f>
        <v>0</v>
      </c>
      <c r="BH2696" s="155">
        <f>IF(N2696="sníž. přenesená",J2696,0)</f>
        <v>0</v>
      </c>
      <c r="BI2696" s="155">
        <f>IF(N2696="nulová",J2696,0)</f>
        <v>0</v>
      </c>
      <c r="BJ2696" s="18" t="s">
        <v>81</v>
      </c>
      <c r="BK2696" s="155">
        <f>ROUND(I2696*H2696,2)</f>
        <v>0</v>
      </c>
      <c r="BL2696" s="18" t="s">
        <v>223</v>
      </c>
      <c r="BM2696" s="154" t="s">
        <v>3195</v>
      </c>
    </row>
    <row r="2697" spans="1:65" s="12" customFormat="1" ht="22.8" customHeight="1">
      <c r="B2697" s="130"/>
      <c r="D2697" s="131" t="s">
        <v>72</v>
      </c>
      <c r="E2697" s="140" t="s">
        <v>3196</v>
      </c>
      <c r="F2697" s="140" t="s">
        <v>3197</v>
      </c>
      <c r="J2697" s="141">
        <f>BK2697</f>
        <v>0</v>
      </c>
      <c r="L2697" s="130"/>
      <c r="M2697" s="134"/>
      <c r="N2697" s="135"/>
      <c r="O2697" s="135"/>
      <c r="P2697" s="136">
        <f>SUM(P2698:P2735)</f>
        <v>373.87619999999998</v>
      </c>
      <c r="Q2697" s="135"/>
      <c r="R2697" s="136">
        <f>SUM(R2698:R2735)</f>
        <v>5.4718634999999995</v>
      </c>
      <c r="S2697" s="135"/>
      <c r="T2697" s="137">
        <f>SUM(T2698:T2735)</f>
        <v>0</v>
      </c>
      <c r="AR2697" s="131" t="s">
        <v>83</v>
      </c>
      <c r="AT2697" s="138" t="s">
        <v>72</v>
      </c>
      <c r="AU2697" s="138" t="s">
        <v>81</v>
      </c>
      <c r="AY2697" s="131" t="s">
        <v>137</v>
      </c>
      <c r="BK2697" s="139">
        <f>SUM(BK2698:BK2735)</f>
        <v>0</v>
      </c>
    </row>
    <row r="2698" spans="1:65" s="2" customFormat="1" ht="24.15" customHeight="1">
      <c r="A2698" s="30"/>
      <c r="B2698" s="142"/>
      <c r="C2698" s="143" t="s">
        <v>3198</v>
      </c>
      <c r="D2698" s="143" t="s">
        <v>139</v>
      </c>
      <c r="E2698" s="144" t="s">
        <v>3199</v>
      </c>
      <c r="F2698" s="145" t="s">
        <v>3200</v>
      </c>
      <c r="G2698" s="146" t="s">
        <v>155</v>
      </c>
      <c r="H2698" s="147">
        <v>13</v>
      </c>
      <c r="I2698" s="148"/>
      <c r="J2698" s="148">
        <f>ROUND(I2698*H2698,2)</f>
        <v>0</v>
      </c>
      <c r="K2698" s="149"/>
      <c r="L2698" s="31"/>
      <c r="M2698" s="150" t="s">
        <v>1</v>
      </c>
      <c r="N2698" s="151" t="s">
        <v>38</v>
      </c>
      <c r="O2698" s="152">
        <v>1.64</v>
      </c>
      <c r="P2698" s="152">
        <f>O2698*H2698</f>
        <v>21.32</v>
      </c>
      <c r="Q2698" s="152">
        <v>6.0000000000000002E-5</v>
      </c>
      <c r="R2698" s="152">
        <f>Q2698*H2698</f>
        <v>7.7999999999999999E-4</v>
      </c>
      <c r="S2698" s="152">
        <v>0</v>
      </c>
      <c r="T2698" s="153">
        <f>S2698*H2698</f>
        <v>0</v>
      </c>
      <c r="U2698" s="30"/>
      <c r="V2698" s="30"/>
      <c r="W2698" s="30"/>
      <c r="X2698" s="30"/>
      <c r="Y2698" s="30"/>
      <c r="Z2698" s="30"/>
      <c r="AA2698" s="30"/>
      <c r="AB2698" s="30"/>
      <c r="AC2698" s="30"/>
      <c r="AD2698" s="30"/>
      <c r="AE2698" s="30"/>
      <c r="AR2698" s="154" t="s">
        <v>143</v>
      </c>
      <c r="AT2698" s="154" t="s">
        <v>139</v>
      </c>
      <c r="AU2698" s="154" t="s">
        <v>83</v>
      </c>
      <c r="AY2698" s="18" t="s">
        <v>137</v>
      </c>
      <c r="BE2698" s="155">
        <f>IF(N2698="základní",J2698,0)</f>
        <v>0</v>
      </c>
      <c r="BF2698" s="155">
        <f>IF(N2698="snížená",J2698,0)</f>
        <v>0</v>
      </c>
      <c r="BG2698" s="155">
        <f>IF(N2698="zákl. přenesená",J2698,0)</f>
        <v>0</v>
      </c>
      <c r="BH2698" s="155">
        <f>IF(N2698="sníž. přenesená",J2698,0)</f>
        <v>0</v>
      </c>
      <c r="BI2698" s="155">
        <f>IF(N2698="nulová",J2698,0)</f>
        <v>0</v>
      </c>
      <c r="BJ2698" s="18" t="s">
        <v>81</v>
      </c>
      <c r="BK2698" s="155">
        <f>ROUND(I2698*H2698,2)</f>
        <v>0</v>
      </c>
      <c r="BL2698" s="18" t="s">
        <v>143</v>
      </c>
      <c r="BM2698" s="154" t="s">
        <v>3201</v>
      </c>
    </row>
    <row r="2699" spans="1:65" s="2" customFormat="1" ht="24.15" customHeight="1">
      <c r="A2699" s="30"/>
      <c r="B2699" s="142"/>
      <c r="C2699" s="143" t="s">
        <v>3202</v>
      </c>
      <c r="D2699" s="143" t="s">
        <v>139</v>
      </c>
      <c r="E2699" s="144" t="s">
        <v>3203</v>
      </c>
      <c r="F2699" s="145" t="s">
        <v>3204</v>
      </c>
      <c r="G2699" s="146" t="s">
        <v>142</v>
      </c>
      <c r="H2699" s="147">
        <v>47</v>
      </c>
      <c r="I2699" s="148"/>
      <c r="J2699" s="148">
        <f>ROUND(I2699*H2699,2)</f>
        <v>0</v>
      </c>
      <c r="K2699" s="149"/>
      <c r="L2699" s="31"/>
      <c r="M2699" s="150" t="s">
        <v>1</v>
      </c>
      <c r="N2699" s="151" t="s">
        <v>38</v>
      </c>
      <c r="O2699" s="152">
        <v>0.184</v>
      </c>
      <c r="P2699" s="152">
        <f>O2699*H2699</f>
        <v>8.6479999999999997</v>
      </c>
      <c r="Q2699" s="152">
        <v>1.3999999999999999E-4</v>
      </c>
      <c r="R2699" s="152">
        <f>Q2699*H2699</f>
        <v>6.579999999999999E-3</v>
      </c>
      <c r="S2699" s="152">
        <v>0</v>
      </c>
      <c r="T2699" s="153">
        <f>S2699*H2699</f>
        <v>0</v>
      </c>
      <c r="U2699" s="30"/>
      <c r="V2699" s="30"/>
      <c r="W2699" s="30"/>
      <c r="X2699" s="30"/>
      <c r="Y2699" s="30"/>
      <c r="Z2699" s="30"/>
      <c r="AA2699" s="30"/>
      <c r="AB2699" s="30"/>
      <c r="AC2699" s="30"/>
      <c r="AD2699" s="30"/>
      <c r="AE2699" s="30"/>
      <c r="AR2699" s="154" t="s">
        <v>223</v>
      </c>
      <c r="AT2699" s="154" t="s">
        <v>139</v>
      </c>
      <c r="AU2699" s="154" t="s">
        <v>83</v>
      </c>
      <c r="AY2699" s="18" t="s">
        <v>137</v>
      </c>
      <c r="BE2699" s="155">
        <f>IF(N2699="základní",J2699,0)</f>
        <v>0</v>
      </c>
      <c r="BF2699" s="155">
        <f>IF(N2699="snížená",J2699,0)</f>
        <v>0</v>
      </c>
      <c r="BG2699" s="155">
        <f>IF(N2699="zákl. přenesená",J2699,0)</f>
        <v>0</v>
      </c>
      <c r="BH2699" s="155">
        <f>IF(N2699="sníž. přenesená",J2699,0)</f>
        <v>0</v>
      </c>
      <c r="BI2699" s="155">
        <f>IF(N2699="nulová",J2699,0)</f>
        <v>0</v>
      </c>
      <c r="BJ2699" s="18" t="s">
        <v>81</v>
      </c>
      <c r="BK2699" s="155">
        <f>ROUND(I2699*H2699,2)</f>
        <v>0</v>
      </c>
      <c r="BL2699" s="18" t="s">
        <v>223</v>
      </c>
      <c r="BM2699" s="154" t="s">
        <v>3205</v>
      </c>
    </row>
    <row r="2700" spans="1:65" s="13" customFormat="1">
      <c r="B2700" s="156"/>
      <c r="D2700" s="157" t="s">
        <v>145</v>
      </c>
      <c r="E2700" s="158" t="s">
        <v>1</v>
      </c>
      <c r="F2700" s="159" t="s">
        <v>3206</v>
      </c>
      <c r="H2700" s="160">
        <v>47</v>
      </c>
      <c r="L2700" s="156"/>
      <c r="M2700" s="161"/>
      <c r="N2700" s="162"/>
      <c r="O2700" s="162"/>
      <c r="P2700" s="162"/>
      <c r="Q2700" s="162"/>
      <c r="R2700" s="162"/>
      <c r="S2700" s="162"/>
      <c r="T2700" s="163"/>
      <c r="AT2700" s="158" t="s">
        <v>145</v>
      </c>
      <c r="AU2700" s="158" t="s">
        <v>83</v>
      </c>
      <c r="AV2700" s="13" t="s">
        <v>83</v>
      </c>
      <c r="AW2700" s="13" t="s">
        <v>29</v>
      </c>
      <c r="AX2700" s="13" t="s">
        <v>81</v>
      </c>
      <c r="AY2700" s="158" t="s">
        <v>137</v>
      </c>
    </row>
    <row r="2701" spans="1:65" s="2" customFormat="1" ht="24.15" customHeight="1">
      <c r="A2701" s="30"/>
      <c r="B2701" s="142"/>
      <c r="C2701" s="143" t="s">
        <v>3207</v>
      </c>
      <c r="D2701" s="143" t="s">
        <v>139</v>
      </c>
      <c r="E2701" s="144" t="s">
        <v>3208</v>
      </c>
      <c r="F2701" s="145" t="s">
        <v>3209</v>
      </c>
      <c r="G2701" s="146" t="s">
        <v>142</v>
      </c>
      <c r="H2701" s="147">
        <v>47</v>
      </c>
      <c r="I2701" s="148"/>
      <c r="J2701" s="148">
        <f>ROUND(I2701*H2701,2)</f>
        <v>0</v>
      </c>
      <c r="K2701" s="149"/>
      <c r="L2701" s="31"/>
      <c r="M2701" s="150" t="s">
        <v>1</v>
      </c>
      <c r="N2701" s="151" t="s">
        <v>38</v>
      </c>
      <c r="O2701" s="152">
        <v>0.16600000000000001</v>
      </c>
      <c r="P2701" s="152">
        <f>O2701*H2701</f>
        <v>7.8020000000000005</v>
      </c>
      <c r="Q2701" s="152">
        <v>1.2E-4</v>
      </c>
      <c r="R2701" s="152">
        <f>Q2701*H2701</f>
        <v>5.64E-3</v>
      </c>
      <c r="S2701" s="152">
        <v>0</v>
      </c>
      <c r="T2701" s="153">
        <f>S2701*H2701</f>
        <v>0</v>
      </c>
      <c r="U2701" s="30"/>
      <c r="V2701" s="30"/>
      <c r="W2701" s="30"/>
      <c r="X2701" s="30"/>
      <c r="Y2701" s="30"/>
      <c r="Z2701" s="30"/>
      <c r="AA2701" s="30"/>
      <c r="AB2701" s="30"/>
      <c r="AC2701" s="30"/>
      <c r="AD2701" s="30"/>
      <c r="AE2701" s="30"/>
      <c r="AR2701" s="154" t="s">
        <v>223</v>
      </c>
      <c r="AT2701" s="154" t="s">
        <v>139</v>
      </c>
      <c r="AU2701" s="154" t="s">
        <v>83</v>
      </c>
      <c r="AY2701" s="18" t="s">
        <v>137</v>
      </c>
      <c r="BE2701" s="155">
        <f>IF(N2701="základní",J2701,0)</f>
        <v>0</v>
      </c>
      <c r="BF2701" s="155">
        <f>IF(N2701="snížená",J2701,0)</f>
        <v>0</v>
      </c>
      <c r="BG2701" s="155">
        <f>IF(N2701="zákl. přenesená",J2701,0)</f>
        <v>0</v>
      </c>
      <c r="BH2701" s="155">
        <f>IF(N2701="sníž. přenesená",J2701,0)</f>
        <v>0</v>
      </c>
      <c r="BI2701" s="155">
        <f>IF(N2701="nulová",J2701,0)</f>
        <v>0</v>
      </c>
      <c r="BJ2701" s="18" t="s">
        <v>81</v>
      </c>
      <c r="BK2701" s="155">
        <f>ROUND(I2701*H2701,2)</f>
        <v>0</v>
      </c>
      <c r="BL2701" s="18" t="s">
        <v>223</v>
      </c>
      <c r="BM2701" s="154" t="s">
        <v>3210</v>
      </c>
    </row>
    <row r="2702" spans="1:65" s="13" customFormat="1">
      <c r="B2702" s="156"/>
      <c r="D2702" s="157" t="s">
        <v>145</v>
      </c>
      <c r="E2702" s="158" t="s">
        <v>1</v>
      </c>
      <c r="F2702" s="159" t="s">
        <v>3206</v>
      </c>
      <c r="H2702" s="160">
        <v>47</v>
      </c>
      <c r="L2702" s="156"/>
      <c r="M2702" s="161"/>
      <c r="N2702" s="162"/>
      <c r="O2702" s="162"/>
      <c r="P2702" s="162"/>
      <c r="Q2702" s="162"/>
      <c r="R2702" s="162"/>
      <c r="S2702" s="162"/>
      <c r="T2702" s="163"/>
      <c r="AT2702" s="158" t="s">
        <v>145</v>
      </c>
      <c r="AU2702" s="158" t="s">
        <v>83</v>
      </c>
      <c r="AV2702" s="13" t="s">
        <v>83</v>
      </c>
      <c r="AW2702" s="13" t="s">
        <v>29</v>
      </c>
      <c r="AX2702" s="13" t="s">
        <v>81</v>
      </c>
      <c r="AY2702" s="158" t="s">
        <v>137</v>
      </c>
    </row>
    <row r="2703" spans="1:65" s="2" customFormat="1" ht="24.15" customHeight="1">
      <c r="A2703" s="30"/>
      <c r="B2703" s="142"/>
      <c r="C2703" s="143" t="s">
        <v>3211</v>
      </c>
      <c r="D2703" s="143" t="s">
        <v>139</v>
      </c>
      <c r="E2703" s="144" t="s">
        <v>3212</v>
      </c>
      <c r="F2703" s="145" t="s">
        <v>3213</v>
      </c>
      <c r="G2703" s="146" t="s">
        <v>142</v>
      </c>
      <c r="H2703" s="147">
        <v>47</v>
      </c>
      <c r="I2703" s="148"/>
      <c r="J2703" s="148">
        <f>ROUND(I2703*H2703,2)</f>
        <v>0</v>
      </c>
      <c r="K2703" s="149"/>
      <c r="L2703" s="31"/>
      <c r="M2703" s="150" t="s">
        <v>1</v>
      </c>
      <c r="N2703" s="151" t="s">
        <v>38</v>
      </c>
      <c r="O2703" s="152">
        <v>0.17199999999999999</v>
      </c>
      <c r="P2703" s="152">
        <f>O2703*H2703</f>
        <v>8.0839999999999996</v>
      </c>
      <c r="Q2703" s="152">
        <v>1.2E-4</v>
      </c>
      <c r="R2703" s="152">
        <f>Q2703*H2703</f>
        <v>5.64E-3</v>
      </c>
      <c r="S2703" s="152">
        <v>0</v>
      </c>
      <c r="T2703" s="153">
        <f>S2703*H2703</f>
        <v>0</v>
      </c>
      <c r="U2703" s="30"/>
      <c r="V2703" s="30"/>
      <c r="W2703" s="30"/>
      <c r="X2703" s="30"/>
      <c r="Y2703" s="30"/>
      <c r="Z2703" s="30"/>
      <c r="AA2703" s="30"/>
      <c r="AB2703" s="30"/>
      <c r="AC2703" s="30"/>
      <c r="AD2703" s="30"/>
      <c r="AE2703" s="30"/>
      <c r="AR2703" s="154" t="s">
        <v>223</v>
      </c>
      <c r="AT2703" s="154" t="s">
        <v>139</v>
      </c>
      <c r="AU2703" s="154" t="s">
        <v>83</v>
      </c>
      <c r="AY2703" s="18" t="s">
        <v>137</v>
      </c>
      <c r="BE2703" s="155">
        <f>IF(N2703="základní",J2703,0)</f>
        <v>0</v>
      </c>
      <c r="BF2703" s="155">
        <f>IF(N2703="snížená",J2703,0)</f>
        <v>0</v>
      </c>
      <c r="BG2703" s="155">
        <f>IF(N2703="zákl. přenesená",J2703,0)</f>
        <v>0</v>
      </c>
      <c r="BH2703" s="155">
        <f>IF(N2703="sníž. přenesená",J2703,0)</f>
        <v>0</v>
      </c>
      <c r="BI2703" s="155">
        <f>IF(N2703="nulová",J2703,0)</f>
        <v>0</v>
      </c>
      <c r="BJ2703" s="18" t="s">
        <v>81</v>
      </c>
      <c r="BK2703" s="155">
        <f>ROUND(I2703*H2703,2)</f>
        <v>0</v>
      </c>
      <c r="BL2703" s="18" t="s">
        <v>223</v>
      </c>
      <c r="BM2703" s="154" t="s">
        <v>3214</v>
      </c>
    </row>
    <row r="2704" spans="1:65" s="2" customFormat="1" ht="24.15" customHeight="1">
      <c r="A2704" s="30"/>
      <c r="B2704" s="142"/>
      <c r="C2704" s="143" t="s">
        <v>3215</v>
      </c>
      <c r="D2704" s="143" t="s">
        <v>139</v>
      </c>
      <c r="E2704" s="144" t="s">
        <v>3216</v>
      </c>
      <c r="F2704" s="145" t="s">
        <v>3217</v>
      </c>
      <c r="G2704" s="146" t="s">
        <v>142</v>
      </c>
      <c r="H2704" s="147">
        <v>426.995</v>
      </c>
      <c r="I2704" s="148"/>
      <c r="J2704" s="148">
        <f>ROUND(I2704*H2704,2)</f>
        <v>0</v>
      </c>
      <c r="K2704" s="149"/>
      <c r="L2704" s="31"/>
      <c r="M2704" s="150" t="s">
        <v>1</v>
      </c>
      <c r="N2704" s="151" t="s">
        <v>38</v>
      </c>
      <c r="O2704" s="152">
        <v>0.184</v>
      </c>
      <c r="P2704" s="152">
        <f>O2704*H2704</f>
        <v>78.567080000000004</v>
      </c>
      <c r="Q2704" s="152">
        <v>1.2999999999999999E-4</v>
      </c>
      <c r="R2704" s="152">
        <f>Q2704*H2704</f>
        <v>5.5509349999999999E-2</v>
      </c>
      <c r="S2704" s="152">
        <v>0</v>
      </c>
      <c r="T2704" s="153">
        <f>S2704*H2704</f>
        <v>0</v>
      </c>
      <c r="U2704" s="30"/>
      <c r="V2704" s="30"/>
      <c r="W2704" s="30"/>
      <c r="X2704" s="30"/>
      <c r="Y2704" s="30"/>
      <c r="Z2704" s="30"/>
      <c r="AA2704" s="30"/>
      <c r="AB2704" s="30"/>
      <c r="AC2704" s="30"/>
      <c r="AD2704" s="30"/>
      <c r="AE2704" s="30"/>
      <c r="AR2704" s="154" t="s">
        <v>223</v>
      </c>
      <c r="AT2704" s="154" t="s">
        <v>139</v>
      </c>
      <c r="AU2704" s="154" t="s">
        <v>83</v>
      </c>
      <c r="AY2704" s="18" t="s">
        <v>137</v>
      </c>
      <c r="BE2704" s="155">
        <f>IF(N2704="základní",J2704,0)</f>
        <v>0</v>
      </c>
      <c r="BF2704" s="155">
        <f>IF(N2704="snížená",J2704,0)</f>
        <v>0</v>
      </c>
      <c r="BG2704" s="155">
        <f>IF(N2704="zákl. přenesená",J2704,0)</f>
        <v>0</v>
      </c>
      <c r="BH2704" s="155">
        <f>IF(N2704="sníž. přenesená",J2704,0)</f>
        <v>0</v>
      </c>
      <c r="BI2704" s="155">
        <f>IF(N2704="nulová",J2704,0)</f>
        <v>0</v>
      </c>
      <c r="BJ2704" s="18" t="s">
        <v>81</v>
      </c>
      <c r="BK2704" s="155">
        <f>ROUND(I2704*H2704,2)</f>
        <v>0</v>
      </c>
      <c r="BL2704" s="18" t="s">
        <v>223</v>
      </c>
      <c r="BM2704" s="154" t="s">
        <v>3218</v>
      </c>
    </row>
    <row r="2705" spans="1:65" s="13" customFormat="1">
      <c r="B2705" s="156"/>
      <c r="D2705" s="157" t="s">
        <v>145</v>
      </c>
      <c r="E2705" s="158" t="s">
        <v>1</v>
      </c>
      <c r="F2705" s="159" t="s">
        <v>3219</v>
      </c>
      <c r="H2705" s="160">
        <v>36.799999999999997</v>
      </c>
      <c r="L2705" s="156"/>
      <c r="M2705" s="161"/>
      <c r="N2705" s="162"/>
      <c r="O2705" s="162"/>
      <c r="P2705" s="162"/>
      <c r="Q2705" s="162"/>
      <c r="R2705" s="162"/>
      <c r="S2705" s="162"/>
      <c r="T2705" s="163"/>
      <c r="AT2705" s="158" t="s">
        <v>145</v>
      </c>
      <c r="AU2705" s="158" t="s">
        <v>83</v>
      </c>
      <c r="AV2705" s="13" t="s">
        <v>83</v>
      </c>
      <c r="AW2705" s="13" t="s">
        <v>29</v>
      </c>
      <c r="AX2705" s="13" t="s">
        <v>73</v>
      </c>
      <c r="AY2705" s="158" t="s">
        <v>137</v>
      </c>
    </row>
    <row r="2706" spans="1:65" s="13" customFormat="1">
      <c r="B2706" s="156"/>
      <c r="D2706" s="157" t="s">
        <v>145</v>
      </c>
      <c r="E2706" s="158" t="s">
        <v>1</v>
      </c>
      <c r="F2706" s="159" t="s">
        <v>3220</v>
      </c>
      <c r="H2706" s="160">
        <v>251.94</v>
      </c>
      <c r="L2706" s="156"/>
      <c r="M2706" s="161"/>
      <c r="N2706" s="162"/>
      <c r="O2706" s="162"/>
      <c r="P2706" s="162"/>
      <c r="Q2706" s="162"/>
      <c r="R2706" s="162"/>
      <c r="S2706" s="162"/>
      <c r="T2706" s="163"/>
      <c r="AT2706" s="158" t="s">
        <v>145</v>
      </c>
      <c r="AU2706" s="158" t="s">
        <v>83</v>
      </c>
      <c r="AV2706" s="13" t="s">
        <v>83</v>
      </c>
      <c r="AW2706" s="13" t="s">
        <v>29</v>
      </c>
      <c r="AX2706" s="13" t="s">
        <v>73</v>
      </c>
      <c r="AY2706" s="158" t="s">
        <v>137</v>
      </c>
    </row>
    <row r="2707" spans="1:65" s="13" customFormat="1">
      <c r="B2707" s="156"/>
      <c r="D2707" s="157" t="s">
        <v>145</v>
      </c>
      <c r="E2707" s="158" t="s">
        <v>1</v>
      </c>
      <c r="F2707" s="159" t="s">
        <v>3221</v>
      </c>
      <c r="H2707" s="160">
        <v>11.895</v>
      </c>
      <c r="L2707" s="156"/>
      <c r="M2707" s="161"/>
      <c r="N2707" s="162"/>
      <c r="O2707" s="162"/>
      <c r="P2707" s="162"/>
      <c r="Q2707" s="162"/>
      <c r="R2707" s="162"/>
      <c r="S2707" s="162"/>
      <c r="T2707" s="163"/>
      <c r="AT2707" s="158" t="s">
        <v>145</v>
      </c>
      <c r="AU2707" s="158" t="s">
        <v>83</v>
      </c>
      <c r="AV2707" s="13" t="s">
        <v>83</v>
      </c>
      <c r="AW2707" s="13" t="s">
        <v>29</v>
      </c>
      <c r="AX2707" s="13" t="s">
        <v>73</v>
      </c>
      <c r="AY2707" s="158" t="s">
        <v>137</v>
      </c>
    </row>
    <row r="2708" spans="1:65" s="13" customFormat="1">
      <c r="B2708" s="156"/>
      <c r="D2708" s="157" t="s">
        <v>145</v>
      </c>
      <c r="E2708" s="158" t="s">
        <v>1</v>
      </c>
      <c r="F2708" s="159" t="s">
        <v>3222</v>
      </c>
      <c r="H2708" s="160">
        <v>126.36</v>
      </c>
      <c r="L2708" s="156"/>
      <c r="M2708" s="161"/>
      <c r="N2708" s="162"/>
      <c r="O2708" s="162"/>
      <c r="P2708" s="162"/>
      <c r="Q2708" s="162"/>
      <c r="R2708" s="162"/>
      <c r="S2708" s="162"/>
      <c r="T2708" s="163"/>
      <c r="AT2708" s="158" t="s">
        <v>145</v>
      </c>
      <c r="AU2708" s="158" t="s">
        <v>83</v>
      </c>
      <c r="AV2708" s="13" t="s">
        <v>83</v>
      </c>
      <c r="AW2708" s="13" t="s">
        <v>29</v>
      </c>
      <c r="AX2708" s="13" t="s">
        <v>73</v>
      </c>
      <c r="AY2708" s="158" t="s">
        <v>137</v>
      </c>
    </row>
    <row r="2709" spans="1:65" s="14" customFormat="1">
      <c r="B2709" s="164"/>
      <c r="D2709" s="157" t="s">
        <v>145</v>
      </c>
      <c r="E2709" s="165" t="s">
        <v>1</v>
      </c>
      <c r="F2709" s="166" t="s">
        <v>176</v>
      </c>
      <c r="H2709" s="167">
        <v>426.995</v>
      </c>
      <c r="L2709" s="164"/>
      <c r="M2709" s="168"/>
      <c r="N2709" s="169"/>
      <c r="O2709" s="169"/>
      <c r="P2709" s="169"/>
      <c r="Q2709" s="169"/>
      <c r="R2709" s="169"/>
      <c r="S2709" s="169"/>
      <c r="T2709" s="170"/>
      <c r="AT2709" s="165" t="s">
        <v>145</v>
      </c>
      <c r="AU2709" s="165" t="s">
        <v>83</v>
      </c>
      <c r="AV2709" s="14" t="s">
        <v>143</v>
      </c>
      <c r="AW2709" s="14" t="s">
        <v>29</v>
      </c>
      <c r="AX2709" s="14" t="s">
        <v>81</v>
      </c>
      <c r="AY2709" s="165" t="s">
        <v>137</v>
      </c>
    </row>
    <row r="2710" spans="1:65" s="2" customFormat="1" ht="24.15" customHeight="1">
      <c r="A2710" s="30"/>
      <c r="B2710" s="142"/>
      <c r="C2710" s="143" t="s">
        <v>3223</v>
      </c>
      <c r="D2710" s="143" t="s">
        <v>139</v>
      </c>
      <c r="E2710" s="144" t="s">
        <v>3224</v>
      </c>
      <c r="F2710" s="145" t="s">
        <v>3225</v>
      </c>
      <c r="G2710" s="146" t="s">
        <v>142</v>
      </c>
      <c r="H2710" s="147">
        <v>426.995</v>
      </c>
      <c r="I2710" s="148"/>
      <c r="J2710" s="148">
        <f>ROUND(I2710*H2710,2)</f>
        <v>0</v>
      </c>
      <c r="K2710" s="149"/>
      <c r="L2710" s="31"/>
      <c r="M2710" s="150" t="s">
        <v>1</v>
      </c>
      <c r="N2710" s="151" t="s">
        <v>38</v>
      </c>
      <c r="O2710" s="152">
        <v>0.17199999999999999</v>
      </c>
      <c r="P2710" s="152">
        <f>O2710*H2710</f>
        <v>73.44314</v>
      </c>
      <c r="Q2710" s="152">
        <v>9.0000000000000006E-5</v>
      </c>
      <c r="R2710" s="152">
        <f>Q2710*H2710</f>
        <v>3.842955E-2</v>
      </c>
      <c r="S2710" s="152">
        <v>0</v>
      </c>
      <c r="T2710" s="153">
        <f>S2710*H2710</f>
        <v>0</v>
      </c>
      <c r="U2710" s="30"/>
      <c r="V2710" s="30"/>
      <c r="W2710" s="30"/>
      <c r="X2710" s="30"/>
      <c r="Y2710" s="30"/>
      <c r="Z2710" s="30"/>
      <c r="AA2710" s="30"/>
      <c r="AB2710" s="30"/>
      <c r="AC2710" s="30"/>
      <c r="AD2710" s="30"/>
      <c r="AE2710" s="30"/>
      <c r="AR2710" s="154" t="s">
        <v>223</v>
      </c>
      <c r="AT2710" s="154" t="s">
        <v>139</v>
      </c>
      <c r="AU2710" s="154" t="s">
        <v>83</v>
      </c>
      <c r="AY2710" s="18" t="s">
        <v>137</v>
      </c>
      <c r="BE2710" s="155">
        <f>IF(N2710="základní",J2710,0)</f>
        <v>0</v>
      </c>
      <c r="BF2710" s="155">
        <f>IF(N2710="snížená",J2710,0)</f>
        <v>0</v>
      </c>
      <c r="BG2710" s="155">
        <f>IF(N2710="zákl. přenesená",J2710,0)</f>
        <v>0</v>
      </c>
      <c r="BH2710" s="155">
        <f>IF(N2710="sníž. přenesená",J2710,0)</f>
        <v>0</v>
      </c>
      <c r="BI2710" s="155">
        <f>IF(N2710="nulová",J2710,0)</f>
        <v>0</v>
      </c>
      <c r="BJ2710" s="18" t="s">
        <v>81</v>
      </c>
      <c r="BK2710" s="155">
        <f>ROUND(I2710*H2710,2)</f>
        <v>0</v>
      </c>
      <c r="BL2710" s="18" t="s">
        <v>223</v>
      </c>
      <c r="BM2710" s="154" t="s">
        <v>3226</v>
      </c>
    </row>
    <row r="2711" spans="1:65" s="13" customFormat="1">
      <c r="B2711" s="156"/>
      <c r="D2711" s="157" t="s">
        <v>145</v>
      </c>
      <c r="E2711" s="158" t="s">
        <v>1</v>
      </c>
      <c r="F2711" s="159" t="s">
        <v>3219</v>
      </c>
      <c r="H2711" s="160">
        <v>36.799999999999997</v>
      </c>
      <c r="L2711" s="156"/>
      <c r="M2711" s="161"/>
      <c r="N2711" s="162"/>
      <c r="O2711" s="162"/>
      <c r="P2711" s="162"/>
      <c r="Q2711" s="162"/>
      <c r="R2711" s="162"/>
      <c r="S2711" s="162"/>
      <c r="T2711" s="163"/>
      <c r="AT2711" s="158" t="s">
        <v>145</v>
      </c>
      <c r="AU2711" s="158" t="s">
        <v>83</v>
      </c>
      <c r="AV2711" s="13" t="s">
        <v>83</v>
      </c>
      <c r="AW2711" s="13" t="s">
        <v>29</v>
      </c>
      <c r="AX2711" s="13" t="s">
        <v>73</v>
      </c>
      <c r="AY2711" s="158" t="s">
        <v>137</v>
      </c>
    </row>
    <row r="2712" spans="1:65" s="13" customFormat="1">
      <c r="B2712" s="156"/>
      <c r="D2712" s="157" t="s">
        <v>145</v>
      </c>
      <c r="E2712" s="158" t="s">
        <v>1</v>
      </c>
      <c r="F2712" s="159" t="s">
        <v>3220</v>
      </c>
      <c r="H2712" s="160">
        <v>251.94</v>
      </c>
      <c r="L2712" s="156"/>
      <c r="M2712" s="161"/>
      <c r="N2712" s="162"/>
      <c r="O2712" s="162"/>
      <c r="P2712" s="162"/>
      <c r="Q2712" s="162"/>
      <c r="R2712" s="162"/>
      <c r="S2712" s="162"/>
      <c r="T2712" s="163"/>
      <c r="AT2712" s="158" t="s">
        <v>145</v>
      </c>
      <c r="AU2712" s="158" t="s">
        <v>83</v>
      </c>
      <c r="AV2712" s="13" t="s">
        <v>83</v>
      </c>
      <c r="AW2712" s="13" t="s">
        <v>29</v>
      </c>
      <c r="AX2712" s="13" t="s">
        <v>73</v>
      </c>
      <c r="AY2712" s="158" t="s">
        <v>137</v>
      </c>
    </row>
    <row r="2713" spans="1:65" s="13" customFormat="1">
      <c r="B2713" s="156"/>
      <c r="D2713" s="157" t="s">
        <v>145</v>
      </c>
      <c r="E2713" s="158" t="s">
        <v>1</v>
      </c>
      <c r="F2713" s="159" t="s">
        <v>3221</v>
      </c>
      <c r="H2713" s="160">
        <v>11.895</v>
      </c>
      <c r="L2713" s="156"/>
      <c r="M2713" s="161"/>
      <c r="N2713" s="162"/>
      <c r="O2713" s="162"/>
      <c r="P2713" s="162"/>
      <c r="Q2713" s="162"/>
      <c r="R2713" s="162"/>
      <c r="S2713" s="162"/>
      <c r="T2713" s="163"/>
      <c r="AT2713" s="158" t="s">
        <v>145</v>
      </c>
      <c r="AU2713" s="158" t="s">
        <v>83</v>
      </c>
      <c r="AV2713" s="13" t="s">
        <v>83</v>
      </c>
      <c r="AW2713" s="13" t="s">
        <v>29</v>
      </c>
      <c r="AX2713" s="13" t="s">
        <v>73</v>
      </c>
      <c r="AY2713" s="158" t="s">
        <v>137</v>
      </c>
    </row>
    <row r="2714" spans="1:65" s="13" customFormat="1">
      <c r="B2714" s="156"/>
      <c r="D2714" s="157" t="s">
        <v>145</v>
      </c>
      <c r="E2714" s="158" t="s">
        <v>1</v>
      </c>
      <c r="F2714" s="159" t="s">
        <v>3222</v>
      </c>
      <c r="H2714" s="160">
        <v>126.36</v>
      </c>
      <c r="L2714" s="156"/>
      <c r="M2714" s="161"/>
      <c r="N2714" s="162"/>
      <c r="O2714" s="162"/>
      <c r="P2714" s="162"/>
      <c r="Q2714" s="162"/>
      <c r="R2714" s="162"/>
      <c r="S2714" s="162"/>
      <c r="T2714" s="163"/>
      <c r="AT2714" s="158" t="s">
        <v>145</v>
      </c>
      <c r="AU2714" s="158" t="s">
        <v>83</v>
      </c>
      <c r="AV2714" s="13" t="s">
        <v>83</v>
      </c>
      <c r="AW2714" s="13" t="s">
        <v>29</v>
      </c>
      <c r="AX2714" s="13" t="s">
        <v>73</v>
      </c>
      <c r="AY2714" s="158" t="s">
        <v>137</v>
      </c>
    </row>
    <row r="2715" spans="1:65" s="14" customFormat="1">
      <c r="B2715" s="164"/>
      <c r="D2715" s="157" t="s">
        <v>145</v>
      </c>
      <c r="E2715" s="165" t="s">
        <v>1</v>
      </c>
      <c r="F2715" s="166" t="s">
        <v>176</v>
      </c>
      <c r="H2715" s="167">
        <v>426.995</v>
      </c>
      <c r="L2715" s="164"/>
      <c r="M2715" s="168"/>
      <c r="N2715" s="169"/>
      <c r="O2715" s="169"/>
      <c r="P2715" s="169"/>
      <c r="Q2715" s="169"/>
      <c r="R2715" s="169"/>
      <c r="S2715" s="169"/>
      <c r="T2715" s="170"/>
      <c r="AT2715" s="165" t="s">
        <v>145</v>
      </c>
      <c r="AU2715" s="165" t="s">
        <v>83</v>
      </c>
      <c r="AV2715" s="14" t="s">
        <v>143</v>
      </c>
      <c r="AW2715" s="14" t="s">
        <v>29</v>
      </c>
      <c r="AX2715" s="14" t="s">
        <v>81</v>
      </c>
      <c r="AY2715" s="165" t="s">
        <v>137</v>
      </c>
    </row>
    <row r="2716" spans="1:65" s="2" customFormat="1" ht="21.75" customHeight="1">
      <c r="A2716" s="30"/>
      <c r="B2716" s="142"/>
      <c r="C2716" s="143" t="s">
        <v>3227</v>
      </c>
      <c r="D2716" s="143" t="s">
        <v>139</v>
      </c>
      <c r="E2716" s="144" t="s">
        <v>3228</v>
      </c>
      <c r="F2716" s="145" t="s">
        <v>3229</v>
      </c>
      <c r="G2716" s="146" t="s">
        <v>142</v>
      </c>
      <c r="H2716" s="147">
        <v>268.62</v>
      </c>
      <c r="I2716" s="148"/>
      <c r="J2716" s="148">
        <f>ROUND(I2716*H2716,2)</f>
        <v>0</v>
      </c>
      <c r="K2716" s="149"/>
      <c r="L2716" s="31"/>
      <c r="M2716" s="150" t="s">
        <v>1</v>
      </c>
      <c r="N2716" s="151" t="s">
        <v>38</v>
      </c>
      <c r="O2716" s="152">
        <v>0.15</v>
      </c>
      <c r="P2716" s="152">
        <f>O2716*H2716</f>
        <v>40.292999999999999</v>
      </c>
      <c r="Q2716" s="152">
        <v>3.3E-4</v>
      </c>
      <c r="R2716" s="152">
        <f>Q2716*H2716</f>
        <v>8.8644600000000004E-2</v>
      </c>
      <c r="S2716" s="152">
        <v>0</v>
      </c>
      <c r="T2716" s="153">
        <f>S2716*H2716</f>
        <v>0</v>
      </c>
      <c r="U2716" s="30"/>
      <c r="V2716" s="30"/>
      <c r="W2716" s="30"/>
      <c r="X2716" s="30"/>
      <c r="Y2716" s="30"/>
      <c r="Z2716" s="30"/>
      <c r="AA2716" s="30"/>
      <c r="AB2716" s="30"/>
      <c r="AC2716" s="30"/>
      <c r="AD2716" s="30"/>
      <c r="AE2716" s="30"/>
      <c r="AR2716" s="154" t="s">
        <v>223</v>
      </c>
      <c r="AT2716" s="154" t="s">
        <v>139</v>
      </c>
      <c r="AU2716" s="154" t="s">
        <v>83</v>
      </c>
      <c r="AY2716" s="18" t="s">
        <v>137</v>
      </c>
      <c r="BE2716" s="155">
        <f>IF(N2716="základní",J2716,0)</f>
        <v>0</v>
      </c>
      <c r="BF2716" s="155">
        <f>IF(N2716="snížená",J2716,0)</f>
        <v>0</v>
      </c>
      <c r="BG2716" s="155">
        <f>IF(N2716="zákl. přenesená",J2716,0)</f>
        <v>0</v>
      </c>
      <c r="BH2716" s="155">
        <f>IF(N2716="sníž. přenesená",J2716,0)</f>
        <v>0</v>
      </c>
      <c r="BI2716" s="155">
        <f>IF(N2716="nulová",J2716,0)</f>
        <v>0</v>
      </c>
      <c r="BJ2716" s="18" t="s">
        <v>81</v>
      </c>
      <c r="BK2716" s="155">
        <f>ROUND(I2716*H2716,2)</f>
        <v>0</v>
      </c>
      <c r="BL2716" s="18" t="s">
        <v>223</v>
      </c>
      <c r="BM2716" s="154" t="s">
        <v>3230</v>
      </c>
    </row>
    <row r="2717" spans="1:65" s="13" customFormat="1">
      <c r="B2717" s="156"/>
      <c r="D2717" s="157" t="s">
        <v>145</v>
      </c>
      <c r="E2717" s="158" t="s">
        <v>1</v>
      </c>
      <c r="F2717" s="159" t="s">
        <v>3231</v>
      </c>
      <c r="H2717" s="160">
        <v>4.07</v>
      </c>
      <c r="L2717" s="156"/>
      <c r="M2717" s="161"/>
      <c r="N2717" s="162"/>
      <c r="O2717" s="162"/>
      <c r="P2717" s="162"/>
      <c r="Q2717" s="162"/>
      <c r="R2717" s="162"/>
      <c r="S2717" s="162"/>
      <c r="T2717" s="163"/>
      <c r="AT2717" s="158" t="s">
        <v>145</v>
      </c>
      <c r="AU2717" s="158" t="s">
        <v>83</v>
      </c>
      <c r="AV2717" s="13" t="s">
        <v>83</v>
      </c>
      <c r="AW2717" s="13" t="s">
        <v>29</v>
      </c>
      <c r="AX2717" s="13" t="s">
        <v>73</v>
      </c>
      <c r="AY2717" s="158" t="s">
        <v>137</v>
      </c>
    </row>
    <row r="2718" spans="1:65" s="13" customFormat="1">
      <c r="B2718" s="156"/>
      <c r="D2718" s="157" t="s">
        <v>145</v>
      </c>
      <c r="E2718" s="158" t="s">
        <v>1</v>
      </c>
      <c r="F2718" s="159" t="s">
        <v>3232</v>
      </c>
      <c r="H2718" s="160">
        <v>184.49</v>
      </c>
      <c r="L2718" s="156"/>
      <c r="M2718" s="161"/>
      <c r="N2718" s="162"/>
      <c r="O2718" s="162"/>
      <c r="P2718" s="162"/>
      <c r="Q2718" s="162"/>
      <c r="R2718" s="162"/>
      <c r="S2718" s="162"/>
      <c r="T2718" s="163"/>
      <c r="AT2718" s="158" t="s">
        <v>145</v>
      </c>
      <c r="AU2718" s="158" t="s">
        <v>83</v>
      </c>
      <c r="AV2718" s="13" t="s">
        <v>83</v>
      </c>
      <c r="AW2718" s="13" t="s">
        <v>29</v>
      </c>
      <c r="AX2718" s="13" t="s">
        <v>73</v>
      </c>
      <c r="AY2718" s="158" t="s">
        <v>137</v>
      </c>
    </row>
    <row r="2719" spans="1:65" s="13" customFormat="1">
      <c r="B2719" s="156"/>
      <c r="D2719" s="157" t="s">
        <v>145</v>
      </c>
      <c r="E2719" s="158" t="s">
        <v>1</v>
      </c>
      <c r="F2719" s="159" t="s">
        <v>3233</v>
      </c>
      <c r="H2719" s="160">
        <v>67.86</v>
      </c>
      <c r="L2719" s="156"/>
      <c r="M2719" s="161"/>
      <c r="N2719" s="162"/>
      <c r="O2719" s="162"/>
      <c r="P2719" s="162"/>
      <c r="Q2719" s="162"/>
      <c r="R2719" s="162"/>
      <c r="S2719" s="162"/>
      <c r="T2719" s="163"/>
      <c r="AT2719" s="158" t="s">
        <v>145</v>
      </c>
      <c r="AU2719" s="158" t="s">
        <v>83</v>
      </c>
      <c r="AV2719" s="13" t="s">
        <v>83</v>
      </c>
      <c r="AW2719" s="13" t="s">
        <v>29</v>
      </c>
      <c r="AX2719" s="13" t="s">
        <v>73</v>
      </c>
      <c r="AY2719" s="158" t="s">
        <v>137</v>
      </c>
    </row>
    <row r="2720" spans="1:65" s="13" customFormat="1">
      <c r="B2720" s="156"/>
      <c r="D2720" s="157" t="s">
        <v>145</v>
      </c>
      <c r="E2720" s="158" t="s">
        <v>1</v>
      </c>
      <c r="F2720" s="159" t="s">
        <v>3234</v>
      </c>
      <c r="H2720" s="160">
        <v>12.2</v>
      </c>
      <c r="L2720" s="156"/>
      <c r="M2720" s="161"/>
      <c r="N2720" s="162"/>
      <c r="O2720" s="162"/>
      <c r="P2720" s="162"/>
      <c r="Q2720" s="162"/>
      <c r="R2720" s="162"/>
      <c r="S2720" s="162"/>
      <c r="T2720" s="163"/>
      <c r="AT2720" s="158" t="s">
        <v>145</v>
      </c>
      <c r="AU2720" s="158" t="s">
        <v>83</v>
      </c>
      <c r="AV2720" s="13" t="s">
        <v>83</v>
      </c>
      <c r="AW2720" s="13" t="s">
        <v>29</v>
      </c>
      <c r="AX2720" s="13" t="s">
        <v>73</v>
      </c>
      <c r="AY2720" s="158" t="s">
        <v>137</v>
      </c>
    </row>
    <row r="2721" spans="1:65" s="14" customFormat="1">
      <c r="B2721" s="164"/>
      <c r="D2721" s="157" t="s">
        <v>145</v>
      </c>
      <c r="E2721" s="165" t="s">
        <v>1</v>
      </c>
      <c r="F2721" s="166" t="s">
        <v>176</v>
      </c>
      <c r="H2721" s="167">
        <v>268.62</v>
      </c>
      <c r="L2721" s="164"/>
      <c r="M2721" s="168"/>
      <c r="N2721" s="169"/>
      <c r="O2721" s="169"/>
      <c r="P2721" s="169"/>
      <c r="Q2721" s="169"/>
      <c r="R2721" s="169"/>
      <c r="S2721" s="169"/>
      <c r="T2721" s="170"/>
      <c r="AT2721" s="165" t="s">
        <v>145</v>
      </c>
      <c r="AU2721" s="165" t="s">
        <v>83</v>
      </c>
      <c r="AV2721" s="14" t="s">
        <v>143</v>
      </c>
      <c r="AW2721" s="14" t="s">
        <v>29</v>
      </c>
      <c r="AX2721" s="14" t="s">
        <v>81</v>
      </c>
      <c r="AY2721" s="165" t="s">
        <v>137</v>
      </c>
    </row>
    <row r="2722" spans="1:65" s="2" customFormat="1" ht="24.15" customHeight="1">
      <c r="A2722" s="30"/>
      <c r="B2722" s="142"/>
      <c r="C2722" s="143" t="s">
        <v>3235</v>
      </c>
      <c r="D2722" s="143" t="s">
        <v>139</v>
      </c>
      <c r="E2722" s="144" t="s">
        <v>3236</v>
      </c>
      <c r="F2722" s="145" t="s">
        <v>3237</v>
      </c>
      <c r="G2722" s="146" t="s">
        <v>142</v>
      </c>
      <c r="H2722" s="147">
        <v>658.83</v>
      </c>
      <c r="I2722" s="148"/>
      <c r="J2722" s="148">
        <f>ROUND(I2722*H2722,2)</f>
        <v>0</v>
      </c>
      <c r="K2722" s="149"/>
      <c r="L2722" s="31"/>
      <c r="M2722" s="150" t="s">
        <v>1</v>
      </c>
      <c r="N2722" s="151" t="s">
        <v>38</v>
      </c>
      <c r="O2722" s="152">
        <v>0.13</v>
      </c>
      <c r="P2722" s="152">
        <f>O2722*H2722</f>
        <v>85.647900000000007</v>
      </c>
      <c r="Q2722" s="152">
        <v>4.7999999999999996E-3</v>
      </c>
      <c r="R2722" s="152">
        <f>Q2722*H2722</f>
        <v>3.1623839999999999</v>
      </c>
      <c r="S2722" s="152">
        <v>0</v>
      </c>
      <c r="T2722" s="153">
        <f>S2722*H2722</f>
        <v>0</v>
      </c>
      <c r="U2722" s="30"/>
      <c r="V2722" s="30"/>
      <c r="W2722" s="30"/>
      <c r="X2722" s="30"/>
      <c r="Y2722" s="30"/>
      <c r="Z2722" s="30"/>
      <c r="AA2722" s="30"/>
      <c r="AB2722" s="30"/>
      <c r="AC2722" s="30"/>
      <c r="AD2722" s="30"/>
      <c r="AE2722" s="30"/>
      <c r="AR2722" s="154" t="s">
        <v>223</v>
      </c>
      <c r="AT2722" s="154" t="s">
        <v>139</v>
      </c>
      <c r="AU2722" s="154" t="s">
        <v>83</v>
      </c>
      <c r="AY2722" s="18" t="s">
        <v>137</v>
      </c>
      <c r="BE2722" s="155">
        <f>IF(N2722="základní",J2722,0)</f>
        <v>0</v>
      </c>
      <c r="BF2722" s="155">
        <f>IF(N2722="snížená",J2722,0)</f>
        <v>0</v>
      </c>
      <c r="BG2722" s="155">
        <f>IF(N2722="zákl. přenesená",J2722,0)</f>
        <v>0</v>
      </c>
      <c r="BH2722" s="155">
        <f>IF(N2722="sníž. přenesená",J2722,0)</f>
        <v>0</v>
      </c>
      <c r="BI2722" s="155">
        <f>IF(N2722="nulová",J2722,0)</f>
        <v>0</v>
      </c>
      <c r="BJ2722" s="18" t="s">
        <v>81</v>
      </c>
      <c r="BK2722" s="155">
        <f>ROUND(I2722*H2722,2)</f>
        <v>0</v>
      </c>
      <c r="BL2722" s="18" t="s">
        <v>223</v>
      </c>
      <c r="BM2722" s="154" t="s">
        <v>3238</v>
      </c>
    </row>
    <row r="2723" spans="1:65" s="13" customFormat="1">
      <c r="B2723" s="156"/>
      <c r="D2723" s="157" t="s">
        <v>145</v>
      </c>
      <c r="E2723" s="158" t="s">
        <v>1</v>
      </c>
      <c r="F2723" s="159" t="s">
        <v>1409</v>
      </c>
      <c r="H2723" s="160">
        <v>274.14999999999998</v>
      </c>
      <c r="L2723" s="156"/>
      <c r="M2723" s="161"/>
      <c r="N2723" s="162"/>
      <c r="O2723" s="162"/>
      <c r="P2723" s="162"/>
      <c r="Q2723" s="162"/>
      <c r="R2723" s="162"/>
      <c r="S2723" s="162"/>
      <c r="T2723" s="163"/>
      <c r="AT2723" s="158" t="s">
        <v>145</v>
      </c>
      <c r="AU2723" s="158" t="s">
        <v>83</v>
      </c>
      <c r="AV2723" s="13" t="s">
        <v>83</v>
      </c>
      <c r="AW2723" s="13" t="s">
        <v>29</v>
      </c>
      <c r="AX2723" s="13" t="s">
        <v>73</v>
      </c>
      <c r="AY2723" s="158" t="s">
        <v>137</v>
      </c>
    </row>
    <row r="2724" spans="1:65" s="13" customFormat="1">
      <c r="B2724" s="156"/>
      <c r="D2724" s="157" t="s">
        <v>145</v>
      </c>
      <c r="E2724" s="158" t="s">
        <v>1</v>
      </c>
      <c r="F2724" s="159" t="s">
        <v>1411</v>
      </c>
      <c r="H2724" s="160">
        <v>32.67</v>
      </c>
      <c r="L2724" s="156"/>
      <c r="M2724" s="161"/>
      <c r="N2724" s="162"/>
      <c r="O2724" s="162"/>
      <c r="P2724" s="162"/>
      <c r="Q2724" s="162"/>
      <c r="R2724" s="162"/>
      <c r="S2724" s="162"/>
      <c r="T2724" s="163"/>
      <c r="AT2724" s="158" t="s">
        <v>145</v>
      </c>
      <c r="AU2724" s="158" t="s">
        <v>83</v>
      </c>
      <c r="AV2724" s="13" t="s">
        <v>83</v>
      </c>
      <c r="AW2724" s="13" t="s">
        <v>29</v>
      </c>
      <c r="AX2724" s="13" t="s">
        <v>73</v>
      </c>
      <c r="AY2724" s="158" t="s">
        <v>137</v>
      </c>
    </row>
    <row r="2725" spans="1:65" s="13" customFormat="1">
      <c r="B2725" s="156"/>
      <c r="D2725" s="157" t="s">
        <v>145</v>
      </c>
      <c r="E2725" s="158" t="s">
        <v>1</v>
      </c>
      <c r="F2725" s="159" t="s">
        <v>1412</v>
      </c>
      <c r="H2725" s="160">
        <v>28.81</v>
      </c>
      <c r="L2725" s="156"/>
      <c r="M2725" s="161"/>
      <c r="N2725" s="162"/>
      <c r="O2725" s="162"/>
      <c r="P2725" s="162"/>
      <c r="Q2725" s="162"/>
      <c r="R2725" s="162"/>
      <c r="S2725" s="162"/>
      <c r="T2725" s="163"/>
      <c r="AT2725" s="158" t="s">
        <v>145</v>
      </c>
      <c r="AU2725" s="158" t="s">
        <v>83</v>
      </c>
      <c r="AV2725" s="13" t="s">
        <v>83</v>
      </c>
      <c r="AW2725" s="13" t="s">
        <v>29</v>
      </c>
      <c r="AX2725" s="13" t="s">
        <v>73</v>
      </c>
      <c r="AY2725" s="158" t="s">
        <v>137</v>
      </c>
    </row>
    <row r="2726" spans="1:65" s="13" customFormat="1">
      <c r="B2726" s="156"/>
      <c r="D2726" s="157" t="s">
        <v>145</v>
      </c>
      <c r="E2726" s="158" t="s">
        <v>1</v>
      </c>
      <c r="F2726" s="159" t="s">
        <v>1413</v>
      </c>
      <c r="H2726" s="160">
        <v>207.48</v>
      </c>
      <c r="L2726" s="156"/>
      <c r="M2726" s="161"/>
      <c r="N2726" s="162"/>
      <c r="O2726" s="162"/>
      <c r="P2726" s="162"/>
      <c r="Q2726" s="162"/>
      <c r="R2726" s="162"/>
      <c r="S2726" s="162"/>
      <c r="T2726" s="163"/>
      <c r="AT2726" s="158" t="s">
        <v>145</v>
      </c>
      <c r="AU2726" s="158" t="s">
        <v>83</v>
      </c>
      <c r="AV2726" s="13" t="s">
        <v>83</v>
      </c>
      <c r="AW2726" s="13" t="s">
        <v>29</v>
      </c>
      <c r="AX2726" s="13" t="s">
        <v>73</v>
      </c>
      <c r="AY2726" s="158" t="s">
        <v>137</v>
      </c>
    </row>
    <row r="2727" spans="1:65" s="13" customFormat="1">
      <c r="B2727" s="156"/>
      <c r="D2727" s="157" t="s">
        <v>145</v>
      </c>
      <c r="E2727" s="158" t="s">
        <v>1</v>
      </c>
      <c r="F2727" s="159" t="s">
        <v>1815</v>
      </c>
      <c r="H2727" s="160">
        <v>11.09</v>
      </c>
      <c r="L2727" s="156"/>
      <c r="M2727" s="161"/>
      <c r="N2727" s="162"/>
      <c r="O2727" s="162"/>
      <c r="P2727" s="162"/>
      <c r="Q2727" s="162"/>
      <c r="R2727" s="162"/>
      <c r="S2727" s="162"/>
      <c r="T2727" s="163"/>
      <c r="AT2727" s="158" t="s">
        <v>145</v>
      </c>
      <c r="AU2727" s="158" t="s">
        <v>83</v>
      </c>
      <c r="AV2727" s="13" t="s">
        <v>83</v>
      </c>
      <c r="AW2727" s="13" t="s">
        <v>29</v>
      </c>
      <c r="AX2727" s="13" t="s">
        <v>73</v>
      </c>
      <c r="AY2727" s="158" t="s">
        <v>137</v>
      </c>
    </row>
    <row r="2728" spans="1:65" s="13" customFormat="1">
      <c r="B2728" s="156"/>
      <c r="D2728" s="157" t="s">
        <v>145</v>
      </c>
      <c r="E2728" s="158" t="s">
        <v>1</v>
      </c>
      <c r="F2728" s="159" t="s">
        <v>1721</v>
      </c>
      <c r="H2728" s="160">
        <v>25.59</v>
      </c>
      <c r="L2728" s="156"/>
      <c r="M2728" s="161"/>
      <c r="N2728" s="162"/>
      <c r="O2728" s="162"/>
      <c r="P2728" s="162"/>
      <c r="Q2728" s="162"/>
      <c r="R2728" s="162"/>
      <c r="S2728" s="162"/>
      <c r="T2728" s="163"/>
      <c r="AT2728" s="158" t="s">
        <v>145</v>
      </c>
      <c r="AU2728" s="158" t="s">
        <v>83</v>
      </c>
      <c r="AV2728" s="13" t="s">
        <v>83</v>
      </c>
      <c r="AW2728" s="13" t="s">
        <v>29</v>
      </c>
      <c r="AX2728" s="13" t="s">
        <v>73</v>
      </c>
      <c r="AY2728" s="158" t="s">
        <v>137</v>
      </c>
    </row>
    <row r="2729" spans="1:65" s="13" customFormat="1">
      <c r="B2729" s="156"/>
      <c r="D2729" s="157" t="s">
        <v>145</v>
      </c>
      <c r="E2729" s="158" t="s">
        <v>1</v>
      </c>
      <c r="F2729" s="159" t="s">
        <v>1722</v>
      </c>
      <c r="H2729" s="160">
        <v>13.61</v>
      </c>
      <c r="L2729" s="156"/>
      <c r="M2729" s="161"/>
      <c r="N2729" s="162"/>
      <c r="O2729" s="162"/>
      <c r="P2729" s="162"/>
      <c r="Q2729" s="162"/>
      <c r="R2729" s="162"/>
      <c r="S2729" s="162"/>
      <c r="T2729" s="163"/>
      <c r="AT2729" s="158" t="s">
        <v>145</v>
      </c>
      <c r="AU2729" s="158" t="s">
        <v>83</v>
      </c>
      <c r="AV2729" s="13" t="s">
        <v>83</v>
      </c>
      <c r="AW2729" s="13" t="s">
        <v>29</v>
      </c>
      <c r="AX2729" s="13" t="s">
        <v>73</v>
      </c>
      <c r="AY2729" s="158" t="s">
        <v>137</v>
      </c>
    </row>
    <row r="2730" spans="1:65" s="13" customFormat="1">
      <c r="B2730" s="156"/>
      <c r="D2730" s="157" t="s">
        <v>145</v>
      </c>
      <c r="E2730" s="158" t="s">
        <v>1</v>
      </c>
      <c r="F2730" s="159" t="s">
        <v>1415</v>
      </c>
      <c r="H2730" s="160">
        <v>50.66</v>
      </c>
      <c r="L2730" s="156"/>
      <c r="M2730" s="161"/>
      <c r="N2730" s="162"/>
      <c r="O2730" s="162"/>
      <c r="P2730" s="162"/>
      <c r="Q2730" s="162"/>
      <c r="R2730" s="162"/>
      <c r="S2730" s="162"/>
      <c r="T2730" s="163"/>
      <c r="AT2730" s="158" t="s">
        <v>145</v>
      </c>
      <c r="AU2730" s="158" t="s">
        <v>83</v>
      </c>
      <c r="AV2730" s="13" t="s">
        <v>83</v>
      </c>
      <c r="AW2730" s="13" t="s">
        <v>29</v>
      </c>
      <c r="AX2730" s="13" t="s">
        <v>73</v>
      </c>
      <c r="AY2730" s="158" t="s">
        <v>137</v>
      </c>
    </row>
    <row r="2731" spans="1:65" s="13" customFormat="1">
      <c r="B2731" s="156"/>
      <c r="D2731" s="157" t="s">
        <v>145</v>
      </c>
      <c r="E2731" s="158" t="s">
        <v>1</v>
      </c>
      <c r="F2731" s="159" t="s">
        <v>1416</v>
      </c>
      <c r="H2731" s="160">
        <v>4.16</v>
      </c>
      <c r="L2731" s="156"/>
      <c r="M2731" s="161"/>
      <c r="N2731" s="162"/>
      <c r="O2731" s="162"/>
      <c r="P2731" s="162"/>
      <c r="Q2731" s="162"/>
      <c r="R2731" s="162"/>
      <c r="S2731" s="162"/>
      <c r="T2731" s="163"/>
      <c r="AT2731" s="158" t="s">
        <v>145</v>
      </c>
      <c r="AU2731" s="158" t="s">
        <v>83</v>
      </c>
      <c r="AV2731" s="13" t="s">
        <v>83</v>
      </c>
      <c r="AW2731" s="13" t="s">
        <v>29</v>
      </c>
      <c r="AX2731" s="13" t="s">
        <v>73</v>
      </c>
      <c r="AY2731" s="158" t="s">
        <v>137</v>
      </c>
    </row>
    <row r="2732" spans="1:65" s="13" customFormat="1">
      <c r="B2732" s="156"/>
      <c r="D2732" s="157" t="s">
        <v>145</v>
      </c>
      <c r="E2732" s="158" t="s">
        <v>1</v>
      </c>
      <c r="F2732" s="159" t="s">
        <v>1417</v>
      </c>
      <c r="H2732" s="160">
        <v>10.61</v>
      </c>
      <c r="L2732" s="156"/>
      <c r="M2732" s="161"/>
      <c r="N2732" s="162"/>
      <c r="O2732" s="162"/>
      <c r="P2732" s="162"/>
      <c r="Q2732" s="162"/>
      <c r="R2732" s="162"/>
      <c r="S2732" s="162"/>
      <c r="T2732" s="163"/>
      <c r="AT2732" s="158" t="s">
        <v>145</v>
      </c>
      <c r="AU2732" s="158" t="s">
        <v>83</v>
      </c>
      <c r="AV2732" s="13" t="s">
        <v>83</v>
      </c>
      <c r="AW2732" s="13" t="s">
        <v>29</v>
      </c>
      <c r="AX2732" s="13" t="s">
        <v>73</v>
      </c>
      <c r="AY2732" s="158" t="s">
        <v>137</v>
      </c>
    </row>
    <row r="2733" spans="1:65" s="14" customFormat="1">
      <c r="B2733" s="164"/>
      <c r="D2733" s="157" t="s">
        <v>145</v>
      </c>
      <c r="E2733" s="165" t="s">
        <v>1</v>
      </c>
      <c r="F2733" s="166" t="s">
        <v>176</v>
      </c>
      <c r="H2733" s="167">
        <v>658.83</v>
      </c>
      <c r="L2733" s="164"/>
      <c r="M2733" s="168"/>
      <c r="N2733" s="169"/>
      <c r="O2733" s="169"/>
      <c r="P2733" s="169"/>
      <c r="Q2733" s="169"/>
      <c r="R2733" s="169"/>
      <c r="S2733" s="169"/>
      <c r="T2733" s="170"/>
      <c r="AT2733" s="165" t="s">
        <v>145</v>
      </c>
      <c r="AU2733" s="165" t="s">
        <v>83</v>
      </c>
      <c r="AV2733" s="14" t="s">
        <v>143</v>
      </c>
      <c r="AW2733" s="14" t="s">
        <v>29</v>
      </c>
      <c r="AX2733" s="14" t="s">
        <v>81</v>
      </c>
      <c r="AY2733" s="165" t="s">
        <v>137</v>
      </c>
    </row>
    <row r="2734" spans="1:65" s="2" customFormat="1" ht="33" customHeight="1">
      <c r="A2734" s="30"/>
      <c r="B2734" s="142"/>
      <c r="C2734" s="143" t="s">
        <v>3239</v>
      </c>
      <c r="D2734" s="143" t="s">
        <v>139</v>
      </c>
      <c r="E2734" s="144" t="s">
        <v>3240</v>
      </c>
      <c r="F2734" s="145" t="s">
        <v>3241</v>
      </c>
      <c r="G2734" s="146" t="s">
        <v>142</v>
      </c>
      <c r="H2734" s="147">
        <v>1317.66</v>
      </c>
      <c r="I2734" s="148"/>
      <c r="J2734" s="148">
        <f>ROUND(I2734*H2734,2)</f>
        <v>0</v>
      </c>
      <c r="K2734" s="149"/>
      <c r="L2734" s="31"/>
      <c r="M2734" s="150" t="s">
        <v>1</v>
      </c>
      <c r="N2734" s="151" t="s">
        <v>38</v>
      </c>
      <c r="O2734" s="152">
        <v>3.7999999999999999E-2</v>
      </c>
      <c r="P2734" s="152">
        <f>O2734*H2734</f>
        <v>50.071080000000002</v>
      </c>
      <c r="Q2734" s="152">
        <v>1.6000000000000001E-3</v>
      </c>
      <c r="R2734" s="152">
        <f>Q2734*H2734</f>
        <v>2.1082560000000004</v>
      </c>
      <c r="S2734" s="152">
        <v>0</v>
      </c>
      <c r="T2734" s="153">
        <f>S2734*H2734</f>
        <v>0</v>
      </c>
      <c r="U2734" s="30"/>
      <c r="V2734" s="30"/>
      <c r="W2734" s="30"/>
      <c r="X2734" s="30"/>
      <c r="Y2734" s="30"/>
      <c r="Z2734" s="30"/>
      <c r="AA2734" s="30"/>
      <c r="AB2734" s="30"/>
      <c r="AC2734" s="30"/>
      <c r="AD2734" s="30"/>
      <c r="AE2734" s="30"/>
      <c r="AR2734" s="154" t="s">
        <v>223</v>
      </c>
      <c r="AT2734" s="154" t="s">
        <v>139</v>
      </c>
      <c r="AU2734" s="154" t="s">
        <v>83</v>
      </c>
      <c r="AY2734" s="18" t="s">
        <v>137</v>
      </c>
      <c r="BE2734" s="155">
        <f>IF(N2734="základní",J2734,0)</f>
        <v>0</v>
      </c>
      <c r="BF2734" s="155">
        <f>IF(N2734="snížená",J2734,0)</f>
        <v>0</v>
      </c>
      <c r="BG2734" s="155">
        <f>IF(N2734="zákl. přenesená",J2734,0)</f>
        <v>0</v>
      </c>
      <c r="BH2734" s="155">
        <f>IF(N2734="sníž. přenesená",J2734,0)</f>
        <v>0</v>
      </c>
      <c r="BI2734" s="155">
        <f>IF(N2734="nulová",J2734,0)</f>
        <v>0</v>
      </c>
      <c r="BJ2734" s="18" t="s">
        <v>81</v>
      </c>
      <c r="BK2734" s="155">
        <f>ROUND(I2734*H2734,2)</f>
        <v>0</v>
      </c>
      <c r="BL2734" s="18" t="s">
        <v>223</v>
      </c>
      <c r="BM2734" s="154" t="s">
        <v>3242</v>
      </c>
    </row>
    <row r="2735" spans="1:65" s="13" customFormat="1">
      <c r="B2735" s="156"/>
      <c r="D2735" s="157" t="s">
        <v>145</v>
      </c>
      <c r="E2735" s="158" t="s">
        <v>1</v>
      </c>
      <c r="F2735" s="159" t="s">
        <v>3243</v>
      </c>
      <c r="H2735" s="160">
        <v>1317.66</v>
      </c>
      <c r="L2735" s="156"/>
      <c r="M2735" s="161"/>
      <c r="N2735" s="162"/>
      <c r="O2735" s="162"/>
      <c r="P2735" s="162"/>
      <c r="Q2735" s="162"/>
      <c r="R2735" s="162"/>
      <c r="S2735" s="162"/>
      <c r="T2735" s="163"/>
      <c r="AT2735" s="158" t="s">
        <v>145</v>
      </c>
      <c r="AU2735" s="158" t="s">
        <v>83</v>
      </c>
      <c r="AV2735" s="13" t="s">
        <v>83</v>
      </c>
      <c r="AW2735" s="13" t="s">
        <v>29</v>
      </c>
      <c r="AX2735" s="13" t="s">
        <v>81</v>
      </c>
      <c r="AY2735" s="158" t="s">
        <v>137</v>
      </c>
    </row>
    <row r="2736" spans="1:65" s="12" customFormat="1" ht="22.8" customHeight="1">
      <c r="B2736" s="130"/>
      <c r="D2736" s="131" t="s">
        <v>72</v>
      </c>
      <c r="E2736" s="140" t="s">
        <v>3244</v>
      </c>
      <c r="F2736" s="140" t="s">
        <v>3245</v>
      </c>
      <c r="J2736" s="141">
        <f>BK2736</f>
        <v>0</v>
      </c>
      <c r="L2736" s="130"/>
      <c r="M2736" s="134"/>
      <c r="N2736" s="135"/>
      <c r="O2736" s="135"/>
      <c r="P2736" s="136">
        <f>SUM(P2737:P2756)</f>
        <v>331.42500799999999</v>
      </c>
      <c r="Q2736" s="135"/>
      <c r="R2736" s="136">
        <f>SUM(R2737:R2756)</f>
        <v>1.6222463999999999</v>
      </c>
      <c r="S2736" s="135"/>
      <c r="T2736" s="137">
        <f>SUM(T2737:T2756)</f>
        <v>0</v>
      </c>
      <c r="AR2736" s="131" t="s">
        <v>83</v>
      </c>
      <c r="AT2736" s="138" t="s">
        <v>72</v>
      </c>
      <c r="AU2736" s="138" t="s">
        <v>81</v>
      </c>
      <c r="AY2736" s="131" t="s">
        <v>137</v>
      </c>
      <c r="BK2736" s="139">
        <f>SUM(BK2737:BK2756)</f>
        <v>0</v>
      </c>
    </row>
    <row r="2737" spans="1:65" s="2" customFormat="1" ht="24.15" customHeight="1">
      <c r="A2737" s="30"/>
      <c r="B2737" s="142"/>
      <c r="C2737" s="143" t="s">
        <v>3246</v>
      </c>
      <c r="D2737" s="143" t="s">
        <v>139</v>
      </c>
      <c r="E2737" s="144" t="s">
        <v>3247</v>
      </c>
      <c r="F2737" s="145" t="s">
        <v>3248</v>
      </c>
      <c r="G2737" s="146" t="s">
        <v>142</v>
      </c>
      <c r="H2737" s="147">
        <v>2504.56</v>
      </c>
      <c r="I2737" s="148"/>
      <c r="J2737" s="148">
        <f>ROUND(I2737*H2737,2)</f>
        <v>0</v>
      </c>
      <c r="K2737" s="149"/>
      <c r="L2737" s="31"/>
      <c r="M2737" s="150" t="s">
        <v>1</v>
      </c>
      <c r="N2737" s="151" t="s">
        <v>38</v>
      </c>
      <c r="O2737" s="152">
        <v>3.3000000000000002E-2</v>
      </c>
      <c r="P2737" s="152">
        <f>O2737*H2737</f>
        <v>82.650480000000002</v>
      </c>
      <c r="Q2737" s="152">
        <v>2.0000000000000001E-4</v>
      </c>
      <c r="R2737" s="152">
        <f>Q2737*H2737</f>
        <v>0.50091200000000002</v>
      </c>
      <c r="S2737" s="152">
        <v>0</v>
      </c>
      <c r="T2737" s="153">
        <f>S2737*H2737</f>
        <v>0</v>
      </c>
      <c r="U2737" s="30"/>
      <c r="V2737" s="30"/>
      <c r="W2737" s="30"/>
      <c r="X2737" s="30"/>
      <c r="Y2737" s="30"/>
      <c r="Z2737" s="30"/>
      <c r="AA2737" s="30"/>
      <c r="AB2737" s="30"/>
      <c r="AC2737" s="30"/>
      <c r="AD2737" s="30"/>
      <c r="AE2737" s="30"/>
      <c r="AR2737" s="154" t="s">
        <v>223</v>
      </c>
      <c r="AT2737" s="154" t="s">
        <v>139</v>
      </c>
      <c r="AU2737" s="154" t="s">
        <v>83</v>
      </c>
      <c r="AY2737" s="18" t="s">
        <v>137</v>
      </c>
      <c r="BE2737" s="155">
        <f>IF(N2737="základní",J2737,0)</f>
        <v>0</v>
      </c>
      <c r="BF2737" s="155">
        <f>IF(N2737="snížená",J2737,0)</f>
        <v>0</v>
      </c>
      <c r="BG2737" s="155">
        <f>IF(N2737="zákl. přenesená",J2737,0)</f>
        <v>0</v>
      </c>
      <c r="BH2737" s="155">
        <f>IF(N2737="sníž. přenesená",J2737,0)</f>
        <v>0</v>
      </c>
      <c r="BI2737" s="155">
        <f>IF(N2737="nulová",J2737,0)</f>
        <v>0</v>
      </c>
      <c r="BJ2737" s="18" t="s">
        <v>81</v>
      </c>
      <c r="BK2737" s="155">
        <f>ROUND(I2737*H2737,2)</f>
        <v>0</v>
      </c>
      <c r="BL2737" s="18" t="s">
        <v>223</v>
      </c>
      <c r="BM2737" s="154" t="s">
        <v>3249</v>
      </c>
    </row>
    <row r="2738" spans="1:65" s="13" customFormat="1">
      <c r="B2738" s="156"/>
      <c r="D2738" s="157" t="s">
        <v>145</v>
      </c>
      <c r="E2738" s="158" t="s">
        <v>1</v>
      </c>
      <c r="F2738" s="159" t="s">
        <v>3250</v>
      </c>
      <c r="H2738" s="160">
        <v>445.45</v>
      </c>
      <c r="L2738" s="156"/>
      <c r="M2738" s="161"/>
      <c r="N2738" s="162"/>
      <c r="O2738" s="162"/>
      <c r="P2738" s="162"/>
      <c r="Q2738" s="162"/>
      <c r="R2738" s="162"/>
      <c r="S2738" s="162"/>
      <c r="T2738" s="163"/>
      <c r="AT2738" s="158" t="s">
        <v>145</v>
      </c>
      <c r="AU2738" s="158" t="s">
        <v>83</v>
      </c>
      <c r="AV2738" s="13" t="s">
        <v>83</v>
      </c>
      <c r="AW2738" s="13" t="s">
        <v>29</v>
      </c>
      <c r="AX2738" s="13" t="s">
        <v>73</v>
      </c>
      <c r="AY2738" s="158" t="s">
        <v>137</v>
      </c>
    </row>
    <row r="2739" spans="1:65" s="13" customFormat="1">
      <c r="B2739" s="156"/>
      <c r="D2739" s="157" t="s">
        <v>145</v>
      </c>
      <c r="E2739" s="158" t="s">
        <v>1</v>
      </c>
      <c r="F2739" s="159" t="s">
        <v>3251</v>
      </c>
      <c r="H2739" s="160">
        <v>986.18899999999996</v>
      </c>
      <c r="L2739" s="156"/>
      <c r="M2739" s="161"/>
      <c r="N2739" s="162"/>
      <c r="O2739" s="162"/>
      <c r="P2739" s="162"/>
      <c r="Q2739" s="162"/>
      <c r="R2739" s="162"/>
      <c r="S2739" s="162"/>
      <c r="T2739" s="163"/>
      <c r="AT2739" s="158" t="s">
        <v>145</v>
      </c>
      <c r="AU2739" s="158" t="s">
        <v>83</v>
      </c>
      <c r="AV2739" s="13" t="s">
        <v>83</v>
      </c>
      <c r="AW2739" s="13" t="s">
        <v>29</v>
      </c>
      <c r="AX2739" s="13" t="s">
        <v>73</v>
      </c>
      <c r="AY2739" s="158" t="s">
        <v>137</v>
      </c>
    </row>
    <row r="2740" spans="1:65" s="13" customFormat="1">
      <c r="B2740" s="156"/>
      <c r="D2740" s="157" t="s">
        <v>145</v>
      </c>
      <c r="E2740" s="158" t="s">
        <v>1</v>
      </c>
      <c r="F2740" s="159" t="s">
        <v>3252</v>
      </c>
      <c r="H2740" s="160">
        <v>714.25400000000002</v>
      </c>
      <c r="L2740" s="156"/>
      <c r="M2740" s="161"/>
      <c r="N2740" s="162"/>
      <c r="O2740" s="162"/>
      <c r="P2740" s="162"/>
      <c r="Q2740" s="162"/>
      <c r="R2740" s="162"/>
      <c r="S2740" s="162"/>
      <c r="T2740" s="163"/>
      <c r="AT2740" s="158" t="s">
        <v>145</v>
      </c>
      <c r="AU2740" s="158" t="s">
        <v>83</v>
      </c>
      <c r="AV2740" s="13" t="s">
        <v>83</v>
      </c>
      <c r="AW2740" s="13" t="s">
        <v>29</v>
      </c>
      <c r="AX2740" s="13" t="s">
        <v>73</v>
      </c>
      <c r="AY2740" s="158" t="s">
        <v>137</v>
      </c>
    </row>
    <row r="2741" spans="1:65" s="13" customFormat="1">
      <c r="B2741" s="156"/>
      <c r="D2741" s="157" t="s">
        <v>145</v>
      </c>
      <c r="E2741" s="158" t="s">
        <v>1</v>
      </c>
      <c r="F2741" s="159" t="s">
        <v>3253</v>
      </c>
      <c r="H2741" s="160">
        <v>347.50900000000001</v>
      </c>
      <c r="L2741" s="156"/>
      <c r="M2741" s="161"/>
      <c r="N2741" s="162"/>
      <c r="O2741" s="162"/>
      <c r="P2741" s="162"/>
      <c r="Q2741" s="162"/>
      <c r="R2741" s="162"/>
      <c r="S2741" s="162"/>
      <c r="T2741" s="163"/>
      <c r="AT2741" s="158" t="s">
        <v>145</v>
      </c>
      <c r="AU2741" s="158" t="s">
        <v>83</v>
      </c>
      <c r="AV2741" s="13" t="s">
        <v>83</v>
      </c>
      <c r="AW2741" s="13" t="s">
        <v>29</v>
      </c>
      <c r="AX2741" s="13" t="s">
        <v>73</v>
      </c>
      <c r="AY2741" s="158" t="s">
        <v>137</v>
      </c>
    </row>
    <row r="2742" spans="1:65" s="13" customFormat="1">
      <c r="B2742" s="156"/>
      <c r="D2742" s="157" t="s">
        <v>145</v>
      </c>
      <c r="E2742" s="158" t="s">
        <v>1</v>
      </c>
      <c r="F2742" s="159" t="s">
        <v>3254</v>
      </c>
      <c r="H2742" s="160">
        <v>11.157999999999999</v>
      </c>
      <c r="L2742" s="156"/>
      <c r="M2742" s="161"/>
      <c r="N2742" s="162"/>
      <c r="O2742" s="162"/>
      <c r="P2742" s="162"/>
      <c r="Q2742" s="162"/>
      <c r="R2742" s="162"/>
      <c r="S2742" s="162"/>
      <c r="T2742" s="163"/>
      <c r="AT2742" s="158" t="s">
        <v>145</v>
      </c>
      <c r="AU2742" s="158" t="s">
        <v>83</v>
      </c>
      <c r="AV2742" s="13" t="s">
        <v>83</v>
      </c>
      <c r="AW2742" s="13" t="s">
        <v>29</v>
      </c>
      <c r="AX2742" s="13" t="s">
        <v>73</v>
      </c>
      <c r="AY2742" s="158" t="s">
        <v>137</v>
      </c>
    </row>
    <row r="2743" spans="1:65" s="14" customFormat="1">
      <c r="B2743" s="164"/>
      <c r="D2743" s="157" t="s">
        <v>145</v>
      </c>
      <c r="E2743" s="165" t="s">
        <v>1</v>
      </c>
      <c r="F2743" s="166" t="s">
        <v>176</v>
      </c>
      <c r="H2743" s="167">
        <v>2504.56</v>
      </c>
      <c r="L2743" s="164"/>
      <c r="M2743" s="168"/>
      <c r="N2743" s="169"/>
      <c r="O2743" s="169"/>
      <c r="P2743" s="169"/>
      <c r="Q2743" s="169"/>
      <c r="R2743" s="169"/>
      <c r="S2743" s="169"/>
      <c r="T2743" s="170"/>
      <c r="AT2743" s="165" t="s">
        <v>145</v>
      </c>
      <c r="AU2743" s="165" t="s">
        <v>83</v>
      </c>
      <c r="AV2743" s="14" t="s">
        <v>143</v>
      </c>
      <c r="AW2743" s="14" t="s">
        <v>29</v>
      </c>
      <c r="AX2743" s="14" t="s">
        <v>81</v>
      </c>
      <c r="AY2743" s="165" t="s">
        <v>137</v>
      </c>
    </row>
    <row r="2744" spans="1:65" s="2" customFormat="1" ht="24.15" customHeight="1">
      <c r="A2744" s="30"/>
      <c r="B2744" s="142"/>
      <c r="C2744" s="143" t="s">
        <v>3255</v>
      </c>
      <c r="D2744" s="143" t="s">
        <v>139</v>
      </c>
      <c r="E2744" s="144" t="s">
        <v>3256</v>
      </c>
      <c r="F2744" s="145" t="s">
        <v>3257</v>
      </c>
      <c r="G2744" s="146" t="s">
        <v>142</v>
      </c>
      <c r="H2744" s="147">
        <v>790.024</v>
      </c>
      <c r="I2744" s="148"/>
      <c r="J2744" s="148">
        <f>ROUND(I2744*H2744,2)</f>
        <v>0</v>
      </c>
      <c r="K2744" s="149"/>
      <c r="L2744" s="31"/>
      <c r="M2744" s="150" t="s">
        <v>1</v>
      </c>
      <c r="N2744" s="151" t="s">
        <v>38</v>
      </c>
      <c r="O2744" s="152">
        <v>3.7999999999999999E-2</v>
      </c>
      <c r="P2744" s="152">
        <f>O2744*H2744</f>
        <v>30.020911999999999</v>
      </c>
      <c r="Q2744" s="152">
        <v>2.0000000000000001E-4</v>
      </c>
      <c r="R2744" s="152">
        <f>Q2744*H2744</f>
        <v>0.1580048</v>
      </c>
      <c r="S2744" s="152">
        <v>0</v>
      </c>
      <c r="T2744" s="153">
        <f>S2744*H2744</f>
        <v>0</v>
      </c>
      <c r="U2744" s="30"/>
      <c r="V2744" s="30"/>
      <c r="W2744" s="30"/>
      <c r="X2744" s="30"/>
      <c r="Y2744" s="30"/>
      <c r="Z2744" s="30"/>
      <c r="AA2744" s="30"/>
      <c r="AB2744" s="30"/>
      <c r="AC2744" s="30"/>
      <c r="AD2744" s="30"/>
      <c r="AE2744" s="30"/>
      <c r="AR2744" s="154" t="s">
        <v>223</v>
      </c>
      <c r="AT2744" s="154" t="s">
        <v>139</v>
      </c>
      <c r="AU2744" s="154" t="s">
        <v>83</v>
      </c>
      <c r="AY2744" s="18" t="s">
        <v>137</v>
      </c>
      <c r="BE2744" s="155">
        <f>IF(N2744="základní",J2744,0)</f>
        <v>0</v>
      </c>
      <c r="BF2744" s="155">
        <f>IF(N2744="snížená",J2744,0)</f>
        <v>0</v>
      </c>
      <c r="BG2744" s="155">
        <f>IF(N2744="zákl. přenesená",J2744,0)</f>
        <v>0</v>
      </c>
      <c r="BH2744" s="155">
        <f>IF(N2744="sníž. přenesená",J2744,0)</f>
        <v>0</v>
      </c>
      <c r="BI2744" s="155">
        <f>IF(N2744="nulová",J2744,0)</f>
        <v>0</v>
      </c>
      <c r="BJ2744" s="18" t="s">
        <v>81</v>
      </c>
      <c r="BK2744" s="155">
        <f>ROUND(I2744*H2744,2)</f>
        <v>0</v>
      </c>
      <c r="BL2744" s="18" t="s">
        <v>223</v>
      </c>
      <c r="BM2744" s="154" t="s">
        <v>3258</v>
      </c>
    </row>
    <row r="2745" spans="1:65" s="13" customFormat="1">
      <c r="B2745" s="156"/>
      <c r="D2745" s="157" t="s">
        <v>145</v>
      </c>
      <c r="E2745" s="158" t="s">
        <v>1</v>
      </c>
      <c r="F2745" s="159" t="s">
        <v>3259</v>
      </c>
      <c r="H2745" s="160">
        <v>790.024</v>
      </c>
      <c r="L2745" s="156"/>
      <c r="M2745" s="161"/>
      <c r="N2745" s="162"/>
      <c r="O2745" s="162"/>
      <c r="P2745" s="162"/>
      <c r="Q2745" s="162"/>
      <c r="R2745" s="162"/>
      <c r="S2745" s="162"/>
      <c r="T2745" s="163"/>
      <c r="AT2745" s="158" t="s">
        <v>145</v>
      </c>
      <c r="AU2745" s="158" t="s">
        <v>83</v>
      </c>
      <c r="AV2745" s="13" t="s">
        <v>83</v>
      </c>
      <c r="AW2745" s="13" t="s">
        <v>29</v>
      </c>
      <c r="AX2745" s="13" t="s">
        <v>81</v>
      </c>
      <c r="AY2745" s="158" t="s">
        <v>137</v>
      </c>
    </row>
    <row r="2746" spans="1:65" s="2" customFormat="1" ht="24.15" customHeight="1">
      <c r="A2746" s="30"/>
      <c r="B2746" s="142"/>
      <c r="C2746" s="143" t="s">
        <v>3260</v>
      </c>
      <c r="D2746" s="143" t="s">
        <v>139</v>
      </c>
      <c r="E2746" s="144" t="s">
        <v>3261</v>
      </c>
      <c r="F2746" s="145" t="s">
        <v>3262</v>
      </c>
      <c r="G2746" s="146" t="s">
        <v>142</v>
      </c>
      <c r="H2746" s="147">
        <v>2504.56</v>
      </c>
      <c r="I2746" s="148"/>
      <c r="J2746" s="148">
        <f>ROUND(I2746*H2746,2)</f>
        <v>0</v>
      </c>
      <c r="K2746" s="149"/>
      <c r="L2746" s="31"/>
      <c r="M2746" s="150" t="s">
        <v>1</v>
      </c>
      <c r="N2746" s="151" t="s">
        <v>38</v>
      </c>
      <c r="O2746" s="152">
        <v>6.4000000000000001E-2</v>
      </c>
      <c r="P2746" s="152">
        <f>O2746*H2746</f>
        <v>160.29184000000001</v>
      </c>
      <c r="Q2746" s="152">
        <v>2.9E-4</v>
      </c>
      <c r="R2746" s="152">
        <f>Q2746*H2746</f>
        <v>0.72632240000000003</v>
      </c>
      <c r="S2746" s="152">
        <v>0</v>
      </c>
      <c r="T2746" s="153">
        <f>S2746*H2746</f>
        <v>0</v>
      </c>
      <c r="U2746" s="30"/>
      <c r="V2746" s="30"/>
      <c r="W2746" s="30"/>
      <c r="X2746" s="30"/>
      <c r="Y2746" s="30"/>
      <c r="Z2746" s="30"/>
      <c r="AA2746" s="30"/>
      <c r="AB2746" s="30"/>
      <c r="AC2746" s="30"/>
      <c r="AD2746" s="30"/>
      <c r="AE2746" s="30"/>
      <c r="AR2746" s="154" t="s">
        <v>223</v>
      </c>
      <c r="AT2746" s="154" t="s">
        <v>139</v>
      </c>
      <c r="AU2746" s="154" t="s">
        <v>83</v>
      </c>
      <c r="AY2746" s="18" t="s">
        <v>137</v>
      </c>
      <c r="BE2746" s="155">
        <f>IF(N2746="základní",J2746,0)</f>
        <v>0</v>
      </c>
      <c r="BF2746" s="155">
        <f>IF(N2746="snížená",J2746,0)</f>
        <v>0</v>
      </c>
      <c r="BG2746" s="155">
        <f>IF(N2746="zákl. přenesená",J2746,0)</f>
        <v>0</v>
      </c>
      <c r="BH2746" s="155">
        <f>IF(N2746="sníž. přenesená",J2746,0)</f>
        <v>0</v>
      </c>
      <c r="BI2746" s="155">
        <f>IF(N2746="nulová",J2746,0)</f>
        <v>0</v>
      </c>
      <c r="BJ2746" s="18" t="s">
        <v>81</v>
      </c>
      <c r="BK2746" s="155">
        <f>ROUND(I2746*H2746,2)</f>
        <v>0</v>
      </c>
      <c r="BL2746" s="18" t="s">
        <v>223</v>
      </c>
      <c r="BM2746" s="154" t="s">
        <v>3263</v>
      </c>
    </row>
    <row r="2747" spans="1:65" s="13" customFormat="1">
      <c r="B2747" s="156"/>
      <c r="D2747" s="157" t="s">
        <v>145</v>
      </c>
      <c r="E2747" s="158" t="s">
        <v>1</v>
      </c>
      <c r="F2747" s="159" t="s">
        <v>3250</v>
      </c>
      <c r="H2747" s="160">
        <v>445.45</v>
      </c>
      <c r="L2747" s="156"/>
      <c r="M2747" s="161"/>
      <c r="N2747" s="162"/>
      <c r="O2747" s="162"/>
      <c r="P2747" s="162"/>
      <c r="Q2747" s="162"/>
      <c r="R2747" s="162"/>
      <c r="S2747" s="162"/>
      <c r="T2747" s="163"/>
      <c r="AT2747" s="158" t="s">
        <v>145</v>
      </c>
      <c r="AU2747" s="158" t="s">
        <v>83</v>
      </c>
      <c r="AV2747" s="13" t="s">
        <v>83</v>
      </c>
      <c r="AW2747" s="13" t="s">
        <v>29</v>
      </c>
      <c r="AX2747" s="13" t="s">
        <v>73</v>
      </c>
      <c r="AY2747" s="158" t="s">
        <v>137</v>
      </c>
    </row>
    <row r="2748" spans="1:65" s="13" customFormat="1">
      <c r="B2748" s="156"/>
      <c r="D2748" s="157" t="s">
        <v>145</v>
      </c>
      <c r="E2748" s="158" t="s">
        <v>1</v>
      </c>
      <c r="F2748" s="159" t="s">
        <v>3251</v>
      </c>
      <c r="H2748" s="160">
        <v>986.18899999999996</v>
      </c>
      <c r="L2748" s="156"/>
      <c r="M2748" s="161"/>
      <c r="N2748" s="162"/>
      <c r="O2748" s="162"/>
      <c r="P2748" s="162"/>
      <c r="Q2748" s="162"/>
      <c r="R2748" s="162"/>
      <c r="S2748" s="162"/>
      <c r="T2748" s="163"/>
      <c r="AT2748" s="158" t="s">
        <v>145</v>
      </c>
      <c r="AU2748" s="158" t="s">
        <v>83</v>
      </c>
      <c r="AV2748" s="13" t="s">
        <v>83</v>
      </c>
      <c r="AW2748" s="13" t="s">
        <v>29</v>
      </c>
      <c r="AX2748" s="13" t="s">
        <v>73</v>
      </c>
      <c r="AY2748" s="158" t="s">
        <v>137</v>
      </c>
    </row>
    <row r="2749" spans="1:65" s="13" customFormat="1">
      <c r="B2749" s="156"/>
      <c r="D2749" s="157" t="s">
        <v>145</v>
      </c>
      <c r="E2749" s="158" t="s">
        <v>1</v>
      </c>
      <c r="F2749" s="159" t="s">
        <v>3252</v>
      </c>
      <c r="H2749" s="160">
        <v>714.25400000000002</v>
      </c>
      <c r="L2749" s="156"/>
      <c r="M2749" s="161"/>
      <c r="N2749" s="162"/>
      <c r="O2749" s="162"/>
      <c r="P2749" s="162"/>
      <c r="Q2749" s="162"/>
      <c r="R2749" s="162"/>
      <c r="S2749" s="162"/>
      <c r="T2749" s="163"/>
      <c r="AT2749" s="158" t="s">
        <v>145</v>
      </c>
      <c r="AU2749" s="158" t="s">
        <v>83</v>
      </c>
      <c r="AV2749" s="13" t="s">
        <v>83</v>
      </c>
      <c r="AW2749" s="13" t="s">
        <v>29</v>
      </c>
      <c r="AX2749" s="13" t="s">
        <v>73</v>
      </c>
      <c r="AY2749" s="158" t="s">
        <v>137</v>
      </c>
    </row>
    <row r="2750" spans="1:65" s="13" customFormat="1">
      <c r="B2750" s="156"/>
      <c r="D2750" s="157" t="s">
        <v>145</v>
      </c>
      <c r="E2750" s="158" t="s">
        <v>1</v>
      </c>
      <c r="F2750" s="159" t="s">
        <v>3253</v>
      </c>
      <c r="H2750" s="160">
        <v>347.50900000000001</v>
      </c>
      <c r="L2750" s="156"/>
      <c r="M2750" s="161"/>
      <c r="N2750" s="162"/>
      <c r="O2750" s="162"/>
      <c r="P2750" s="162"/>
      <c r="Q2750" s="162"/>
      <c r="R2750" s="162"/>
      <c r="S2750" s="162"/>
      <c r="T2750" s="163"/>
      <c r="AT2750" s="158" t="s">
        <v>145</v>
      </c>
      <c r="AU2750" s="158" t="s">
        <v>83</v>
      </c>
      <c r="AV2750" s="13" t="s">
        <v>83</v>
      </c>
      <c r="AW2750" s="13" t="s">
        <v>29</v>
      </c>
      <c r="AX2750" s="13" t="s">
        <v>73</v>
      </c>
      <c r="AY2750" s="158" t="s">
        <v>137</v>
      </c>
    </row>
    <row r="2751" spans="1:65" s="13" customFormat="1">
      <c r="B2751" s="156"/>
      <c r="D2751" s="157" t="s">
        <v>145</v>
      </c>
      <c r="E2751" s="158" t="s">
        <v>1</v>
      </c>
      <c r="F2751" s="159" t="s">
        <v>3254</v>
      </c>
      <c r="H2751" s="160">
        <v>11.157999999999999</v>
      </c>
      <c r="L2751" s="156"/>
      <c r="M2751" s="161"/>
      <c r="N2751" s="162"/>
      <c r="O2751" s="162"/>
      <c r="P2751" s="162"/>
      <c r="Q2751" s="162"/>
      <c r="R2751" s="162"/>
      <c r="S2751" s="162"/>
      <c r="T2751" s="163"/>
      <c r="AT2751" s="158" t="s">
        <v>145</v>
      </c>
      <c r="AU2751" s="158" t="s">
        <v>83</v>
      </c>
      <c r="AV2751" s="13" t="s">
        <v>83</v>
      </c>
      <c r="AW2751" s="13" t="s">
        <v>29</v>
      </c>
      <c r="AX2751" s="13" t="s">
        <v>73</v>
      </c>
      <c r="AY2751" s="158" t="s">
        <v>137</v>
      </c>
    </row>
    <row r="2752" spans="1:65" s="14" customFormat="1">
      <c r="B2752" s="164"/>
      <c r="D2752" s="157" t="s">
        <v>145</v>
      </c>
      <c r="E2752" s="165" t="s">
        <v>1</v>
      </c>
      <c r="F2752" s="166" t="s">
        <v>176</v>
      </c>
      <c r="H2752" s="167">
        <v>2504.56</v>
      </c>
      <c r="L2752" s="164"/>
      <c r="M2752" s="168"/>
      <c r="N2752" s="169"/>
      <c r="O2752" s="169"/>
      <c r="P2752" s="169"/>
      <c r="Q2752" s="169"/>
      <c r="R2752" s="169"/>
      <c r="S2752" s="169"/>
      <c r="T2752" s="170"/>
      <c r="AT2752" s="165" t="s">
        <v>145</v>
      </c>
      <c r="AU2752" s="165" t="s">
        <v>83</v>
      </c>
      <c r="AV2752" s="14" t="s">
        <v>143</v>
      </c>
      <c r="AW2752" s="14" t="s">
        <v>29</v>
      </c>
      <c r="AX2752" s="14" t="s">
        <v>81</v>
      </c>
      <c r="AY2752" s="165" t="s">
        <v>137</v>
      </c>
    </row>
    <row r="2753" spans="1:65" s="2" customFormat="1" ht="24.15" customHeight="1">
      <c r="A2753" s="30"/>
      <c r="B2753" s="142"/>
      <c r="C2753" s="143" t="s">
        <v>3264</v>
      </c>
      <c r="D2753" s="143" t="s">
        <v>139</v>
      </c>
      <c r="E2753" s="144" t="s">
        <v>3265</v>
      </c>
      <c r="F2753" s="145" t="s">
        <v>3266</v>
      </c>
      <c r="G2753" s="146" t="s">
        <v>142</v>
      </c>
      <c r="H2753" s="147">
        <v>790.024</v>
      </c>
      <c r="I2753" s="148"/>
      <c r="J2753" s="148">
        <f>ROUND(I2753*H2753,2)</f>
        <v>0</v>
      </c>
      <c r="K2753" s="149"/>
      <c r="L2753" s="31"/>
      <c r="M2753" s="150" t="s">
        <v>1</v>
      </c>
      <c r="N2753" s="151" t="s">
        <v>38</v>
      </c>
      <c r="O2753" s="152">
        <v>7.3999999999999996E-2</v>
      </c>
      <c r="P2753" s="152">
        <f>O2753*H2753</f>
        <v>58.461776</v>
      </c>
      <c r="Q2753" s="152">
        <v>2.9E-4</v>
      </c>
      <c r="R2753" s="152">
        <f>Q2753*H2753</f>
        <v>0.22910696</v>
      </c>
      <c r="S2753" s="152">
        <v>0</v>
      </c>
      <c r="T2753" s="153">
        <f>S2753*H2753</f>
        <v>0</v>
      </c>
      <c r="U2753" s="30"/>
      <c r="V2753" s="30"/>
      <c r="W2753" s="30"/>
      <c r="X2753" s="30"/>
      <c r="Y2753" s="30"/>
      <c r="Z2753" s="30"/>
      <c r="AA2753" s="30"/>
      <c r="AB2753" s="30"/>
      <c r="AC2753" s="30"/>
      <c r="AD2753" s="30"/>
      <c r="AE2753" s="30"/>
      <c r="AR2753" s="154" t="s">
        <v>223</v>
      </c>
      <c r="AT2753" s="154" t="s">
        <v>139</v>
      </c>
      <c r="AU2753" s="154" t="s">
        <v>83</v>
      </c>
      <c r="AY2753" s="18" t="s">
        <v>137</v>
      </c>
      <c r="BE2753" s="155">
        <f>IF(N2753="základní",J2753,0)</f>
        <v>0</v>
      </c>
      <c r="BF2753" s="155">
        <f>IF(N2753="snížená",J2753,0)</f>
        <v>0</v>
      </c>
      <c r="BG2753" s="155">
        <f>IF(N2753="zákl. přenesená",J2753,0)</f>
        <v>0</v>
      </c>
      <c r="BH2753" s="155">
        <f>IF(N2753="sníž. přenesená",J2753,0)</f>
        <v>0</v>
      </c>
      <c r="BI2753" s="155">
        <f>IF(N2753="nulová",J2753,0)</f>
        <v>0</v>
      </c>
      <c r="BJ2753" s="18" t="s">
        <v>81</v>
      </c>
      <c r="BK2753" s="155">
        <f>ROUND(I2753*H2753,2)</f>
        <v>0</v>
      </c>
      <c r="BL2753" s="18" t="s">
        <v>223</v>
      </c>
      <c r="BM2753" s="154" t="s">
        <v>3267</v>
      </c>
    </row>
    <row r="2754" spans="1:65" s="13" customFormat="1">
      <c r="B2754" s="156"/>
      <c r="D2754" s="157" t="s">
        <v>145</v>
      </c>
      <c r="E2754" s="158" t="s">
        <v>1</v>
      </c>
      <c r="F2754" s="159" t="s">
        <v>3259</v>
      </c>
      <c r="H2754" s="160">
        <v>790.024</v>
      </c>
      <c r="L2754" s="156"/>
      <c r="M2754" s="161"/>
      <c r="N2754" s="162"/>
      <c r="O2754" s="162"/>
      <c r="P2754" s="162"/>
      <c r="Q2754" s="162"/>
      <c r="R2754" s="162"/>
      <c r="S2754" s="162"/>
      <c r="T2754" s="163"/>
      <c r="AT2754" s="158" t="s">
        <v>145</v>
      </c>
      <c r="AU2754" s="158" t="s">
        <v>83</v>
      </c>
      <c r="AV2754" s="13" t="s">
        <v>83</v>
      </c>
      <c r="AW2754" s="13" t="s">
        <v>29</v>
      </c>
      <c r="AX2754" s="13" t="s">
        <v>81</v>
      </c>
      <c r="AY2754" s="158" t="s">
        <v>137</v>
      </c>
    </row>
    <row r="2755" spans="1:65" s="2" customFormat="1" ht="33" customHeight="1">
      <c r="A2755" s="30"/>
      <c r="B2755" s="142"/>
      <c r="C2755" s="143" t="s">
        <v>3268</v>
      </c>
      <c r="D2755" s="143" t="s">
        <v>139</v>
      </c>
      <c r="E2755" s="144" t="s">
        <v>3269</v>
      </c>
      <c r="F2755" s="145" t="s">
        <v>3270</v>
      </c>
      <c r="G2755" s="146" t="s">
        <v>142</v>
      </c>
      <c r="H2755" s="147">
        <v>790.024</v>
      </c>
      <c r="I2755" s="148"/>
      <c r="J2755" s="148">
        <f>ROUND(I2755*H2755,2)</f>
        <v>0</v>
      </c>
      <c r="K2755" s="149"/>
      <c r="L2755" s="31"/>
      <c r="M2755" s="150" t="s">
        <v>1</v>
      </c>
      <c r="N2755" s="151" t="s">
        <v>38</v>
      </c>
      <c r="O2755" s="152">
        <v>0</v>
      </c>
      <c r="P2755" s="152">
        <f>O2755*H2755</f>
        <v>0</v>
      </c>
      <c r="Q2755" s="152">
        <v>1.0000000000000001E-5</v>
      </c>
      <c r="R2755" s="152">
        <f>Q2755*H2755</f>
        <v>7.9002400000000011E-3</v>
      </c>
      <c r="S2755" s="152">
        <v>0</v>
      </c>
      <c r="T2755" s="153">
        <f>S2755*H2755</f>
        <v>0</v>
      </c>
      <c r="U2755" s="30"/>
      <c r="V2755" s="30"/>
      <c r="W2755" s="30"/>
      <c r="X2755" s="30"/>
      <c r="Y2755" s="30"/>
      <c r="Z2755" s="30"/>
      <c r="AA2755" s="30"/>
      <c r="AB2755" s="30"/>
      <c r="AC2755" s="30"/>
      <c r="AD2755" s="30"/>
      <c r="AE2755" s="30"/>
      <c r="AR2755" s="154" t="s">
        <v>223</v>
      </c>
      <c r="AT2755" s="154" t="s">
        <v>139</v>
      </c>
      <c r="AU2755" s="154" t="s">
        <v>83</v>
      </c>
      <c r="AY2755" s="18" t="s">
        <v>137</v>
      </c>
      <c r="BE2755" s="155">
        <f>IF(N2755="základní",J2755,0)</f>
        <v>0</v>
      </c>
      <c r="BF2755" s="155">
        <f>IF(N2755="snížená",J2755,0)</f>
        <v>0</v>
      </c>
      <c r="BG2755" s="155">
        <f>IF(N2755="zákl. přenesená",J2755,0)</f>
        <v>0</v>
      </c>
      <c r="BH2755" s="155">
        <f>IF(N2755="sníž. přenesená",J2755,0)</f>
        <v>0</v>
      </c>
      <c r="BI2755" s="155">
        <f>IF(N2755="nulová",J2755,0)</f>
        <v>0</v>
      </c>
      <c r="BJ2755" s="18" t="s">
        <v>81</v>
      </c>
      <c r="BK2755" s="155">
        <f>ROUND(I2755*H2755,2)</f>
        <v>0</v>
      </c>
      <c r="BL2755" s="18" t="s">
        <v>223</v>
      </c>
      <c r="BM2755" s="154" t="s">
        <v>3271</v>
      </c>
    </row>
    <row r="2756" spans="1:65" s="13" customFormat="1">
      <c r="B2756" s="156"/>
      <c r="D2756" s="157" t="s">
        <v>145</v>
      </c>
      <c r="E2756" s="158" t="s">
        <v>1</v>
      </c>
      <c r="F2756" s="159" t="s">
        <v>3272</v>
      </c>
      <c r="H2756" s="160">
        <v>790.024</v>
      </c>
      <c r="L2756" s="156"/>
      <c r="M2756" s="161"/>
      <c r="N2756" s="162"/>
      <c r="O2756" s="162"/>
      <c r="P2756" s="162"/>
      <c r="Q2756" s="162"/>
      <c r="R2756" s="162"/>
      <c r="S2756" s="162"/>
      <c r="T2756" s="163"/>
      <c r="AT2756" s="158" t="s">
        <v>145</v>
      </c>
      <c r="AU2756" s="158" t="s">
        <v>83</v>
      </c>
      <c r="AV2756" s="13" t="s">
        <v>83</v>
      </c>
      <c r="AW2756" s="13" t="s">
        <v>29</v>
      </c>
      <c r="AX2756" s="13" t="s">
        <v>81</v>
      </c>
      <c r="AY2756" s="158" t="s">
        <v>137</v>
      </c>
    </row>
    <row r="2757" spans="1:65" s="12" customFormat="1" ht="22.8" customHeight="1">
      <c r="B2757" s="130"/>
      <c r="D2757" s="131" t="s">
        <v>72</v>
      </c>
      <c r="E2757" s="140" t="s">
        <v>3273</v>
      </c>
      <c r="F2757" s="140" t="s">
        <v>3274</v>
      </c>
      <c r="J2757" s="141">
        <f>BK2757</f>
        <v>0</v>
      </c>
      <c r="L2757" s="130"/>
      <c r="M2757" s="134"/>
      <c r="N2757" s="135"/>
      <c r="O2757" s="135"/>
      <c r="P2757" s="136">
        <f>SUM(P2758:P2793)</f>
        <v>0</v>
      </c>
      <c r="Q2757" s="135"/>
      <c r="R2757" s="136">
        <f>SUM(R2758:R2793)</f>
        <v>0</v>
      </c>
      <c r="S2757" s="135"/>
      <c r="T2757" s="137">
        <f>SUM(T2758:T2793)</f>
        <v>0</v>
      </c>
      <c r="AR2757" s="131" t="s">
        <v>83</v>
      </c>
      <c r="AT2757" s="138" t="s">
        <v>72</v>
      </c>
      <c r="AU2757" s="138" t="s">
        <v>81</v>
      </c>
      <c r="AY2757" s="131" t="s">
        <v>137</v>
      </c>
      <c r="BK2757" s="139">
        <f>SUM(BK2758:BK2793)</f>
        <v>0</v>
      </c>
    </row>
    <row r="2758" spans="1:65" s="2" customFormat="1" ht="24.15" customHeight="1">
      <c r="A2758" s="30"/>
      <c r="B2758" s="142"/>
      <c r="C2758" s="143" t="s">
        <v>3275</v>
      </c>
      <c r="D2758" s="143" t="s">
        <v>139</v>
      </c>
      <c r="E2758" s="144" t="s">
        <v>3276</v>
      </c>
      <c r="F2758" s="145" t="s">
        <v>3277</v>
      </c>
      <c r="G2758" s="146" t="s">
        <v>318</v>
      </c>
      <c r="H2758" s="147">
        <v>6</v>
      </c>
      <c r="I2758" s="148"/>
      <c r="J2758" s="148">
        <f t="shared" ref="J2758:J2793" si="80">ROUND(I2758*H2758,2)</f>
        <v>0</v>
      </c>
      <c r="K2758" s="149"/>
      <c r="L2758" s="31"/>
      <c r="M2758" s="150" t="s">
        <v>1</v>
      </c>
      <c r="N2758" s="151" t="s">
        <v>38</v>
      </c>
      <c r="O2758" s="152">
        <v>0</v>
      </c>
      <c r="P2758" s="152">
        <f t="shared" ref="P2758:P2793" si="81">O2758*H2758</f>
        <v>0</v>
      </c>
      <c r="Q2758" s="152">
        <v>0</v>
      </c>
      <c r="R2758" s="152">
        <f t="shared" ref="R2758:R2793" si="82">Q2758*H2758</f>
        <v>0</v>
      </c>
      <c r="S2758" s="152">
        <v>0</v>
      </c>
      <c r="T2758" s="153">
        <f t="shared" ref="T2758:T2793" si="83">S2758*H2758</f>
        <v>0</v>
      </c>
      <c r="U2758" s="30"/>
      <c r="V2758" s="30"/>
      <c r="W2758" s="30"/>
      <c r="X2758" s="30"/>
      <c r="Y2758" s="30"/>
      <c r="Z2758" s="30"/>
      <c r="AA2758" s="30"/>
      <c r="AB2758" s="30"/>
      <c r="AC2758" s="30"/>
      <c r="AD2758" s="30"/>
      <c r="AE2758" s="30"/>
      <c r="AR2758" s="154" t="s">
        <v>223</v>
      </c>
      <c r="AT2758" s="154" t="s">
        <v>139</v>
      </c>
      <c r="AU2758" s="154" t="s">
        <v>83</v>
      </c>
      <c r="AY2758" s="18" t="s">
        <v>137</v>
      </c>
      <c r="BE2758" s="155">
        <f t="shared" ref="BE2758:BE2793" si="84">IF(N2758="základní",J2758,0)</f>
        <v>0</v>
      </c>
      <c r="BF2758" s="155">
        <f t="shared" ref="BF2758:BF2793" si="85">IF(N2758="snížená",J2758,0)</f>
        <v>0</v>
      </c>
      <c r="BG2758" s="155">
        <f t="shared" ref="BG2758:BG2793" si="86">IF(N2758="zákl. přenesená",J2758,0)</f>
        <v>0</v>
      </c>
      <c r="BH2758" s="155">
        <f t="shared" ref="BH2758:BH2793" si="87">IF(N2758="sníž. přenesená",J2758,0)</f>
        <v>0</v>
      </c>
      <c r="BI2758" s="155">
        <f t="shared" ref="BI2758:BI2793" si="88">IF(N2758="nulová",J2758,0)</f>
        <v>0</v>
      </c>
      <c r="BJ2758" s="18" t="s">
        <v>81</v>
      </c>
      <c r="BK2758" s="155">
        <f t="shared" ref="BK2758:BK2793" si="89">ROUND(I2758*H2758,2)</f>
        <v>0</v>
      </c>
      <c r="BL2758" s="18" t="s">
        <v>223</v>
      </c>
      <c r="BM2758" s="154" t="s">
        <v>3278</v>
      </c>
    </row>
    <row r="2759" spans="1:65" s="2" customFormat="1" ht="24.15" customHeight="1">
      <c r="A2759" s="30"/>
      <c r="B2759" s="142"/>
      <c r="C2759" s="143" t="s">
        <v>3279</v>
      </c>
      <c r="D2759" s="143" t="s">
        <v>139</v>
      </c>
      <c r="E2759" s="144" t="s">
        <v>3280</v>
      </c>
      <c r="F2759" s="145" t="s">
        <v>3281</v>
      </c>
      <c r="G2759" s="146" t="s">
        <v>318</v>
      </c>
      <c r="H2759" s="147">
        <v>2</v>
      </c>
      <c r="I2759" s="148"/>
      <c r="J2759" s="148">
        <f t="shared" si="80"/>
        <v>0</v>
      </c>
      <c r="K2759" s="149"/>
      <c r="L2759" s="31"/>
      <c r="M2759" s="150" t="s">
        <v>1</v>
      </c>
      <c r="N2759" s="151" t="s">
        <v>38</v>
      </c>
      <c r="O2759" s="152">
        <v>0</v>
      </c>
      <c r="P2759" s="152">
        <f t="shared" si="81"/>
        <v>0</v>
      </c>
      <c r="Q2759" s="152">
        <v>0</v>
      </c>
      <c r="R2759" s="152">
        <f t="shared" si="82"/>
        <v>0</v>
      </c>
      <c r="S2759" s="152">
        <v>0</v>
      </c>
      <c r="T2759" s="153">
        <f t="shared" si="83"/>
        <v>0</v>
      </c>
      <c r="U2759" s="30"/>
      <c r="V2759" s="30"/>
      <c r="W2759" s="30"/>
      <c r="X2759" s="30"/>
      <c r="Y2759" s="30"/>
      <c r="Z2759" s="30"/>
      <c r="AA2759" s="30"/>
      <c r="AB2759" s="30"/>
      <c r="AC2759" s="30"/>
      <c r="AD2759" s="30"/>
      <c r="AE2759" s="30"/>
      <c r="AR2759" s="154" t="s">
        <v>223</v>
      </c>
      <c r="AT2759" s="154" t="s">
        <v>139</v>
      </c>
      <c r="AU2759" s="154" t="s">
        <v>83</v>
      </c>
      <c r="AY2759" s="18" t="s">
        <v>137</v>
      </c>
      <c r="BE2759" s="155">
        <f t="shared" si="84"/>
        <v>0</v>
      </c>
      <c r="BF2759" s="155">
        <f t="shared" si="85"/>
        <v>0</v>
      </c>
      <c r="BG2759" s="155">
        <f t="shared" si="86"/>
        <v>0</v>
      </c>
      <c r="BH2759" s="155">
        <f t="shared" si="87"/>
        <v>0</v>
      </c>
      <c r="BI2759" s="155">
        <f t="shared" si="88"/>
        <v>0</v>
      </c>
      <c r="BJ2759" s="18" t="s">
        <v>81</v>
      </c>
      <c r="BK2759" s="155">
        <f t="shared" si="89"/>
        <v>0</v>
      </c>
      <c r="BL2759" s="18" t="s">
        <v>223</v>
      </c>
      <c r="BM2759" s="154" t="s">
        <v>3282</v>
      </c>
    </row>
    <row r="2760" spans="1:65" s="2" customFormat="1" ht="24.15" customHeight="1">
      <c r="A2760" s="30"/>
      <c r="B2760" s="142"/>
      <c r="C2760" s="143" t="s">
        <v>3283</v>
      </c>
      <c r="D2760" s="143" t="s">
        <v>139</v>
      </c>
      <c r="E2760" s="144" t="s">
        <v>3284</v>
      </c>
      <c r="F2760" s="145" t="s">
        <v>3285</v>
      </c>
      <c r="G2760" s="146" t="s">
        <v>318</v>
      </c>
      <c r="H2760" s="147">
        <v>2</v>
      </c>
      <c r="I2760" s="148"/>
      <c r="J2760" s="148">
        <f t="shared" si="80"/>
        <v>0</v>
      </c>
      <c r="K2760" s="149"/>
      <c r="L2760" s="31"/>
      <c r="M2760" s="150" t="s">
        <v>1</v>
      </c>
      <c r="N2760" s="151" t="s">
        <v>38</v>
      </c>
      <c r="O2760" s="152">
        <v>0</v>
      </c>
      <c r="P2760" s="152">
        <f t="shared" si="81"/>
        <v>0</v>
      </c>
      <c r="Q2760" s="152">
        <v>0</v>
      </c>
      <c r="R2760" s="152">
        <f t="shared" si="82"/>
        <v>0</v>
      </c>
      <c r="S2760" s="152">
        <v>0</v>
      </c>
      <c r="T2760" s="153">
        <f t="shared" si="83"/>
        <v>0</v>
      </c>
      <c r="U2760" s="30"/>
      <c r="V2760" s="30"/>
      <c r="W2760" s="30"/>
      <c r="X2760" s="30"/>
      <c r="Y2760" s="30"/>
      <c r="Z2760" s="30"/>
      <c r="AA2760" s="30"/>
      <c r="AB2760" s="30"/>
      <c r="AC2760" s="30"/>
      <c r="AD2760" s="30"/>
      <c r="AE2760" s="30"/>
      <c r="AR2760" s="154" t="s">
        <v>223</v>
      </c>
      <c r="AT2760" s="154" t="s">
        <v>139</v>
      </c>
      <c r="AU2760" s="154" t="s">
        <v>83</v>
      </c>
      <c r="AY2760" s="18" t="s">
        <v>137</v>
      </c>
      <c r="BE2760" s="155">
        <f t="shared" si="84"/>
        <v>0</v>
      </c>
      <c r="BF2760" s="155">
        <f t="shared" si="85"/>
        <v>0</v>
      </c>
      <c r="BG2760" s="155">
        <f t="shared" si="86"/>
        <v>0</v>
      </c>
      <c r="BH2760" s="155">
        <f t="shared" si="87"/>
        <v>0</v>
      </c>
      <c r="BI2760" s="155">
        <f t="shared" si="88"/>
        <v>0</v>
      </c>
      <c r="BJ2760" s="18" t="s">
        <v>81</v>
      </c>
      <c r="BK2760" s="155">
        <f t="shared" si="89"/>
        <v>0</v>
      </c>
      <c r="BL2760" s="18" t="s">
        <v>223</v>
      </c>
      <c r="BM2760" s="154" t="s">
        <v>3286</v>
      </c>
    </row>
    <row r="2761" spans="1:65" s="2" customFormat="1" ht="24.15" customHeight="1">
      <c r="A2761" s="30"/>
      <c r="B2761" s="142"/>
      <c r="C2761" s="143" t="s">
        <v>3287</v>
      </c>
      <c r="D2761" s="143" t="s">
        <v>139</v>
      </c>
      <c r="E2761" s="144" t="s">
        <v>3288</v>
      </c>
      <c r="F2761" s="145" t="s">
        <v>3289</v>
      </c>
      <c r="G2761" s="146" t="s">
        <v>318</v>
      </c>
      <c r="H2761" s="147">
        <v>2</v>
      </c>
      <c r="I2761" s="148"/>
      <c r="J2761" s="148">
        <f t="shared" si="80"/>
        <v>0</v>
      </c>
      <c r="K2761" s="149"/>
      <c r="L2761" s="31"/>
      <c r="M2761" s="150" t="s">
        <v>1</v>
      </c>
      <c r="N2761" s="151" t="s">
        <v>38</v>
      </c>
      <c r="O2761" s="152">
        <v>0</v>
      </c>
      <c r="P2761" s="152">
        <f t="shared" si="81"/>
        <v>0</v>
      </c>
      <c r="Q2761" s="152">
        <v>0</v>
      </c>
      <c r="R2761" s="152">
        <f t="shared" si="82"/>
        <v>0</v>
      </c>
      <c r="S2761" s="152">
        <v>0</v>
      </c>
      <c r="T2761" s="153">
        <f t="shared" si="83"/>
        <v>0</v>
      </c>
      <c r="U2761" s="30"/>
      <c r="V2761" s="30"/>
      <c r="W2761" s="30"/>
      <c r="X2761" s="30"/>
      <c r="Y2761" s="30"/>
      <c r="Z2761" s="30"/>
      <c r="AA2761" s="30"/>
      <c r="AB2761" s="30"/>
      <c r="AC2761" s="30"/>
      <c r="AD2761" s="30"/>
      <c r="AE2761" s="30"/>
      <c r="AR2761" s="154" t="s">
        <v>223</v>
      </c>
      <c r="AT2761" s="154" t="s">
        <v>139</v>
      </c>
      <c r="AU2761" s="154" t="s">
        <v>83</v>
      </c>
      <c r="AY2761" s="18" t="s">
        <v>137</v>
      </c>
      <c r="BE2761" s="155">
        <f t="shared" si="84"/>
        <v>0</v>
      </c>
      <c r="BF2761" s="155">
        <f t="shared" si="85"/>
        <v>0</v>
      </c>
      <c r="BG2761" s="155">
        <f t="shared" si="86"/>
        <v>0</v>
      </c>
      <c r="BH2761" s="155">
        <f t="shared" si="87"/>
        <v>0</v>
      </c>
      <c r="BI2761" s="155">
        <f t="shared" si="88"/>
        <v>0</v>
      </c>
      <c r="BJ2761" s="18" t="s">
        <v>81</v>
      </c>
      <c r="BK2761" s="155">
        <f t="shared" si="89"/>
        <v>0</v>
      </c>
      <c r="BL2761" s="18" t="s">
        <v>223</v>
      </c>
      <c r="BM2761" s="154" t="s">
        <v>3290</v>
      </c>
    </row>
    <row r="2762" spans="1:65" s="2" customFormat="1" ht="21.75" customHeight="1">
      <c r="A2762" s="30"/>
      <c r="B2762" s="142"/>
      <c r="C2762" s="143" t="s">
        <v>3291</v>
      </c>
      <c r="D2762" s="143" t="s">
        <v>139</v>
      </c>
      <c r="E2762" s="144" t="s">
        <v>3292</v>
      </c>
      <c r="F2762" s="145" t="s">
        <v>3293</v>
      </c>
      <c r="G2762" s="146" t="s">
        <v>318</v>
      </c>
      <c r="H2762" s="147">
        <v>18</v>
      </c>
      <c r="I2762" s="148"/>
      <c r="J2762" s="148">
        <f t="shared" si="80"/>
        <v>0</v>
      </c>
      <c r="K2762" s="149"/>
      <c r="L2762" s="31"/>
      <c r="M2762" s="150" t="s">
        <v>1</v>
      </c>
      <c r="N2762" s="151" t="s">
        <v>38</v>
      </c>
      <c r="O2762" s="152">
        <v>0</v>
      </c>
      <c r="P2762" s="152">
        <f t="shared" si="81"/>
        <v>0</v>
      </c>
      <c r="Q2762" s="152">
        <v>0</v>
      </c>
      <c r="R2762" s="152">
        <f t="shared" si="82"/>
        <v>0</v>
      </c>
      <c r="S2762" s="152">
        <v>0</v>
      </c>
      <c r="T2762" s="153">
        <f t="shared" si="83"/>
        <v>0</v>
      </c>
      <c r="U2762" s="30"/>
      <c r="V2762" s="30"/>
      <c r="W2762" s="30"/>
      <c r="X2762" s="30"/>
      <c r="Y2762" s="30"/>
      <c r="Z2762" s="30"/>
      <c r="AA2762" s="30"/>
      <c r="AB2762" s="30"/>
      <c r="AC2762" s="30"/>
      <c r="AD2762" s="30"/>
      <c r="AE2762" s="30"/>
      <c r="AR2762" s="154" t="s">
        <v>223</v>
      </c>
      <c r="AT2762" s="154" t="s">
        <v>139</v>
      </c>
      <c r="AU2762" s="154" t="s">
        <v>83</v>
      </c>
      <c r="AY2762" s="18" t="s">
        <v>137</v>
      </c>
      <c r="BE2762" s="155">
        <f t="shared" si="84"/>
        <v>0</v>
      </c>
      <c r="BF2762" s="155">
        <f t="shared" si="85"/>
        <v>0</v>
      </c>
      <c r="BG2762" s="155">
        <f t="shared" si="86"/>
        <v>0</v>
      </c>
      <c r="BH2762" s="155">
        <f t="shared" si="87"/>
        <v>0</v>
      </c>
      <c r="BI2762" s="155">
        <f t="shared" si="88"/>
        <v>0</v>
      </c>
      <c r="BJ2762" s="18" t="s">
        <v>81</v>
      </c>
      <c r="BK2762" s="155">
        <f t="shared" si="89"/>
        <v>0</v>
      </c>
      <c r="BL2762" s="18" t="s">
        <v>223</v>
      </c>
      <c r="BM2762" s="154" t="s">
        <v>3294</v>
      </c>
    </row>
    <row r="2763" spans="1:65" s="2" customFormat="1" ht="24.15" customHeight="1">
      <c r="A2763" s="30"/>
      <c r="B2763" s="142"/>
      <c r="C2763" s="143" t="s">
        <v>3295</v>
      </c>
      <c r="D2763" s="143" t="s">
        <v>139</v>
      </c>
      <c r="E2763" s="144" t="s">
        <v>3296</v>
      </c>
      <c r="F2763" s="145" t="s">
        <v>3297</v>
      </c>
      <c r="G2763" s="146" t="s">
        <v>318</v>
      </c>
      <c r="H2763" s="147">
        <v>1</v>
      </c>
      <c r="I2763" s="148"/>
      <c r="J2763" s="148">
        <f t="shared" si="80"/>
        <v>0</v>
      </c>
      <c r="K2763" s="149"/>
      <c r="L2763" s="31"/>
      <c r="M2763" s="150" t="s">
        <v>1</v>
      </c>
      <c r="N2763" s="151" t="s">
        <v>38</v>
      </c>
      <c r="O2763" s="152">
        <v>0</v>
      </c>
      <c r="P2763" s="152">
        <f t="shared" si="81"/>
        <v>0</v>
      </c>
      <c r="Q2763" s="152">
        <v>0</v>
      </c>
      <c r="R2763" s="152">
        <f t="shared" si="82"/>
        <v>0</v>
      </c>
      <c r="S2763" s="152">
        <v>0</v>
      </c>
      <c r="T2763" s="153">
        <f t="shared" si="83"/>
        <v>0</v>
      </c>
      <c r="U2763" s="30"/>
      <c r="V2763" s="30"/>
      <c r="W2763" s="30"/>
      <c r="X2763" s="30"/>
      <c r="Y2763" s="30"/>
      <c r="Z2763" s="30"/>
      <c r="AA2763" s="30"/>
      <c r="AB2763" s="30"/>
      <c r="AC2763" s="30"/>
      <c r="AD2763" s="30"/>
      <c r="AE2763" s="30"/>
      <c r="AR2763" s="154" t="s">
        <v>223</v>
      </c>
      <c r="AT2763" s="154" t="s">
        <v>139</v>
      </c>
      <c r="AU2763" s="154" t="s">
        <v>83</v>
      </c>
      <c r="AY2763" s="18" t="s">
        <v>137</v>
      </c>
      <c r="BE2763" s="155">
        <f t="shared" si="84"/>
        <v>0</v>
      </c>
      <c r="BF2763" s="155">
        <f t="shared" si="85"/>
        <v>0</v>
      </c>
      <c r="BG2763" s="155">
        <f t="shared" si="86"/>
        <v>0</v>
      </c>
      <c r="BH2763" s="155">
        <f t="shared" si="87"/>
        <v>0</v>
      </c>
      <c r="BI2763" s="155">
        <f t="shared" si="88"/>
        <v>0</v>
      </c>
      <c r="BJ2763" s="18" t="s">
        <v>81</v>
      </c>
      <c r="BK2763" s="155">
        <f t="shared" si="89"/>
        <v>0</v>
      </c>
      <c r="BL2763" s="18" t="s">
        <v>223</v>
      </c>
      <c r="BM2763" s="154" t="s">
        <v>3298</v>
      </c>
    </row>
    <row r="2764" spans="1:65" s="2" customFormat="1" ht="24.15" customHeight="1">
      <c r="A2764" s="30"/>
      <c r="B2764" s="142"/>
      <c r="C2764" s="143" t="s">
        <v>3299</v>
      </c>
      <c r="D2764" s="143" t="s">
        <v>139</v>
      </c>
      <c r="E2764" s="144" t="s">
        <v>3300</v>
      </c>
      <c r="F2764" s="145" t="s">
        <v>3301</v>
      </c>
      <c r="G2764" s="146" t="s">
        <v>318</v>
      </c>
      <c r="H2764" s="147">
        <v>1</v>
      </c>
      <c r="I2764" s="148"/>
      <c r="J2764" s="148">
        <f t="shared" si="80"/>
        <v>0</v>
      </c>
      <c r="K2764" s="149"/>
      <c r="L2764" s="31"/>
      <c r="M2764" s="150" t="s">
        <v>1</v>
      </c>
      <c r="N2764" s="151" t="s">
        <v>38</v>
      </c>
      <c r="O2764" s="152">
        <v>0</v>
      </c>
      <c r="P2764" s="152">
        <f t="shared" si="81"/>
        <v>0</v>
      </c>
      <c r="Q2764" s="152">
        <v>0</v>
      </c>
      <c r="R2764" s="152">
        <f t="shared" si="82"/>
        <v>0</v>
      </c>
      <c r="S2764" s="152">
        <v>0</v>
      </c>
      <c r="T2764" s="153">
        <f t="shared" si="83"/>
        <v>0</v>
      </c>
      <c r="U2764" s="30"/>
      <c r="V2764" s="30"/>
      <c r="W2764" s="30"/>
      <c r="X2764" s="30"/>
      <c r="Y2764" s="30"/>
      <c r="Z2764" s="30"/>
      <c r="AA2764" s="30"/>
      <c r="AB2764" s="30"/>
      <c r="AC2764" s="30"/>
      <c r="AD2764" s="30"/>
      <c r="AE2764" s="30"/>
      <c r="AR2764" s="154" t="s">
        <v>223</v>
      </c>
      <c r="AT2764" s="154" t="s">
        <v>139</v>
      </c>
      <c r="AU2764" s="154" t="s">
        <v>83</v>
      </c>
      <c r="AY2764" s="18" t="s">
        <v>137</v>
      </c>
      <c r="BE2764" s="155">
        <f t="shared" si="84"/>
        <v>0</v>
      </c>
      <c r="BF2764" s="155">
        <f t="shared" si="85"/>
        <v>0</v>
      </c>
      <c r="BG2764" s="155">
        <f t="shared" si="86"/>
        <v>0</v>
      </c>
      <c r="BH2764" s="155">
        <f t="shared" si="87"/>
        <v>0</v>
      </c>
      <c r="BI2764" s="155">
        <f t="shared" si="88"/>
        <v>0</v>
      </c>
      <c r="BJ2764" s="18" t="s">
        <v>81</v>
      </c>
      <c r="BK2764" s="155">
        <f t="shared" si="89"/>
        <v>0</v>
      </c>
      <c r="BL2764" s="18" t="s">
        <v>223</v>
      </c>
      <c r="BM2764" s="154" t="s">
        <v>3302</v>
      </c>
    </row>
    <row r="2765" spans="1:65" s="2" customFormat="1" ht="24.15" customHeight="1">
      <c r="A2765" s="30"/>
      <c r="B2765" s="142"/>
      <c r="C2765" s="143" t="s">
        <v>3303</v>
      </c>
      <c r="D2765" s="143" t="s">
        <v>139</v>
      </c>
      <c r="E2765" s="144" t="s">
        <v>3304</v>
      </c>
      <c r="F2765" s="145" t="s">
        <v>3305</v>
      </c>
      <c r="G2765" s="146" t="s">
        <v>318</v>
      </c>
      <c r="H2765" s="147">
        <v>2</v>
      </c>
      <c r="I2765" s="148"/>
      <c r="J2765" s="148">
        <f t="shared" si="80"/>
        <v>0</v>
      </c>
      <c r="K2765" s="149"/>
      <c r="L2765" s="31"/>
      <c r="M2765" s="150" t="s">
        <v>1</v>
      </c>
      <c r="N2765" s="151" t="s">
        <v>38</v>
      </c>
      <c r="O2765" s="152">
        <v>0</v>
      </c>
      <c r="P2765" s="152">
        <f t="shared" si="81"/>
        <v>0</v>
      </c>
      <c r="Q2765" s="152">
        <v>0</v>
      </c>
      <c r="R2765" s="152">
        <f t="shared" si="82"/>
        <v>0</v>
      </c>
      <c r="S2765" s="152">
        <v>0</v>
      </c>
      <c r="T2765" s="153">
        <f t="shared" si="83"/>
        <v>0</v>
      </c>
      <c r="U2765" s="30"/>
      <c r="V2765" s="30"/>
      <c r="W2765" s="30"/>
      <c r="X2765" s="30"/>
      <c r="Y2765" s="30"/>
      <c r="Z2765" s="30"/>
      <c r="AA2765" s="30"/>
      <c r="AB2765" s="30"/>
      <c r="AC2765" s="30"/>
      <c r="AD2765" s="30"/>
      <c r="AE2765" s="30"/>
      <c r="AR2765" s="154" t="s">
        <v>223</v>
      </c>
      <c r="AT2765" s="154" t="s">
        <v>139</v>
      </c>
      <c r="AU2765" s="154" t="s">
        <v>83</v>
      </c>
      <c r="AY2765" s="18" t="s">
        <v>137</v>
      </c>
      <c r="BE2765" s="155">
        <f t="shared" si="84"/>
        <v>0</v>
      </c>
      <c r="BF2765" s="155">
        <f t="shared" si="85"/>
        <v>0</v>
      </c>
      <c r="BG2765" s="155">
        <f t="shared" si="86"/>
        <v>0</v>
      </c>
      <c r="BH2765" s="155">
        <f t="shared" si="87"/>
        <v>0</v>
      </c>
      <c r="BI2765" s="155">
        <f t="shared" si="88"/>
        <v>0</v>
      </c>
      <c r="BJ2765" s="18" t="s">
        <v>81</v>
      </c>
      <c r="BK2765" s="155">
        <f t="shared" si="89"/>
        <v>0</v>
      </c>
      <c r="BL2765" s="18" t="s">
        <v>223</v>
      </c>
      <c r="BM2765" s="154" t="s">
        <v>3306</v>
      </c>
    </row>
    <row r="2766" spans="1:65" s="2" customFormat="1" ht="24.15" customHeight="1">
      <c r="A2766" s="30"/>
      <c r="B2766" s="142"/>
      <c r="C2766" s="143" t="s">
        <v>3307</v>
      </c>
      <c r="D2766" s="143" t="s">
        <v>139</v>
      </c>
      <c r="E2766" s="144" t="s">
        <v>3308</v>
      </c>
      <c r="F2766" s="145" t="s">
        <v>3309</v>
      </c>
      <c r="G2766" s="146" t="s">
        <v>318</v>
      </c>
      <c r="H2766" s="147">
        <v>4</v>
      </c>
      <c r="I2766" s="148"/>
      <c r="J2766" s="148">
        <f t="shared" si="80"/>
        <v>0</v>
      </c>
      <c r="K2766" s="149"/>
      <c r="L2766" s="31"/>
      <c r="M2766" s="150" t="s">
        <v>1</v>
      </c>
      <c r="N2766" s="151" t="s">
        <v>38</v>
      </c>
      <c r="O2766" s="152">
        <v>0</v>
      </c>
      <c r="P2766" s="152">
        <f t="shared" si="81"/>
        <v>0</v>
      </c>
      <c r="Q2766" s="152">
        <v>0</v>
      </c>
      <c r="R2766" s="152">
        <f t="shared" si="82"/>
        <v>0</v>
      </c>
      <c r="S2766" s="152">
        <v>0</v>
      </c>
      <c r="T2766" s="153">
        <f t="shared" si="83"/>
        <v>0</v>
      </c>
      <c r="U2766" s="30"/>
      <c r="V2766" s="30"/>
      <c r="W2766" s="30"/>
      <c r="X2766" s="30"/>
      <c r="Y2766" s="30"/>
      <c r="Z2766" s="30"/>
      <c r="AA2766" s="30"/>
      <c r="AB2766" s="30"/>
      <c r="AC2766" s="30"/>
      <c r="AD2766" s="30"/>
      <c r="AE2766" s="30"/>
      <c r="AR2766" s="154" t="s">
        <v>223</v>
      </c>
      <c r="AT2766" s="154" t="s">
        <v>139</v>
      </c>
      <c r="AU2766" s="154" t="s">
        <v>83</v>
      </c>
      <c r="AY2766" s="18" t="s">
        <v>137</v>
      </c>
      <c r="BE2766" s="155">
        <f t="shared" si="84"/>
        <v>0</v>
      </c>
      <c r="BF2766" s="155">
        <f t="shared" si="85"/>
        <v>0</v>
      </c>
      <c r="BG2766" s="155">
        <f t="shared" si="86"/>
        <v>0</v>
      </c>
      <c r="BH2766" s="155">
        <f t="shared" si="87"/>
        <v>0</v>
      </c>
      <c r="BI2766" s="155">
        <f t="shared" si="88"/>
        <v>0</v>
      </c>
      <c r="BJ2766" s="18" t="s">
        <v>81</v>
      </c>
      <c r="BK2766" s="155">
        <f t="shared" si="89"/>
        <v>0</v>
      </c>
      <c r="BL2766" s="18" t="s">
        <v>223</v>
      </c>
      <c r="BM2766" s="154" t="s">
        <v>3310</v>
      </c>
    </row>
    <row r="2767" spans="1:65" s="2" customFormat="1" ht="24.15" customHeight="1">
      <c r="A2767" s="30"/>
      <c r="B2767" s="142"/>
      <c r="C2767" s="143" t="s">
        <v>3311</v>
      </c>
      <c r="D2767" s="143" t="s">
        <v>139</v>
      </c>
      <c r="E2767" s="144" t="s">
        <v>3312</v>
      </c>
      <c r="F2767" s="145" t="s">
        <v>3313</v>
      </c>
      <c r="G2767" s="146" t="s">
        <v>318</v>
      </c>
      <c r="H2767" s="147">
        <v>1</v>
      </c>
      <c r="I2767" s="148"/>
      <c r="J2767" s="148">
        <f t="shared" si="80"/>
        <v>0</v>
      </c>
      <c r="K2767" s="149"/>
      <c r="L2767" s="31"/>
      <c r="M2767" s="150" t="s">
        <v>1</v>
      </c>
      <c r="N2767" s="151" t="s">
        <v>38</v>
      </c>
      <c r="O2767" s="152">
        <v>0</v>
      </c>
      <c r="P2767" s="152">
        <f t="shared" si="81"/>
        <v>0</v>
      </c>
      <c r="Q2767" s="152">
        <v>0</v>
      </c>
      <c r="R2767" s="152">
        <f t="shared" si="82"/>
        <v>0</v>
      </c>
      <c r="S2767" s="152">
        <v>0</v>
      </c>
      <c r="T2767" s="153">
        <f t="shared" si="83"/>
        <v>0</v>
      </c>
      <c r="U2767" s="30"/>
      <c r="V2767" s="30"/>
      <c r="W2767" s="30"/>
      <c r="X2767" s="30"/>
      <c r="Y2767" s="30"/>
      <c r="Z2767" s="30"/>
      <c r="AA2767" s="30"/>
      <c r="AB2767" s="30"/>
      <c r="AC2767" s="30"/>
      <c r="AD2767" s="30"/>
      <c r="AE2767" s="30"/>
      <c r="AR2767" s="154" t="s">
        <v>223</v>
      </c>
      <c r="AT2767" s="154" t="s">
        <v>139</v>
      </c>
      <c r="AU2767" s="154" t="s">
        <v>83</v>
      </c>
      <c r="AY2767" s="18" t="s">
        <v>137</v>
      </c>
      <c r="BE2767" s="155">
        <f t="shared" si="84"/>
        <v>0</v>
      </c>
      <c r="BF2767" s="155">
        <f t="shared" si="85"/>
        <v>0</v>
      </c>
      <c r="BG2767" s="155">
        <f t="shared" si="86"/>
        <v>0</v>
      </c>
      <c r="BH2767" s="155">
        <f t="shared" si="87"/>
        <v>0</v>
      </c>
      <c r="BI2767" s="155">
        <f t="shared" si="88"/>
        <v>0</v>
      </c>
      <c r="BJ2767" s="18" t="s">
        <v>81</v>
      </c>
      <c r="BK2767" s="155">
        <f t="shared" si="89"/>
        <v>0</v>
      </c>
      <c r="BL2767" s="18" t="s">
        <v>223</v>
      </c>
      <c r="BM2767" s="154" t="s">
        <v>3314</v>
      </c>
    </row>
    <row r="2768" spans="1:65" s="2" customFormat="1" ht="24.15" customHeight="1">
      <c r="A2768" s="30"/>
      <c r="B2768" s="142"/>
      <c r="C2768" s="143" t="s">
        <v>3315</v>
      </c>
      <c r="D2768" s="143" t="s">
        <v>139</v>
      </c>
      <c r="E2768" s="144" t="s">
        <v>3316</v>
      </c>
      <c r="F2768" s="145" t="s">
        <v>3317</v>
      </c>
      <c r="G2768" s="146" t="s">
        <v>318</v>
      </c>
      <c r="H2768" s="147">
        <v>4</v>
      </c>
      <c r="I2768" s="148"/>
      <c r="J2768" s="148">
        <f t="shared" si="80"/>
        <v>0</v>
      </c>
      <c r="K2768" s="149"/>
      <c r="L2768" s="31"/>
      <c r="M2768" s="150" t="s">
        <v>1</v>
      </c>
      <c r="N2768" s="151" t="s">
        <v>38</v>
      </c>
      <c r="O2768" s="152">
        <v>0</v>
      </c>
      <c r="P2768" s="152">
        <f t="shared" si="81"/>
        <v>0</v>
      </c>
      <c r="Q2768" s="152">
        <v>0</v>
      </c>
      <c r="R2768" s="152">
        <f t="shared" si="82"/>
        <v>0</v>
      </c>
      <c r="S2768" s="152">
        <v>0</v>
      </c>
      <c r="T2768" s="153">
        <f t="shared" si="83"/>
        <v>0</v>
      </c>
      <c r="U2768" s="30"/>
      <c r="V2768" s="30"/>
      <c r="W2768" s="30"/>
      <c r="X2768" s="30"/>
      <c r="Y2768" s="30"/>
      <c r="Z2768" s="30"/>
      <c r="AA2768" s="30"/>
      <c r="AB2768" s="30"/>
      <c r="AC2768" s="30"/>
      <c r="AD2768" s="30"/>
      <c r="AE2768" s="30"/>
      <c r="AR2768" s="154" t="s">
        <v>223</v>
      </c>
      <c r="AT2768" s="154" t="s">
        <v>139</v>
      </c>
      <c r="AU2768" s="154" t="s">
        <v>83</v>
      </c>
      <c r="AY2768" s="18" t="s">
        <v>137</v>
      </c>
      <c r="BE2768" s="155">
        <f t="shared" si="84"/>
        <v>0</v>
      </c>
      <c r="BF2768" s="155">
        <f t="shared" si="85"/>
        <v>0</v>
      </c>
      <c r="BG2768" s="155">
        <f t="shared" si="86"/>
        <v>0</v>
      </c>
      <c r="BH2768" s="155">
        <f t="shared" si="87"/>
        <v>0</v>
      </c>
      <c r="BI2768" s="155">
        <f t="shared" si="88"/>
        <v>0</v>
      </c>
      <c r="BJ2768" s="18" t="s">
        <v>81</v>
      </c>
      <c r="BK2768" s="155">
        <f t="shared" si="89"/>
        <v>0</v>
      </c>
      <c r="BL2768" s="18" t="s">
        <v>223</v>
      </c>
      <c r="BM2768" s="154" t="s">
        <v>3318</v>
      </c>
    </row>
    <row r="2769" spans="1:65" s="2" customFormat="1" ht="24.15" customHeight="1">
      <c r="A2769" s="30"/>
      <c r="B2769" s="142"/>
      <c r="C2769" s="143" t="s">
        <v>3319</v>
      </c>
      <c r="D2769" s="143" t="s">
        <v>139</v>
      </c>
      <c r="E2769" s="144" t="s">
        <v>3320</v>
      </c>
      <c r="F2769" s="145" t="s">
        <v>3321</v>
      </c>
      <c r="G2769" s="146" t="s">
        <v>318</v>
      </c>
      <c r="H2769" s="147">
        <v>2</v>
      </c>
      <c r="I2769" s="148"/>
      <c r="J2769" s="148">
        <f t="shared" si="80"/>
        <v>0</v>
      </c>
      <c r="K2769" s="149"/>
      <c r="L2769" s="31"/>
      <c r="M2769" s="150" t="s">
        <v>1</v>
      </c>
      <c r="N2769" s="151" t="s">
        <v>38</v>
      </c>
      <c r="O2769" s="152">
        <v>0</v>
      </c>
      <c r="P2769" s="152">
        <f t="shared" si="81"/>
        <v>0</v>
      </c>
      <c r="Q2769" s="152">
        <v>0</v>
      </c>
      <c r="R2769" s="152">
        <f t="shared" si="82"/>
        <v>0</v>
      </c>
      <c r="S2769" s="152">
        <v>0</v>
      </c>
      <c r="T2769" s="153">
        <f t="shared" si="83"/>
        <v>0</v>
      </c>
      <c r="U2769" s="30"/>
      <c r="V2769" s="30"/>
      <c r="W2769" s="30"/>
      <c r="X2769" s="30"/>
      <c r="Y2769" s="30"/>
      <c r="Z2769" s="30"/>
      <c r="AA2769" s="30"/>
      <c r="AB2769" s="30"/>
      <c r="AC2769" s="30"/>
      <c r="AD2769" s="30"/>
      <c r="AE2769" s="30"/>
      <c r="AR2769" s="154" t="s">
        <v>223</v>
      </c>
      <c r="AT2769" s="154" t="s">
        <v>139</v>
      </c>
      <c r="AU2769" s="154" t="s">
        <v>83</v>
      </c>
      <c r="AY2769" s="18" t="s">
        <v>137</v>
      </c>
      <c r="BE2769" s="155">
        <f t="shared" si="84"/>
        <v>0</v>
      </c>
      <c r="BF2769" s="155">
        <f t="shared" si="85"/>
        <v>0</v>
      </c>
      <c r="BG2769" s="155">
        <f t="shared" si="86"/>
        <v>0</v>
      </c>
      <c r="BH2769" s="155">
        <f t="shared" si="87"/>
        <v>0</v>
      </c>
      <c r="BI2769" s="155">
        <f t="shared" si="88"/>
        <v>0</v>
      </c>
      <c r="BJ2769" s="18" t="s">
        <v>81</v>
      </c>
      <c r="BK2769" s="155">
        <f t="shared" si="89"/>
        <v>0</v>
      </c>
      <c r="BL2769" s="18" t="s">
        <v>223</v>
      </c>
      <c r="BM2769" s="154" t="s">
        <v>3322</v>
      </c>
    </row>
    <row r="2770" spans="1:65" s="2" customFormat="1" ht="37.799999999999997" customHeight="1">
      <c r="A2770" s="30"/>
      <c r="B2770" s="142"/>
      <c r="C2770" s="143" t="s">
        <v>3323</v>
      </c>
      <c r="D2770" s="143" t="s">
        <v>139</v>
      </c>
      <c r="E2770" s="144" t="s">
        <v>3324</v>
      </c>
      <c r="F2770" s="145" t="s">
        <v>3325</v>
      </c>
      <c r="G2770" s="146" t="s">
        <v>318</v>
      </c>
      <c r="H2770" s="147">
        <v>2</v>
      </c>
      <c r="I2770" s="148"/>
      <c r="J2770" s="148">
        <f t="shared" si="80"/>
        <v>0</v>
      </c>
      <c r="K2770" s="149"/>
      <c r="L2770" s="31"/>
      <c r="M2770" s="150" t="s">
        <v>1</v>
      </c>
      <c r="N2770" s="151" t="s">
        <v>38</v>
      </c>
      <c r="O2770" s="152">
        <v>0</v>
      </c>
      <c r="P2770" s="152">
        <f t="shared" si="81"/>
        <v>0</v>
      </c>
      <c r="Q2770" s="152">
        <v>0</v>
      </c>
      <c r="R2770" s="152">
        <f t="shared" si="82"/>
        <v>0</v>
      </c>
      <c r="S2770" s="152">
        <v>0</v>
      </c>
      <c r="T2770" s="153">
        <f t="shared" si="83"/>
        <v>0</v>
      </c>
      <c r="U2770" s="30"/>
      <c r="V2770" s="30"/>
      <c r="W2770" s="30"/>
      <c r="X2770" s="30"/>
      <c r="Y2770" s="30"/>
      <c r="Z2770" s="30"/>
      <c r="AA2770" s="30"/>
      <c r="AB2770" s="30"/>
      <c r="AC2770" s="30"/>
      <c r="AD2770" s="30"/>
      <c r="AE2770" s="30"/>
      <c r="AR2770" s="154" t="s">
        <v>223</v>
      </c>
      <c r="AT2770" s="154" t="s">
        <v>139</v>
      </c>
      <c r="AU2770" s="154" t="s">
        <v>83</v>
      </c>
      <c r="AY2770" s="18" t="s">
        <v>137</v>
      </c>
      <c r="BE2770" s="155">
        <f t="shared" si="84"/>
        <v>0</v>
      </c>
      <c r="BF2770" s="155">
        <f t="shared" si="85"/>
        <v>0</v>
      </c>
      <c r="BG2770" s="155">
        <f t="shared" si="86"/>
        <v>0</v>
      </c>
      <c r="BH2770" s="155">
        <f t="shared" si="87"/>
        <v>0</v>
      </c>
      <c r="BI2770" s="155">
        <f t="shared" si="88"/>
        <v>0</v>
      </c>
      <c r="BJ2770" s="18" t="s">
        <v>81</v>
      </c>
      <c r="BK2770" s="155">
        <f t="shared" si="89"/>
        <v>0</v>
      </c>
      <c r="BL2770" s="18" t="s">
        <v>223</v>
      </c>
      <c r="BM2770" s="154" t="s">
        <v>3326</v>
      </c>
    </row>
    <row r="2771" spans="1:65" s="2" customFormat="1" ht="24.15" customHeight="1">
      <c r="A2771" s="30"/>
      <c r="B2771" s="142"/>
      <c r="C2771" s="143" t="s">
        <v>3327</v>
      </c>
      <c r="D2771" s="143" t="s">
        <v>139</v>
      </c>
      <c r="E2771" s="144" t="s">
        <v>3328</v>
      </c>
      <c r="F2771" s="145" t="s">
        <v>3329</v>
      </c>
      <c r="G2771" s="146" t="s">
        <v>318</v>
      </c>
      <c r="H2771" s="147">
        <v>2</v>
      </c>
      <c r="I2771" s="148"/>
      <c r="J2771" s="148">
        <f t="shared" si="80"/>
        <v>0</v>
      </c>
      <c r="K2771" s="149"/>
      <c r="L2771" s="31"/>
      <c r="M2771" s="150" t="s">
        <v>1</v>
      </c>
      <c r="N2771" s="151" t="s">
        <v>38</v>
      </c>
      <c r="O2771" s="152">
        <v>0</v>
      </c>
      <c r="P2771" s="152">
        <f t="shared" si="81"/>
        <v>0</v>
      </c>
      <c r="Q2771" s="152">
        <v>0</v>
      </c>
      <c r="R2771" s="152">
        <f t="shared" si="82"/>
        <v>0</v>
      </c>
      <c r="S2771" s="152">
        <v>0</v>
      </c>
      <c r="T2771" s="153">
        <f t="shared" si="83"/>
        <v>0</v>
      </c>
      <c r="U2771" s="30"/>
      <c r="V2771" s="30"/>
      <c r="W2771" s="30"/>
      <c r="X2771" s="30"/>
      <c r="Y2771" s="30"/>
      <c r="Z2771" s="30"/>
      <c r="AA2771" s="30"/>
      <c r="AB2771" s="30"/>
      <c r="AC2771" s="30"/>
      <c r="AD2771" s="30"/>
      <c r="AE2771" s="30"/>
      <c r="AR2771" s="154" t="s">
        <v>223</v>
      </c>
      <c r="AT2771" s="154" t="s">
        <v>139</v>
      </c>
      <c r="AU2771" s="154" t="s">
        <v>83</v>
      </c>
      <c r="AY2771" s="18" t="s">
        <v>137</v>
      </c>
      <c r="BE2771" s="155">
        <f t="shared" si="84"/>
        <v>0</v>
      </c>
      <c r="BF2771" s="155">
        <f t="shared" si="85"/>
        <v>0</v>
      </c>
      <c r="BG2771" s="155">
        <f t="shared" si="86"/>
        <v>0</v>
      </c>
      <c r="BH2771" s="155">
        <f t="shared" si="87"/>
        <v>0</v>
      </c>
      <c r="BI2771" s="155">
        <f t="shared" si="88"/>
        <v>0</v>
      </c>
      <c r="BJ2771" s="18" t="s">
        <v>81</v>
      </c>
      <c r="BK2771" s="155">
        <f t="shared" si="89"/>
        <v>0</v>
      </c>
      <c r="BL2771" s="18" t="s">
        <v>223</v>
      </c>
      <c r="BM2771" s="154" t="s">
        <v>3330</v>
      </c>
    </row>
    <row r="2772" spans="1:65" s="2" customFormat="1" ht="24.15" customHeight="1">
      <c r="A2772" s="30"/>
      <c r="B2772" s="142"/>
      <c r="C2772" s="143" t="s">
        <v>3331</v>
      </c>
      <c r="D2772" s="143" t="s">
        <v>139</v>
      </c>
      <c r="E2772" s="144" t="s">
        <v>3332</v>
      </c>
      <c r="F2772" s="145" t="s">
        <v>3333</v>
      </c>
      <c r="G2772" s="146" t="s">
        <v>318</v>
      </c>
      <c r="H2772" s="147">
        <v>18</v>
      </c>
      <c r="I2772" s="148"/>
      <c r="J2772" s="148">
        <f t="shared" si="80"/>
        <v>0</v>
      </c>
      <c r="K2772" s="149"/>
      <c r="L2772" s="31"/>
      <c r="M2772" s="150" t="s">
        <v>1</v>
      </c>
      <c r="N2772" s="151" t="s">
        <v>38</v>
      </c>
      <c r="O2772" s="152">
        <v>0</v>
      </c>
      <c r="P2772" s="152">
        <f t="shared" si="81"/>
        <v>0</v>
      </c>
      <c r="Q2772" s="152">
        <v>0</v>
      </c>
      <c r="R2772" s="152">
        <f t="shared" si="82"/>
        <v>0</v>
      </c>
      <c r="S2772" s="152">
        <v>0</v>
      </c>
      <c r="T2772" s="153">
        <f t="shared" si="83"/>
        <v>0</v>
      </c>
      <c r="U2772" s="30"/>
      <c r="V2772" s="30"/>
      <c r="W2772" s="30"/>
      <c r="X2772" s="30"/>
      <c r="Y2772" s="30"/>
      <c r="Z2772" s="30"/>
      <c r="AA2772" s="30"/>
      <c r="AB2772" s="30"/>
      <c r="AC2772" s="30"/>
      <c r="AD2772" s="30"/>
      <c r="AE2772" s="30"/>
      <c r="AR2772" s="154" t="s">
        <v>223</v>
      </c>
      <c r="AT2772" s="154" t="s">
        <v>139</v>
      </c>
      <c r="AU2772" s="154" t="s">
        <v>83</v>
      </c>
      <c r="AY2772" s="18" t="s">
        <v>137</v>
      </c>
      <c r="BE2772" s="155">
        <f t="shared" si="84"/>
        <v>0</v>
      </c>
      <c r="BF2772" s="155">
        <f t="shared" si="85"/>
        <v>0</v>
      </c>
      <c r="BG2772" s="155">
        <f t="shared" si="86"/>
        <v>0</v>
      </c>
      <c r="BH2772" s="155">
        <f t="shared" si="87"/>
        <v>0</v>
      </c>
      <c r="BI2772" s="155">
        <f t="shared" si="88"/>
        <v>0</v>
      </c>
      <c r="BJ2772" s="18" t="s">
        <v>81</v>
      </c>
      <c r="BK2772" s="155">
        <f t="shared" si="89"/>
        <v>0</v>
      </c>
      <c r="BL2772" s="18" t="s">
        <v>223</v>
      </c>
      <c r="BM2772" s="154" t="s">
        <v>3334</v>
      </c>
    </row>
    <row r="2773" spans="1:65" s="2" customFormat="1" ht="24.15" customHeight="1">
      <c r="A2773" s="30"/>
      <c r="B2773" s="142"/>
      <c r="C2773" s="143" t="s">
        <v>3335</v>
      </c>
      <c r="D2773" s="143" t="s">
        <v>139</v>
      </c>
      <c r="E2773" s="144" t="s">
        <v>3336</v>
      </c>
      <c r="F2773" s="145" t="s">
        <v>3337</v>
      </c>
      <c r="G2773" s="146" t="s">
        <v>318</v>
      </c>
      <c r="H2773" s="147">
        <v>4</v>
      </c>
      <c r="I2773" s="148"/>
      <c r="J2773" s="148">
        <f t="shared" si="80"/>
        <v>0</v>
      </c>
      <c r="K2773" s="149"/>
      <c r="L2773" s="31"/>
      <c r="M2773" s="150" t="s">
        <v>1</v>
      </c>
      <c r="N2773" s="151" t="s">
        <v>38</v>
      </c>
      <c r="O2773" s="152">
        <v>0</v>
      </c>
      <c r="P2773" s="152">
        <f t="shared" si="81"/>
        <v>0</v>
      </c>
      <c r="Q2773" s="152">
        <v>0</v>
      </c>
      <c r="R2773" s="152">
        <f t="shared" si="82"/>
        <v>0</v>
      </c>
      <c r="S2773" s="152">
        <v>0</v>
      </c>
      <c r="T2773" s="153">
        <f t="shared" si="83"/>
        <v>0</v>
      </c>
      <c r="U2773" s="30"/>
      <c r="V2773" s="30"/>
      <c r="W2773" s="30"/>
      <c r="X2773" s="30"/>
      <c r="Y2773" s="30"/>
      <c r="Z2773" s="30"/>
      <c r="AA2773" s="30"/>
      <c r="AB2773" s="30"/>
      <c r="AC2773" s="30"/>
      <c r="AD2773" s="30"/>
      <c r="AE2773" s="30"/>
      <c r="AR2773" s="154" t="s">
        <v>223</v>
      </c>
      <c r="AT2773" s="154" t="s">
        <v>139</v>
      </c>
      <c r="AU2773" s="154" t="s">
        <v>83</v>
      </c>
      <c r="AY2773" s="18" t="s">
        <v>137</v>
      </c>
      <c r="BE2773" s="155">
        <f t="shared" si="84"/>
        <v>0</v>
      </c>
      <c r="BF2773" s="155">
        <f t="shared" si="85"/>
        <v>0</v>
      </c>
      <c r="BG2773" s="155">
        <f t="shared" si="86"/>
        <v>0</v>
      </c>
      <c r="BH2773" s="155">
        <f t="shared" si="87"/>
        <v>0</v>
      </c>
      <c r="BI2773" s="155">
        <f t="shared" si="88"/>
        <v>0</v>
      </c>
      <c r="BJ2773" s="18" t="s">
        <v>81</v>
      </c>
      <c r="BK2773" s="155">
        <f t="shared" si="89"/>
        <v>0</v>
      </c>
      <c r="BL2773" s="18" t="s">
        <v>223</v>
      </c>
      <c r="BM2773" s="154" t="s">
        <v>3338</v>
      </c>
    </row>
    <row r="2774" spans="1:65" s="2" customFormat="1" ht="24.15" customHeight="1">
      <c r="A2774" s="30"/>
      <c r="B2774" s="142"/>
      <c r="C2774" s="143" t="s">
        <v>3339</v>
      </c>
      <c r="D2774" s="143" t="s">
        <v>139</v>
      </c>
      <c r="E2774" s="144" t="s">
        <v>3340</v>
      </c>
      <c r="F2774" s="145" t="s">
        <v>3341</v>
      </c>
      <c r="G2774" s="146" t="s">
        <v>318</v>
      </c>
      <c r="H2774" s="147">
        <v>1</v>
      </c>
      <c r="I2774" s="148"/>
      <c r="J2774" s="148">
        <f t="shared" si="80"/>
        <v>0</v>
      </c>
      <c r="K2774" s="149"/>
      <c r="L2774" s="31"/>
      <c r="M2774" s="150" t="s">
        <v>1</v>
      </c>
      <c r="N2774" s="151" t="s">
        <v>38</v>
      </c>
      <c r="O2774" s="152">
        <v>0</v>
      </c>
      <c r="P2774" s="152">
        <f t="shared" si="81"/>
        <v>0</v>
      </c>
      <c r="Q2774" s="152">
        <v>0</v>
      </c>
      <c r="R2774" s="152">
        <f t="shared" si="82"/>
        <v>0</v>
      </c>
      <c r="S2774" s="152">
        <v>0</v>
      </c>
      <c r="T2774" s="153">
        <f t="shared" si="83"/>
        <v>0</v>
      </c>
      <c r="U2774" s="30"/>
      <c r="V2774" s="30"/>
      <c r="W2774" s="30"/>
      <c r="X2774" s="30"/>
      <c r="Y2774" s="30"/>
      <c r="Z2774" s="30"/>
      <c r="AA2774" s="30"/>
      <c r="AB2774" s="30"/>
      <c r="AC2774" s="30"/>
      <c r="AD2774" s="30"/>
      <c r="AE2774" s="30"/>
      <c r="AR2774" s="154" t="s">
        <v>223</v>
      </c>
      <c r="AT2774" s="154" t="s">
        <v>139</v>
      </c>
      <c r="AU2774" s="154" t="s">
        <v>83</v>
      </c>
      <c r="AY2774" s="18" t="s">
        <v>137</v>
      </c>
      <c r="BE2774" s="155">
        <f t="shared" si="84"/>
        <v>0</v>
      </c>
      <c r="BF2774" s="155">
        <f t="shared" si="85"/>
        <v>0</v>
      </c>
      <c r="BG2774" s="155">
        <f t="shared" si="86"/>
        <v>0</v>
      </c>
      <c r="BH2774" s="155">
        <f t="shared" si="87"/>
        <v>0</v>
      </c>
      <c r="BI2774" s="155">
        <f t="shared" si="88"/>
        <v>0</v>
      </c>
      <c r="BJ2774" s="18" t="s">
        <v>81</v>
      </c>
      <c r="BK2774" s="155">
        <f t="shared" si="89"/>
        <v>0</v>
      </c>
      <c r="BL2774" s="18" t="s">
        <v>223</v>
      </c>
      <c r="BM2774" s="154" t="s">
        <v>3342</v>
      </c>
    </row>
    <row r="2775" spans="1:65" s="2" customFormat="1" ht="49.05" customHeight="1">
      <c r="A2775" s="30"/>
      <c r="B2775" s="142"/>
      <c r="C2775" s="143" t="s">
        <v>3343</v>
      </c>
      <c r="D2775" s="143" t="s">
        <v>139</v>
      </c>
      <c r="E2775" s="144" t="s">
        <v>3344</v>
      </c>
      <c r="F2775" s="145" t="s">
        <v>3345</v>
      </c>
      <c r="G2775" s="146" t="s">
        <v>318</v>
      </c>
      <c r="H2775" s="147">
        <v>1</v>
      </c>
      <c r="I2775" s="148"/>
      <c r="J2775" s="148">
        <f t="shared" si="80"/>
        <v>0</v>
      </c>
      <c r="K2775" s="149"/>
      <c r="L2775" s="31"/>
      <c r="M2775" s="150" t="s">
        <v>1</v>
      </c>
      <c r="N2775" s="151" t="s">
        <v>38</v>
      </c>
      <c r="O2775" s="152">
        <v>0</v>
      </c>
      <c r="P2775" s="152">
        <f t="shared" si="81"/>
        <v>0</v>
      </c>
      <c r="Q2775" s="152">
        <v>0</v>
      </c>
      <c r="R2775" s="152">
        <f t="shared" si="82"/>
        <v>0</v>
      </c>
      <c r="S2775" s="152">
        <v>0</v>
      </c>
      <c r="T2775" s="153">
        <f t="shared" si="83"/>
        <v>0</v>
      </c>
      <c r="U2775" s="30"/>
      <c r="V2775" s="30"/>
      <c r="W2775" s="30"/>
      <c r="X2775" s="30"/>
      <c r="Y2775" s="30"/>
      <c r="Z2775" s="30"/>
      <c r="AA2775" s="30"/>
      <c r="AB2775" s="30"/>
      <c r="AC2775" s="30"/>
      <c r="AD2775" s="30"/>
      <c r="AE2775" s="30"/>
      <c r="AR2775" s="154" t="s">
        <v>223</v>
      </c>
      <c r="AT2775" s="154" t="s">
        <v>139</v>
      </c>
      <c r="AU2775" s="154" t="s">
        <v>83</v>
      </c>
      <c r="AY2775" s="18" t="s">
        <v>137</v>
      </c>
      <c r="BE2775" s="155">
        <f t="shared" si="84"/>
        <v>0</v>
      </c>
      <c r="BF2775" s="155">
        <f t="shared" si="85"/>
        <v>0</v>
      </c>
      <c r="BG2775" s="155">
        <f t="shared" si="86"/>
        <v>0</v>
      </c>
      <c r="BH2775" s="155">
        <f t="shared" si="87"/>
        <v>0</v>
      </c>
      <c r="BI2775" s="155">
        <f t="shared" si="88"/>
        <v>0</v>
      </c>
      <c r="BJ2775" s="18" t="s">
        <v>81</v>
      </c>
      <c r="BK2775" s="155">
        <f t="shared" si="89"/>
        <v>0</v>
      </c>
      <c r="BL2775" s="18" t="s">
        <v>223</v>
      </c>
      <c r="BM2775" s="154" t="s">
        <v>3346</v>
      </c>
    </row>
    <row r="2776" spans="1:65" s="2" customFormat="1" ht="37.799999999999997" customHeight="1">
      <c r="A2776" s="30"/>
      <c r="B2776" s="142"/>
      <c r="C2776" s="143" t="s">
        <v>3347</v>
      </c>
      <c r="D2776" s="143" t="s">
        <v>139</v>
      </c>
      <c r="E2776" s="144" t="s">
        <v>3348</v>
      </c>
      <c r="F2776" s="145" t="s">
        <v>3349</v>
      </c>
      <c r="G2776" s="146" t="s">
        <v>318</v>
      </c>
      <c r="H2776" s="147">
        <v>2</v>
      </c>
      <c r="I2776" s="148"/>
      <c r="J2776" s="148">
        <f t="shared" si="80"/>
        <v>0</v>
      </c>
      <c r="K2776" s="149"/>
      <c r="L2776" s="31"/>
      <c r="M2776" s="150" t="s">
        <v>1</v>
      </c>
      <c r="N2776" s="151" t="s">
        <v>38</v>
      </c>
      <c r="O2776" s="152">
        <v>0</v>
      </c>
      <c r="P2776" s="152">
        <f t="shared" si="81"/>
        <v>0</v>
      </c>
      <c r="Q2776" s="152">
        <v>0</v>
      </c>
      <c r="R2776" s="152">
        <f t="shared" si="82"/>
        <v>0</v>
      </c>
      <c r="S2776" s="152">
        <v>0</v>
      </c>
      <c r="T2776" s="153">
        <f t="shared" si="83"/>
        <v>0</v>
      </c>
      <c r="U2776" s="30"/>
      <c r="V2776" s="30"/>
      <c r="W2776" s="30"/>
      <c r="X2776" s="30"/>
      <c r="Y2776" s="30"/>
      <c r="Z2776" s="30"/>
      <c r="AA2776" s="30"/>
      <c r="AB2776" s="30"/>
      <c r="AC2776" s="30"/>
      <c r="AD2776" s="30"/>
      <c r="AE2776" s="30"/>
      <c r="AR2776" s="154" t="s">
        <v>223</v>
      </c>
      <c r="AT2776" s="154" t="s">
        <v>139</v>
      </c>
      <c r="AU2776" s="154" t="s">
        <v>83</v>
      </c>
      <c r="AY2776" s="18" t="s">
        <v>137</v>
      </c>
      <c r="BE2776" s="155">
        <f t="shared" si="84"/>
        <v>0</v>
      </c>
      <c r="BF2776" s="155">
        <f t="shared" si="85"/>
        <v>0</v>
      </c>
      <c r="BG2776" s="155">
        <f t="shared" si="86"/>
        <v>0</v>
      </c>
      <c r="BH2776" s="155">
        <f t="shared" si="87"/>
        <v>0</v>
      </c>
      <c r="BI2776" s="155">
        <f t="shared" si="88"/>
        <v>0</v>
      </c>
      <c r="BJ2776" s="18" t="s">
        <v>81</v>
      </c>
      <c r="BK2776" s="155">
        <f t="shared" si="89"/>
        <v>0</v>
      </c>
      <c r="BL2776" s="18" t="s">
        <v>223</v>
      </c>
      <c r="BM2776" s="154" t="s">
        <v>3350</v>
      </c>
    </row>
    <row r="2777" spans="1:65" s="2" customFormat="1" ht="33" customHeight="1">
      <c r="A2777" s="30"/>
      <c r="B2777" s="142"/>
      <c r="C2777" s="143" t="s">
        <v>3351</v>
      </c>
      <c r="D2777" s="143" t="s">
        <v>139</v>
      </c>
      <c r="E2777" s="144" t="s">
        <v>3352</v>
      </c>
      <c r="F2777" s="145" t="s">
        <v>3353</v>
      </c>
      <c r="G2777" s="146" t="s">
        <v>318</v>
      </c>
      <c r="H2777" s="147">
        <v>8</v>
      </c>
      <c r="I2777" s="148"/>
      <c r="J2777" s="148">
        <f t="shared" si="80"/>
        <v>0</v>
      </c>
      <c r="K2777" s="149"/>
      <c r="L2777" s="31"/>
      <c r="M2777" s="150" t="s">
        <v>1</v>
      </c>
      <c r="N2777" s="151" t="s">
        <v>38</v>
      </c>
      <c r="O2777" s="152">
        <v>0</v>
      </c>
      <c r="P2777" s="152">
        <f t="shared" si="81"/>
        <v>0</v>
      </c>
      <c r="Q2777" s="152">
        <v>0</v>
      </c>
      <c r="R2777" s="152">
        <f t="shared" si="82"/>
        <v>0</v>
      </c>
      <c r="S2777" s="152">
        <v>0</v>
      </c>
      <c r="T2777" s="153">
        <f t="shared" si="83"/>
        <v>0</v>
      </c>
      <c r="U2777" s="30"/>
      <c r="V2777" s="30"/>
      <c r="W2777" s="30"/>
      <c r="X2777" s="30"/>
      <c r="Y2777" s="30"/>
      <c r="Z2777" s="30"/>
      <c r="AA2777" s="30"/>
      <c r="AB2777" s="30"/>
      <c r="AC2777" s="30"/>
      <c r="AD2777" s="30"/>
      <c r="AE2777" s="30"/>
      <c r="AR2777" s="154" t="s">
        <v>223</v>
      </c>
      <c r="AT2777" s="154" t="s">
        <v>139</v>
      </c>
      <c r="AU2777" s="154" t="s">
        <v>83</v>
      </c>
      <c r="AY2777" s="18" t="s">
        <v>137</v>
      </c>
      <c r="BE2777" s="155">
        <f t="shared" si="84"/>
        <v>0</v>
      </c>
      <c r="BF2777" s="155">
        <f t="shared" si="85"/>
        <v>0</v>
      </c>
      <c r="BG2777" s="155">
        <f t="shared" si="86"/>
        <v>0</v>
      </c>
      <c r="BH2777" s="155">
        <f t="shared" si="87"/>
        <v>0</v>
      </c>
      <c r="BI2777" s="155">
        <f t="shared" si="88"/>
        <v>0</v>
      </c>
      <c r="BJ2777" s="18" t="s">
        <v>81</v>
      </c>
      <c r="BK2777" s="155">
        <f t="shared" si="89"/>
        <v>0</v>
      </c>
      <c r="BL2777" s="18" t="s">
        <v>223</v>
      </c>
      <c r="BM2777" s="154" t="s">
        <v>3354</v>
      </c>
    </row>
    <row r="2778" spans="1:65" s="2" customFormat="1" ht="37.799999999999997" customHeight="1">
      <c r="A2778" s="30"/>
      <c r="B2778" s="142"/>
      <c r="C2778" s="143" t="s">
        <v>3355</v>
      </c>
      <c r="D2778" s="143" t="s">
        <v>139</v>
      </c>
      <c r="E2778" s="144" t="s">
        <v>3356</v>
      </c>
      <c r="F2778" s="145" t="s">
        <v>3357</v>
      </c>
      <c r="G2778" s="146" t="s">
        <v>318</v>
      </c>
      <c r="H2778" s="147">
        <v>1</v>
      </c>
      <c r="I2778" s="148"/>
      <c r="J2778" s="148">
        <f t="shared" si="80"/>
        <v>0</v>
      </c>
      <c r="K2778" s="149"/>
      <c r="L2778" s="31"/>
      <c r="M2778" s="150" t="s">
        <v>1</v>
      </c>
      <c r="N2778" s="151" t="s">
        <v>38</v>
      </c>
      <c r="O2778" s="152">
        <v>0</v>
      </c>
      <c r="P2778" s="152">
        <f t="shared" si="81"/>
        <v>0</v>
      </c>
      <c r="Q2778" s="152">
        <v>0</v>
      </c>
      <c r="R2778" s="152">
        <f t="shared" si="82"/>
        <v>0</v>
      </c>
      <c r="S2778" s="152">
        <v>0</v>
      </c>
      <c r="T2778" s="153">
        <f t="shared" si="83"/>
        <v>0</v>
      </c>
      <c r="U2778" s="30"/>
      <c r="V2778" s="30"/>
      <c r="W2778" s="30"/>
      <c r="X2778" s="30"/>
      <c r="Y2778" s="30"/>
      <c r="Z2778" s="30"/>
      <c r="AA2778" s="30"/>
      <c r="AB2778" s="30"/>
      <c r="AC2778" s="30"/>
      <c r="AD2778" s="30"/>
      <c r="AE2778" s="30"/>
      <c r="AR2778" s="154" t="s">
        <v>223</v>
      </c>
      <c r="AT2778" s="154" t="s">
        <v>139</v>
      </c>
      <c r="AU2778" s="154" t="s">
        <v>83</v>
      </c>
      <c r="AY2778" s="18" t="s">
        <v>137</v>
      </c>
      <c r="BE2778" s="155">
        <f t="shared" si="84"/>
        <v>0</v>
      </c>
      <c r="BF2778" s="155">
        <f t="shared" si="85"/>
        <v>0</v>
      </c>
      <c r="BG2778" s="155">
        <f t="shared" si="86"/>
        <v>0</v>
      </c>
      <c r="BH2778" s="155">
        <f t="shared" si="87"/>
        <v>0</v>
      </c>
      <c r="BI2778" s="155">
        <f t="shared" si="88"/>
        <v>0</v>
      </c>
      <c r="BJ2778" s="18" t="s">
        <v>81</v>
      </c>
      <c r="BK2778" s="155">
        <f t="shared" si="89"/>
        <v>0</v>
      </c>
      <c r="BL2778" s="18" t="s">
        <v>223</v>
      </c>
      <c r="BM2778" s="154" t="s">
        <v>3358</v>
      </c>
    </row>
    <row r="2779" spans="1:65" s="2" customFormat="1" ht="24.15" customHeight="1">
      <c r="A2779" s="30"/>
      <c r="B2779" s="142"/>
      <c r="C2779" s="143" t="s">
        <v>3359</v>
      </c>
      <c r="D2779" s="143" t="s">
        <v>139</v>
      </c>
      <c r="E2779" s="144" t="s">
        <v>3360</v>
      </c>
      <c r="F2779" s="145" t="s">
        <v>3361</v>
      </c>
      <c r="G2779" s="146" t="s">
        <v>318</v>
      </c>
      <c r="H2779" s="147">
        <v>15</v>
      </c>
      <c r="I2779" s="148"/>
      <c r="J2779" s="148">
        <f t="shared" si="80"/>
        <v>0</v>
      </c>
      <c r="K2779" s="149"/>
      <c r="L2779" s="31"/>
      <c r="M2779" s="150" t="s">
        <v>1</v>
      </c>
      <c r="N2779" s="151" t="s">
        <v>38</v>
      </c>
      <c r="O2779" s="152">
        <v>0</v>
      </c>
      <c r="P2779" s="152">
        <f t="shared" si="81"/>
        <v>0</v>
      </c>
      <c r="Q2779" s="152">
        <v>0</v>
      </c>
      <c r="R2779" s="152">
        <f t="shared" si="82"/>
        <v>0</v>
      </c>
      <c r="S2779" s="152">
        <v>0</v>
      </c>
      <c r="T2779" s="153">
        <f t="shared" si="83"/>
        <v>0</v>
      </c>
      <c r="U2779" s="30"/>
      <c r="V2779" s="30"/>
      <c r="W2779" s="30"/>
      <c r="X2779" s="30"/>
      <c r="Y2779" s="30"/>
      <c r="Z2779" s="30"/>
      <c r="AA2779" s="30"/>
      <c r="AB2779" s="30"/>
      <c r="AC2779" s="30"/>
      <c r="AD2779" s="30"/>
      <c r="AE2779" s="30"/>
      <c r="AR2779" s="154" t="s">
        <v>223</v>
      </c>
      <c r="AT2779" s="154" t="s">
        <v>139</v>
      </c>
      <c r="AU2779" s="154" t="s">
        <v>83</v>
      </c>
      <c r="AY2779" s="18" t="s">
        <v>137</v>
      </c>
      <c r="BE2779" s="155">
        <f t="shared" si="84"/>
        <v>0</v>
      </c>
      <c r="BF2779" s="155">
        <f t="shared" si="85"/>
        <v>0</v>
      </c>
      <c r="BG2779" s="155">
        <f t="shared" si="86"/>
        <v>0</v>
      </c>
      <c r="BH2779" s="155">
        <f t="shared" si="87"/>
        <v>0</v>
      </c>
      <c r="BI2779" s="155">
        <f t="shared" si="88"/>
        <v>0</v>
      </c>
      <c r="BJ2779" s="18" t="s">
        <v>81</v>
      </c>
      <c r="BK2779" s="155">
        <f t="shared" si="89"/>
        <v>0</v>
      </c>
      <c r="BL2779" s="18" t="s">
        <v>223</v>
      </c>
      <c r="BM2779" s="154" t="s">
        <v>3362</v>
      </c>
    </row>
    <row r="2780" spans="1:65" s="2" customFormat="1" ht="33" customHeight="1">
      <c r="A2780" s="30"/>
      <c r="B2780" s="142"/>
      <c r="C2780" s="143" t="s">
        <v>3363</v>
      </c>
      <c r="D2780" s="143" t="s">
        <v>139</v>
      </c>
      <c r="E2780" s="144" t="s">
        <v>3364</v>
      </c>
      <c r="F2780" s="145" t="s">
        <v>3365</v>
      </c>
      <c r="G2780" s="146" t="s">
        <v>318</v>
      </c>
      <c r="H2780" s="147">
        <v>19</v>
      </c>
      <c r="I2780" s="148"/>
      <c r="J2780" s="148">
        <f t="shared" si="80"/>
        <v>0</v>
      </c>
      <c r="K2780" s="149"/>
      <c r="L2780" s="31"/>
      <c r="M2780" s="150" t="s">
        <v>1</v>
      </c>
      <c r="N2780" s="151" t="s">
        <v>38</v>
      </c>
      <c r="O2780" s="152">
        <v>0</v>
      </c>
      <c r="P2780" s="152">
        <f t="shared" si="81"/>
        <v>0</v>
      </c>
      <c r="Q2780" s="152">
        <v>0</v>
      </c>
      <c r="R2780" s="152">
        <f t="shared" si="82"/>
        <v>0</v>
      </c>
      <c r="S2780" s="152">
        <v>0</v>
      </c>
      <c r="T2780" s="153">
        <f t="shared" si="83"/>
        <v>0</v>
      </c>
      <c r="U2780" s="30"/>
      <c r="V2780" s="30"/>
      <c r="W2780" s="30"/>
      <c r="X2780" s="30"/>
      <c r="Y2780" s="30"/>
      <c r="Z2780" s="30"/>
      <c r="AA2780" s="30"/>
      <c r="AB2780" s="30"/>
      <c r="AC2780" s="30"/>
      <c r="AD2780" s="30"/>
      <c r="AE2780" s="30"/>
      <c r="AR2780" s="154" t="s">
        <v>223</v>
      </c>
      <c r="AT2780" s="154" t="s">
        <v>139</v>
      </c>
      <c r="AU2780" s="154" t="s">
        <v>83</v>
      </c>
      <c r="AY2780" s="18" t="s">
        <v>137</v>
      </c>
      <c r="BE2780" s="155">
        <f t="shared" si="84"/>
        <v>0</v>
      </c>
      <c r="BF2780" s="155">
        <f t="shared" si="85"/>
        <v>0</v>
      </c>
      <c r="BG2780" s="155">
        <f t="shared" si="86"/>
        <v>0</v>
      </c>
      <c r="BH2780" s="155">
        <f t="shared" si="87"/>
        <v>0</v>
      </c>
      <c r="BI2780" s="155">
        <f t="shared" si="88"/>
        <v>0</v>
      </c>
      <c r="BJ2780" s="18" t="s">
        <v>81</v>
      </c>
      <c r="BK2780" s="155">
        <f t="shared" si="89"/>
        <v>0</v>
      </c>
      <c r="BL2780" s="18" t="s">
        <v>223</v>
      </c>
      <c r="BM2780" s="154" t="s">
        <v>3366</v>
      </c>
    </row>
    <row r="2781" spans="1:65" s="2" customFormat="1" ht="37.799999999999997" customHeight="1">
      <c r="A2781" s="30"/>
      <c r="B2781" s="142"/>
      <c r="C2781" s="143" t="s">
        <v>3367</v>
      </c>
      <c r="D2781" s="143" t="s">
        <v>139</v>
      </c>
      <c r="E2781" s="144" t="s">
        <v>3368</v>
      </c>
      <c r="F2781" s="145" t="s">
        <v>3369</v>
      </c>
      <c r="G2781" s="146" t="s">
        <v>318</v>
      </c>
      <c r="H2781" s="147">
        <v>12</v>
      </c>
      <c r="I2781" s="148"/>
      <c r="J2781" s="148">
        <f t="shared" si="80"/>
        <v>0</v>
      </c>
      <c r="K2781" s="149"/>
      <c r="L2781" s="31"/>
      <c r="M2781" s="150" t="s">
        <v>1</v>
      </c>
      <c r="N2781" s="151" t="s">
        <v>38</v>
      </c>
      <c r="O2781" s="152">
        <v>0</v>
      </c>
      <c r="P2781" s="152">
        <f t="shared" si="81"/>
        <v>0</v>
      </c>
      <c r="Q2781" s="152">
        <v>0</v>
      </c>
      <c r="R2781" s="152">
        <f t="shared" si="82"/>
        <v>0</v>
      </c>
      <c r="S2781" s="152">
        <v>0</v>
      </c>
      <c r="T2781" s="153">
        <f t="shared" si="83"/>
        <v>0</v>
      </c>
      <c r="U2781" s="30"/>
      <c r="V2781" s="30"/>
      <c r="W2781" s="30"/>
      <c r="X2781" s="30"/>
      <c r="Y2781" s="30"/>
      <c r="Z2781" s="30"/>
      <c r="AA2781" s="30"/>
      <c r="AB2781" s="30"/>
      <c r="AC2781" s="30"/>
      <c r="AD2781" s="30"/>
      <c r="AE2781" s="30"/>
      <c r="AR2781" s="154" t="s">
        <v>223</v>
      </c>
      <c r="AT2781" s="154" t="s">
        <v>139</v>
      </c>
      <c r="AU2781" s="154" t="s">
        <v>83</v>
      </c>
      <c r="AY2781" s="18" t="s">
        <v>137</v>
      </c>
      <c r="BE2781" s="155">
        <f t="shared" si="84"/>
        <v>0</v>
      </c>
      <c r="BF2781" s="155">
        <f t="shared" si="85"/>
        <v>0</v>
      </c>
      <c r="BG2781" s="155">
        <f t="shared" si="86"/>
        <v>0</v>
      </c>
      <c r="BH2781" s="155">
        <f t="shared" si="87"/>
        <v>0</v>
      </c>
      <c r="BI2781" s="155">
        <f t="shared" si="88"/>
        <v>0</v>
      </c>
      <c r="BJ2781" s="18" t="s">
        <v>81</v>
      </c>
      <c r="BK2781" s="155">
        <f t="shared" si="89"/>
        <v>0</v>
      </c>
      <c r="BL2781" s="18" t="s">
        <v>223</v>
      </c>
      <c r="BM2781" s="154" t="s">
        <v>3370</v>
      </c>
    </row>
    <row r="2782" spans="1:65" s="2" customFormat="1" ht="24.15" customHeight="1">
      <c r="A2782" s="30"/>
      <c r="B2782" s="142"/>
      <c r="C2782" s="143" t="s">
        <v>3371</v>
      </c>
      <c r="D2782" s="143" t="s">
        <v>139</v>
      </c>
      <c r="E2782" s="144" t="s">
        <v>3372</v>
      </c>
      <c r="F2782" s="145" t="s">
        <v>3373</v>
      </c>
      <c r="G2782" s="146" t="s">
        <v>318</v>
      </c>
      <c r="H2782" s="147">
        <v>8</v>
      </c>
      <c r="I2782" s="148"/>
      <c r="J2782" s="148">
        <f t="shared" si="80"/>
        <v>0</v>
      </c>
      <c r="K2782" s="149"/>
      <c r="L2782" s="31"/>
      <c r="M2782" s="150" t="s">
        <v>1</v>
      </c>
      <c r="N2782" s="151" t="s">
        <v>38</v>
      </c>
      <c r="O2782" s="152">
        <v>0</v>
      </c>
      <c r="P2782" s="152">
        <f t="shared" si="81"/>
        <v>0</v>
      </c>
      <c r="Q2782" s="152">
        <v>0</v>
      </c>
      <c r="R2782" s="152">
        <f t="shared" si="82"/>
        <v>0</v>
      </c>
      <c r="S2782" s="152">
        <v>0</v>
      </c>
      <c r="T2782" s="153">
        <f t="shared" si="83"/>
        <v>0</v>
      </c>
      <c r="U2782" s="30"/>
      <c r="V2782" s="30"/>
      <c r="W2782" s="30"/>
      <c r="X2782" s="30"/>
      <c r="Y2782" s="30"/>
      <c r="Z2782" s="30"/>
      <c r="AA2782" s="30"/>
      <c r="AB2782" s="30"/>
      <c r="AC2782" s="30"/>
      <c r="AD2782" s="30"/>
      <c r="AE2782" s="30"/>
      <c r="AR2782" s="154" t="s">
        <v>223</v>
      </c>
      <c r="AT2782" s="154" t="s">
        <v>139</v>
      </c>
      <c r="AU2782" s="154" t="s">
        <v>83</v>
      </c>
      <c r="AY2782" s="18" t="s">
        <v>137</v>
      </c>
      <c r="BE2782" s="155">
        <f t="shared" si="84"/>
        <v>0</v>
      </c>
      <c r="BF2782" s="155">
        <f t="shared" si="85"/>
        <v>0</v>
      </c>
      <c r="BG2782" s="155">
        <f t="shared" si="86"/>
        <v>0</v>
      </c>
      <c r="BH2782" s="155">
        <f t="shared" si="87"/>
        <v>0</v>
      </c>
      <c r="BI2782" s="155">
        <f t="shared" si="88"/>
        <v>0</v>
      </c>
      <c r="BJ2782" s="18" t="s">
        <v>81</v>
      </c>
      <c r="BK2782" s="155">
        <f t="shared" si="89"/>
        <v>0</v>
      </c>
      <c r="BL2782" s="18" t="s">
        <v>223</v>
      </c>
      <c r="BM2782" s="154" t="s">
        <v>3374</v>
      </c>
    </row>
    <row r="2783" spans="1:65" s="2" customFormat="1" ht="33" customHeight="1">
      <c r="A2783" s="30"/>
      <c r="B2783" s="142"/>
      <c r="C2783" s="143" t="s">
        <v>3375</v>
      </c>
      <c r="D2783" s="143" t="s">
        <v>139</v>
      </c>
      <c r="E2783" s="144" t="s">
        <v>3376</v>
      </c>
      <c r="F2783" s="145" t="s">
        <v>3377</v>
      </c>
      <c r="G2783" s="146" t="s">
        <v>318</v>
      </c>
      <c r="H2783" s="147">
        <v>12</v>
      </c>
      <c r="I2783" s="148"/>
      <c r="J2783" s="148">
        <f t="shared" si="80"/>
        <v>0</v>
      </c>
      <c r="K2783" s="149"/>
      <c r="L2783" s="31"/>
      <c r="M2783" s="150" t="s">
        <v>1</v>
      </c>
      <c r="N2783" s="151" t="s">
        <v>38</v>
      </c>
      <c r="O2783" s="152">
        <v>0</v>
      </c>
      <c r="P2783" s="152">
        <f t="shared" si="81"/>
        <v>0</v>
      </c>
      <c r="Q2783" s="152">
        <v>0</v>
      </c>
      <c r="R2783" s="152">
        <f t="shared" si="82"/>
        <v>0</v>
      </c>
      <c r="S2783" s="152">
        <v>0</v>
      </c>
      <c r="T2783" s="153">
        <f t="shared" si="83"/>
        <v>0</v>
      </c>
      <c r="U2783" s="30"/>
      <c r="V2783" s="30"/>
      <c r="W2783" s="30"/>
      <c r="X2783" s="30"/>
      <c r="Y2783" s="30"/>
      <c r="Z2783" s="30"/>
      <c r="AA2783" s="30"/>
      <c r="AB2783" s="30"/>
      <c r="AC2783" s="30"/>
      <c r="AD2783" s="30"/>
      <c r="AE2783" s="30"/>
      <c r="AR2783" s="154" t="s">
        <v>223</v>
      </c>
      <c r="AT2783" s="154" t="s">
        <v>139</v>
      </c>
      <c r="AU2783" s="154" t="s">
        <v>83</v>
      </c>
      <c r="AY2783" s="18" t="s">
        <v>137</v>
      </c>
      <c r="BE2783" s="155">
        <f t="shared" si="84"/>
        <v>0</v>
      </c>
      <c r="BF2783" s="155">
        <f t="shared" si="85"/>
        <v>0</v>
      </c>
      <c r="BG2783" s="155">
        <f t="shared" si="86"/>
        <v>0</v>
      </c>
      <c r="BH2783" s="155">
        <f t="shared" si="87"/>
        <v>0</v>
      </c>
      <c r="BI2783" s="155">
        <f t="shared" si="88"/>
        <v>0</v>
      </c>
      <c r="BJ2783" s="18" t="s">
        <v>81</v>
      </c>
      <c r="BK2783" s="155">
        <f t="shared" si="89"/>
        <v>0</v>
      </c>
      <c r="BL2783" s="18" t="s">
        <v>223</v>
      </c>
      <c r="BM2783" s="154" t="s">
        <v>3378</v>
      </c>
    </row>
    <row r="2784" spans="1:65" s="2" customFormat="1" ht="33" customHeight="1">
      <c r="A2784" s="30"/>
      <c r="B2784" s="142"/>
      <c r="C2784" s="143" t="s">
        <v>3379</v>
      </c>
      <c r="D2784" s="143" t="s">
        <v>139</v>
      </c>
      <c r="E2784" s="144" t="s">
        <v>3380</v>
      </c>
      <c r="F2784" s="145" t="s">
        <v>3381</v>
      </c>
      <c r="G2784" s="146" t="s">
        <v>318</v>
      </c>
      <c r="H2784" s="147">
        <v>10</v>
      </c>
      <c r="I2784" s="148"/>
      <c r="J2784" s="148">
        <f t="shared" si="80"/>
        <v>0</v>
      </c>
      <c r="K2784" s="149"/>
      <c r="L2784" s="31"/>
      <c r="M2784" s="150" t="s">
        <v>1</v>
      </c>
      <c r="N2784" s="151" t="s">
        <v>38</v>
      </c>
      <c r="O2784" s="152">
        <v>0</v>
      </c>
      <c r="P2784" s="152">
        <f t="shared" si="81"/>
        <v>0</v>
      </c>
      <c r="Q2784" s="152">
        <v>0</v>
      </c>
      <c r="R2784" s="152">
        <f t="shared" si="82"/>
        <v>0</v>
      </c>
      <c r="S2784" s="152">
        <v>0</v>
      </c>
      <c r="T2784" s="153">
        <f t="shared" si="83"/>
        <v>0</v>
      </c>
      <c r="U2784" s="30"/>
      <c r="V2784" s="30"/>
      <c r="W2784" s="30"/>
      <c r="X2784" s="30"/>
      <c r="Y2784" s="30"/>
      <c r="Z2784" s="30"/>
      <c r="AA2784" s="30"/>
      <c r="AB2784" s="30"/>
      <c r="AC2784" s="30"/>
      <c r="AD2784" s="30"/>
      <c r="AE2784" s="30"/>
      <c r="AR2784" s="154" t="s">
        <v>223</v>
      </c>
      <c r="AT2784" s="154" t="s">
        <v>139</v>
      </c>
      <c r="AU2784" s="154" t="s">
        <v>83</v>
      </c>
      <c r="AY2784" s="18" t="s">
        <v>137</v>
      </c>
      <c r="BE2784" s="155">
        <f t="shared" si="84"/>
        <v>0</v>
      </c>
      <c r="BF2784" s="155">
        <f t="shared" si="85"/>
        <v>0</v>
      </c>
      <c r="BG2784" s="155">
        <f t="shared" si="86"/>
        <v>0</v>
      </c>
      <c r="BH2784" s="155">
        <f t="shared" si="87"/>
        <v>0</v>
      </c>
      <c r="BI2784" s="155">
        <f t="shared" si="88"/>
        <v>0</v>
      </c>
      <c r="BJ2784" s="18" t="s">
        <v>81</v>
      </c>
      <c r="BK2784" s="155">
        <f t="shared" si="89"/>
        <v>0</v>
      </c>
      <c r="BL2784" s="18" t="s">
        <v>223</v>
      </c>
      <c r="BM2784" s="154" t="s">
        <v>3382</v>
      </c>
    </row>
    <row r="2785" spans="1:65" s="2" customFormat="1" ht="24.15" customHeight="1">
      <c r="A2785" s="30"/>
      <c r="B2785" s="142"/>
      <c r="C2785" s="143" t="s">
        <v>3383</v>
      </c>
      <c r="D2785" s="143" t="s">
        <v>139</v>
      </c>
      <c r="E2785" s="144" t="s">
        <v>3384</v>
      </c>
      <c r="F2785" s="145" t="s">
        <v>3385</v>
      </c>
      <c r="G2785" s="146" t="s">
        <v>318</v>
      </c>
      <c r="H2785" s="147">
        <v>18</v>
      </c>
      <c r="I2785" s="148"/>
      <c r="J2785" s="148">
        <f t="shared" si="80"/>
        <v>0</v>
      </c>
      <c r="K2785" s="149"/>
      <c r="L2785" s="31"/>
      <c r="M2785" s="150" t="s">
        <v>1</v>
      </c>
      <c r="N2785" s="151" t="s">
        <v>38</v>
      </c>
      <c r="O2785" s="152">
        <v>0</v>
      </c>
      <c r="P2785" s="152">
        <f t="shared" si="81"/>
        <v>0</v>
      </c>
      <c r="Q2785" s="152">
        <v>0</v>
      </c>
      <c r="R2785" s="152">
        <f t="shared" si="82"/>
        <v>0</v>
      </c>
      <c r="S2785" s="152">
        <v>0</v>
      </c>
      <c r="T2785" s="153">
        <f t="shared" si="83"/>
        <v>0</v>
      </c>
      <c r="U2785" s="30"/>
      <c r="V2785" s="30"/>
      <c r="W2785" s="30"/>
      <c r="X2785" s="30"/>
      <c r="Y2785" s="30"/>
      <c r="Z2785" s="30"/>
      <c r="AA2785" s="30"/>
      <c r="AB2785" s="30"/>
      <c r="AC2785" s="30"/>
      <c r="AD2785" s="30"/>
      <c r="AE2785" s="30"/>
      <c r="AR2785" s="154" t="s">
        <v>223</v>
      </c>
      <c r="AT2785" s="154" t="s">
        <v>139</v>
      </c>
      <c r="AU2785" s="154" t="s">
        <v>83</v>
      </c>
      <c r="AY2785" s="18" t="s">
        <v>137</v>
      </c>
      <c r="BE2785" s="155">
        <f t="shared" si="84"/>
        <v>0</v>
      </c>
      <c r="BF2785" s="155">
        <f t="shared" si="85"/>
        <v>0</v>
      </c>
      <c r="BG2785" s="155">
        <f t="shared" si="86"/>
        <v>0</v>
      </c>
      <c r="BH2785" s="155">
        <f t="shared" si="87"/>
        <v>0</v>
      </c>
      <c r="BI2785" s="155">
        <f t="shared" si="88"/>
        <v>0</v>
      </c>
      <c r="BJ2785" s="18" t="s">
        <v>81</v>
      </c>
      <c r="BK2785" s="155">
        <f t="shared" si="89"/>
        <v>0</v>
      </c>
      <c r="BL2785" s="18" t="s">
        <v>223</v>
      </c>
      <c r="BM2785" s="154" t="s">
        <v>3386</v>
      </c>
    </row>
    <row r="2786" spans="1:65" s="2" customFormat="1" ht="24.15" customHeight="1">
      <c r="A2786" s="30"/>
      <c r="B2786" s="142"/>
      <c r="C2786" s="143" t="s">
        <v>3387</v>
      </c>
      <c r="D2786" s="143" t="s">
        <v>139</v>
      </c>
      <c r="E2786" s="144" t="s">
        <v>3388</v>
      </c>
      <c r="F2786" s="145" t="s">
        <v>3389</v>
      </c>
      <c r="G2786" s="146" t="s">
        <v>318</v>
      </c>
      <c r="H2786" s="147">
        <v>34</v>
      </c>
      <c r="I2786" s="148"/>
      <c r="J2786" s="148">
        <f t="shared" si="80"/>
        <v>0</v>
      </c>
      <c r="K2786" s="149"/>
      <c r="L2786" s="31"/>
      <c r="M2786" s="150" t="s">
        <v>1</v>
      </c>
      <c r="N2786" s="151" t="s">
        <v>38</v>
      </c>
      <c r="O2786" s="152">
        <v>0</v>
      </c>
      <c r="P2786" s="152">
        <f t="shared" si="81"/>
        <v>0</v>
      </c>
      <c r="Q2786" s="152">
        <v>0</v>
      </c>
      <c r="R2786" s="152">
        <f t="shared" si="82"/>
        <v>0</v>
      </c>
      <c r="S2786" s="152">
        <v>0</v>
      </c>
      <c r="T2786" s="153">
        <f t="shared" si="83"/>
        <v>0</v>
      </c>
      <c r="U2786" s="30"/>
      <c r="V2786" s="30"/>
      <c r="W2786" s="30"/>
      <c r="X2786" s="30"/>
      <c r="Y2786" s="30"/>
      <c r="Z2786" s="30"/>
      <c r="AA2786" s="30"/>
      <c r="AB2786" s="30"/>
      <c r="AC2786" s="30"/>
      <c r="AD2786" s="30"/>
      <c r="AE2786" s="30"/>
      <c r="AR2786" s="154" t="s">
        <v>223</v>
      </c>
      <c r="AT2786" s="154" t="s">
        <v>139</v>
      </c>
      <c r="AU2786" s="154" t="s">
        <v>83</v>
      </c>
      <c r="AY2786" s="18" t="s">
        <v>137</v>
      </c>
      <c r="BE2786" s="155">
        <f t="shared" si="84"/>
        <v>0</v>
      </c>
      <c r="BF2786" s="155">
        <f t="shared" si="85"/>
        <v>0</v>
      </c>
      <c r="BG2786" s="155">
        <f t="shared" si="86"/>
        <v>0</v>
      </c>
      <c r="BH2786" s="155">
        <f t="shared" si="87"/>
        <v>0</v>
      </c>
      <c r="BI2786" s="155">
        <f t="shared" si="88"/>
        <v>0</v>
      </c>
      <c r="BJ2786" s="18" t="s">
        <v>81</v>
      </c>
      <c r="BK2786" s="155">
        <f t="shared" si="89"/>
        <v>0</v>
      </c>
      <c r="BL2786" s="18" t="s">
        <v>223</v>
      </c>
      <c r="BM2786" s="154" t="s">
        <v>3390</v>
      </c>
    </row>
    <row r="2787" spans="1:65" s="2" customFormat="1" ht="24.15" customHeight="1">
      <c r="A2787" s="30"/>
      <c r="B2787" s="142"/>
      <c r="C2787" s="143" t="s">
        <v>3391</v>
      </c>
      <c r="D2787" s="143" t="s">
        <v>139</v>
      </c>
      <c r="E2787" s="144" t="s">
        <v>3392</v>
      </c>
      <c r="F2787" s="145" t="s">
        <v>3393</v>
      </c>
      <c r="G2787" s="146" t="s">
        <v>318</v>
      </c>
      <c r="H2787" s="147">
        <v>2</v>
      </c>
      <c r="I2787" s="148"/>
      <c r="J2787" s="148">
        <f t="shared" si="80"/>
        <v>0</v>
      </c>
      <c r="K2787" s="149"/>
      <c r="L2787" s="31"/>
      <c r="M2787" s="150" t="s">
        <v>1</v>
      </c>
      <c r="N2787" s="151" t="s">
        <v>38</v>
      </c>
      <c r="O2787" s="152">
        <v>0</v>
      </c>
      <c r="P2787" s="152">
        <f t="shared" si="81"/>
        <v>0</v>
      </c>
      <c r="Q2787" s="152">
        <v>0</v>
      </c>
      <c r="R2787" s="152">
        <f t="shared" si="82"/>
        <v>0</v>
      </c>
      <c r="S2787" s="152">
        <v>0</v>
      </c>
      <c r="T2787" s="153">
        <f t="shared" si="83"/>
        <v>0</v>
      </c>
      <c r="U2787" s="30"/>
      <c r="V2787" s="30"/>
      <c r="W2787" s="30"/>
      <c r="X2787" s="30"/>
      <c r="Y2787" s="30"/>
      <c r="Z2787" s="30"/>
      <c r="AA2787" s="30"/>
      <c r="AB2787" s="30"/>
      <c r="AC2787" s="30"/>
      <c r="AD2787" s="30"/>
      <c r="AE2787" s="30"/>
      <c r="AR2787" s="154" t="s">
        <v>223</v>
      </c>
      <c r="AT2787" s="154" t="s">
        <v>139</v>
      </c>
      <c r="AU2787" s="154" t="s">
        <v>83</v>
      </c>
      <c r="AY2787" s="18" t="s">
        <v>137</v>
      </c>
      <c r="BE2787" s="155">
        <f t="shared" si="84"/>
        <v>0</v>
      </c>
      <c r="BF2787" s="155">
        <f t="shared" si="85"/>
        <v>0</v>
      </c>
      <c r="BG2787" s="155">
        <f t="shared" si="86"/>
        <v>0</v>
      </c>
      <c r="BH2787" s="155">
        <f t="shared" si="87"/>
        <v>0</v>
      </c>
      <c r="BI2787" s="155">
        <f t="shared" si="88"/>
        <v>0</v>
      </c>
      <c r="BJ2787" s="18" t="s">
        <v>81</v>
      </c>
      <c r="BK2787" s="155">
        <f t="shared" si="89"/>
        <v>0</v>
      </c>
      <c r="BL2787" s="18" t="s">
        <v>223</v>
      </c>
      <c r="BM2787" s="154" t="s">
        <v>3394</v>
      </c>
    </row>
    <row r="2788" spans="1:65" s="2" customFormat="1" ht="24.15" customHeight="1">
      <c r="A2788" s="30"/>
      <c r="B2788" s="142"/>
      <c r="C2788" s="143" t="s">
        <v>3395</v>
      </c>
      <c r="D2788" s="143" t="s">
        <v>139</v>
      </c>
      <c r="E2788" s="144" t="s">
        <v>3396</v>
      </c>
      <c r="F2788" s="145" t="s">
        <v>3397</v>
      </c>
      <c r="G2788" s="146" t="s">
        <v>318</v>
      </c>
      <c r="H2788" s="147">
        <v>1</v>
      </c>
      <c r="I2788" s="148"/>
      <c r="J2788" s="148">
        <f t="shared" si="80"/>
        <v>0</v>
      </c>
      <c r="K2788" s="149"/>
      <c r="L2788" s="31"/>
      <c r="M2788" s="150" t="s">
        <v>1</v>
      </c>
      <c r="N2788" s="151" t="s">
        <v>38</v>
      </c>
      <c r="O2788" s="152">
        <v>0</v>
      </c>
      <c r="P2788" s="152">
        <f t="shared" si="81"/>
        <v>0</v>
      </c>
      <c r="Q2788" s="152">
        <v>0</v>
      </c>
      <c r="R2788" s="152">
        <f t="shared" si="82"/>
        <v>0</v>
      </c>
      <c r="S2788" s="152">
        <v>0</v>
      </c>
      <c r="T2788" s="153">
        <f t="shared" si="83"/>
        <v>0</v>
      </c>
      <c r="U2788" s="30"/>
      <c r="V2788" s="30"/>
      <c r="W2788" s="30"/>
      <c r="X2788" s="30"/>
      <c r="Y2788" s="30"/>
      <c r="Z2788" s="30"/>
      <c r="AA2788" s="30"/>
      <c r="AB2788" s="30"/>
      <c r="AC2788" s="30"/>
      <c r="AD2788" s="30"/>
      <c r="AE2788" s="30"/>
      <c r="AR2788" s="154" t="s">
        <v>223</v>
      </c>
      <c r="AT2788" s="154" t="s">
        <v>139</v>
      </c>
      <c r="AU2788" s="154" t="s">
        <v>83</v>
      </c>
      <c r="AY2788" s="18" t="s">
        <v>137</v>
      </c>
      <c r="BE2788" s="155">
        <f t="shared" si="84"/>
        <v>0</v>
      </c>
      <c r="BF2788" s="155">
        <f t="shared" si="85"/>
        <v>0</v>
      </c>
      <c r="BG2788" s="155">
        <f t="shared" si="86"/>
        <v>0</v>
      </c>
      <c r="BH2788" s="155">
        <f t="shared" si="87"/>
        <v>0</v>
      </c>
      <c r="BI2788" s="155">
        <f t="shared" si="88"/>
        <v>0</v>
      </c>
      <c r="BJ2788" s="18" t="s">
        <v>81</v>
      </c>
      <c r="BK2788" s="155">
        <f t="shared" si="89"/>
        <v>0</v>
      </c>
      <c r="BL2788" s="18" t="s">
        <v>223</v>
      </c>
      <c r="BM2788" s="154" t="s">
        <v>3398</v>
      </c>
    </row>
    <row r="2789" spans="1:65" s="2" customFormat="1" ht="33" customHeight="1">
      <c r="A2789" s="30"/>
      <c r="B2789" s="142"/>
      <c r="C2789" s="143" t="s">
        <v>3399</v>
      </c>
      <c r="D2789" s="143" t="s">
        <v>139</v>
      </c>
      <c r="E2789" s="144" t="s">
        <v>3400</v>
      </c>
      <c r="F2789" s="145" t="s">
        <v>3401</v>
      </c>
      <c r="G2789" s="146" t="s">
        <v>318</v>
      </c>
      <c r="H2789" s="147">
        <v>5</v>
      </c>
      <c r="I2789" s="148"/>
      <c r="J2789" s="148">
        <f t="shared" si="80"/>
        <v>0</v>
      </c>
      <c r="K2789" s="149"/>
      <c r="L2789" s="31"/>
      <c r="M2789" s="150" t="s">
        <v>1</v>
      </c>
      <c r="N2789" s="151" t="s">
        <v>38</v>
      </c>
      <c r="O2789" s="152">
        <v>0</v>
      </c>
      <c r="P2789" s="152">
        <f t="shared" si="81"/>
        <v>0</v>
      </c>
      <c r="Q2789" s="152">
        <v>0</v>
      </c>
      <c r="R2789" s="152">
        <f t="shared" si="82"/>
        <v>0</v>
      </c>
      <c r="S2789" s="152">
        <v>0</v>
      </c>
      <c r="T2789" s="153">
        <f t="shared" si="83"/>
        <v>0</v>
      </c>
      <c r="U2789" s="30"/>
      <c r="V2789" s="30"/>
      <c r="W2789" s="30"/>
      <c r="X2789" s="30"/>
      <c r="Y2789" s="30"/>
      <c r="Z2789" s="30"/>
      <c r="AA2789" s="30"/>
      <c r="AB2789" s="30"/>
      <c r="AC2789" s="30"/>
      <c r="AD2789" s="30"/>
      <c r="AE2789" s="30"/>
      <c r="AR2789" s="154" t="s">
        <v>223</v>
      </c>
      <c r="AT2789" s="154" t="s">
        <v>139</v>
      </c>
      <c r="AU2789" s="154" t="s">
        <v>83</v>
      </c>
      <c r="AY2789" s="18" t="s">
        <v>137</v>
      </c>
      <c r="BE2789" s="155">
        <f t="shared" si="84"/>
        <v>0</v>
      </c>
      <c r="BF2789" s="155">
        <f t="shared" si="85"/>
        <v>0</v>
      </c>
      <c r="BG2789" s="155">
        <f t="shared" si="86"/>
        <v>0</v>
      </c>
      <c r="BH2789" s="155">
        <f t="shared" si="87"/>
        <v>0</v>
      </c>
      <c r="BI2789" s="155">
        <f t="shared" si="88"/>
        <v>0</v>
      </c>
      <c r="BJ2789" s="18" t="s">
        <v>81</v>
      </c>
      <c r="BK2789" s="155">
        <f t="shared" si="89"/>
        <v>0</v>
      </c>
      <c r="BL2789" s="18" t="s">
        <v>223</v>
      </c>
      <c r="BM2789" s="154" t="s">
        <v>3402</v>
      </c>
    </row>
    <row r="2790" spans="1:65" s="2" customFormat="1" ht="33" customHeight="1">
      <c r="A2790" s="30"/>
      <c r="B2790" s="142"/>
      <c r="C2790" s="143" t="s">
        <v>3403</v>
      </c>
      <c r="D2790" s="143" t="s">
        <v>139</v>
      </c>
      <c r="E2790" s="144" t="s">
        <v>3404</v>
      </c>
      <c r="F2790" s="145" t="s">
        <v>3405</v>
      </c>
      <c r="G2790" s="146" t="s">
        <v>318</v>
      </c>
      <c r="H2790" s="147">
        <v>5</v>
      </c>
      <c r="I2790" s="148"/>
      <c r="J2790" s="148">
        <f t="shared" si="80"/>
        <v>0</v>
      </c>
      <c r="K2790" s="149"/>
      <c r="L2790" s="31"/>
      <c r="M2790" s="150" t="s">
        <v>1</v>
      </c>
      <c r="N2790" s="151" t="s">
        <v>38</v>
      </c>
      <c r="O2790" s="152">
        <v>0</v>
      </c>
      <c r="P2790" s="152">
        <f t="shared" si="81"/>
        <v>0</v>
      </c>
      <c r="Q2790" s="152">
        <v>0</v>
      </c>
      <c r="R2790" s="152">
        <f t="shared" si="82"/>
        <v>0</v>
      </c>
      <c r="S2790" s="152">
        <v>0</v>
      </c>
      <c r="T2790" s="153">
        <f t="shared" si="83"/>
        <v>0</v>
      </c>
      <c r="U2790" s="30"/>
      <c r="V2790" s="30"/>
      <c r="W2790" s="30"/>
      <c r="X2790" s="30"/>
      <c r="Y2790" s="30"/>
      <c r="Z2790" s="30"/>
      <c r="AA2790" s="30"/>
      <c r="AB2790" s="30"/>
      <c r="AC2790" s="30"/>
      <c r="AD2790" s="30"/>
      <c r="AE2790" s="30"/>
      <c r="AR2790" s="154" t="s">
        <v>223</v>
      </c>
      <c r="AT2790" s="154" t="s">
        <v>139</v>
      </c>
      <c r="AU2790" s="154" t="s">
        <v>83</v>
      </c>
      <c r="AY2790" s="18" t="s">
        <v>137</v>
      </c>
      <c r="BE2790" s="155">
        <f t="shared" si="84"/>
        <v>0</v>
      </c>
      <c r="BF2790" s="155">
        <f t="shared" si="85"/>
        <v>0</v>
      </c>
      <c r="BG2790" s="155">
        <f t="shared" si="86"/>
        <v>0</v>
      </c>
      <c r="BH2790" s="155">
        <f t="shared" si="87"/>
        <v>0</v>
      </c>
      <c r="BI2790" s="155">
        <f t="shared" si="88"/>
        <v>0</v>
      </c>
      <c r="BJ2790" s="18" t="s">
        <v>81</v>
      </c>
      <c r="BK2790" s="155">
        <f t="shared" si="89"/>
        <v>0</v>
      </c>
      <c r="BL2790" s="18" t="s">
        <v>223</v>
      </c>
      <c r="BM2790" s="154" t="s">
        <v>3406</v>
      </c>
    </row>
    <row r="2791" spans="1:65" s="2" customFormat="1" ht="24.15" customHeight="1">
      <c r="A2791" s="30"/>
      <c r="B2791" s="142"/>
      <c r="C2791" s="143" t="s">
        <v>3407</v>
      </c>
      <c r="D2791" s="143" t="s">
        <v>139</v>
      </c>
      <c r="E2791" s="144" t="s">
        <v>3408</v>
      </c>
      <c r="F2791" s="145" t="s">
        <v>3409</v>
      </c>
      <c r="G2791" s="146" t="s">
        <v>318</v>
      </c>
      <c r="H2791" s="147">
        <v>9</v>
      </c>
      <c r="I2791" s="148"/>
      <c r="J2791" s="148">
        <f t="shared" si="80"/>
        <v>0</v>
      </c>
      <c r="K2791" s="149"/>
      <c r="L2791" s="31"/>
      <c r="M2791" s="150" t="s">
        <v>1</v>
      </c>
      <c r="N2791" s="151" t="s">
        <v>38</v>
      </c>
      <c r="O2791" s="152">
        <v>0</v>
      </c>
      <c r="P2791" s="152">
        <f t="shared" si="81"/>
        <v>0</v>
      </c>
      <c r="Q2791" s="152">
        <v>0</v>
      </c>
      <c r="R2791" s="152">
        <f t="shared" si="82"/>
        <v>0</v>
      </c>
      <c r="S2791" s="152">
        <v>0</v>
      </c>
      <c r="T2791" s="153">
        <f t="shared" si="83"/>
        <v>0</v>
      </c>
      <c r="U2791" s="30"/>
      <c r="V2791" s="30"/>
      <c r="W2791" s="30"/>
      <c r="X2791" s="30"/>
      <c r="Y2791" s="30"/>
      <c r="Z2791" s="30"/>
      <c r="AA2791" s="30"/>
      <c r="AB2791" s="30"/>
      <c r="AC2791" s="30"/>
      <c r="AD2791" s="30"/>
      <c r="AE2791" s="30"/>
      <c r="AR2791" s="154" t="s">
        <v>223</v>
      </c>
      <c r="AT2791" s="154" t="s">
        <v>139</v>
      </c>
      <c r="AU2791" s="154" t="s">
        <v>83</v>
      </c>
      <c r="AY2791" s="18" t="s">
        <v>137</v>
      </c>
      <c r="BE2791" s="155">
        <f t="shared" si="84"/>
        <v>0</v>
      </c>
      <c r="BF2791" s="155">
        <f t="shared" si="85"/>
        <v>0</v>
      </c>
      <c r="BG2791" s="155">
        <f t="shared" si="86"/>
        <v>0</v>
      </c>
      <c r="BH2791" s="155">
        <f t="shared" si="87"/>
        <v>0</v>
      </c>
      <c r="BI2791" s="155">
        <f t="shared" si="88"/>
        <v>0</v>
      </c>
      <c r="BJ2791" s="18" t="s">
        <v>81</v>
      </c>
      <c r="BK2791" s="155">
        <f t="shared" si="89"/>
        <v>0</v>
      </c>
      <c r="BL2791" s="18" t="s">
        <v>223</v>
      </c>
      <c r="BM2791" s="154" t="s">
        <v>3410</v>
      </c>
    </row>
    <row r="2792" spans="1:65" s="2" customFormat="1" ht="16.5" customHeight="1">
      <c r="A2792" s="30"/>
      <c r="B2792" s="142"/>
      <c r="C2792" s="143" t="s">
        <v>3411</v>
      </c>
      <c r="D2792" s="143" t="s">
        <v>139</v>
      </c>
      <c r="E2792" s="144" t="s">
        <v>3412</v>
      </c>
      <c r="F2792" s="145" t="s">
        <v>3413</v>
      </c>
      <c r="G2792" s="146" t="s">
        <v>318</v>
      </c>
      <c r="H2792" s="147">
        <v>1</v>
      </c>
      <c r="I2792" s="148"/>
      <c r="J2792" s="148">
        <f t="shared" si="80"/>
        <v>0</v>
      </c>
      <c r="K2792" s="149"/>
      <c r="L2792" s="31"/>
      <c r="M2792" s="150" t="s">
        <v>1</v>
      </c>
      <c r="N2792" s="151" t="s">
        <v>38</v>
      </c>
      <c r="O2792" s="152">
        <v>0</v>
      </c>
      <c r="P2792" s="152">
        <f t="shared" si="81"/>
        <v>0</v>
      </c>
      <c r="Q2792" s="152">
        <v>0</v>
      </c>
      <c r="R2792" s="152">
        <f t="shared" si="82"/>
        <v>0</v>
      </c>
      <c r="S2792" s="152">
        <v>0</v>
      </c>
      <c r="T2792" s="153">
        <f t="shared" si="83"/>
        <v>0</v>
      </c>
      <c r="U2792" s="30"/>
      <c r="V2792" s="30"/>
      <c r="W2792" s="30"/>
      <c r="X2792" s="30"/>
      <c r="Y2792" s="30"/>
      <c r="Z2792" s="30"/>
      <c r="AA2792" s="30"/>
      <c r="AB2792" s="30"/>
      <c r="AC2792" s="30"/>
      <c r="AD2792" s="30"/>
      <c r="AE2792" s="30"/>
      <c r="AR2792" s="154" t="s">
        <v>223</v>
      </c>
      <c r="AT2792" s="154" t="s">
        <v>139</v>
      </c>
      <c r="AU2792" s="154" t="s">
        <v>83</v>
      </c>
      <c r="AY2792" s="18" t="s">
        <v>137</v>
      </c>
      <c r="BE2792" s="155">
        <f t="shared" si="84"/>
        <v>0</v>
      </c>
      <c r="BF2792" s="155">
        <f t="shared" si="85"/>
        <v>0</v>
      </c>
      <c r="BG2792" s="155">
        <f t="shared" si="86"/>
        <v>0</v>
      </c>
      <c r="BH2792" s="155">
        <f t="shared" si="87"/>
        <v>0</v>
      </c>
      <c r="BI2792" s="155">
        <f t="shared" si="88"/>
        <v>0</v>
      </c>
      <c r="BJ2792" s="18" t="s">
        <v>81</v>
      </c>
      <c r="BK2792" s="155">
        <f t="shared" si="89"/>
        <v>0</v>
      </c>
      <c r="BL2792" s="18" t="s">
        <v>223</v>
      </c>
      <c r="BM2792" s="154" t="s">
        <v>3414</v>
      </c>
    </row>
    <row r="2793" spans="1:65" s="2" customFormat="1" ht="24.15" customHeight="1">
      <c r="A2793" s="30"/>
      <c r="B2793" s="142"/>
      <c r="C2793" s="143" t="s">
        <v>3415</v>
      </c>
      <c r="D2793" s="143" t="s">
        <v>139</v>
      </c>
      <c r="E2793" s="144" t="s">
        <v>3416</v>
      </c>
      <c r="F2793" s="145" t="s">
        <v>3417</v>
      </c>
      <c r="G2793" s="146" t="s">
        <v>318</v>
      </c>
      <c r="H2793" s="147">
        <v>1</v>
      </c>
      <c r="I2793" s="148"/>
      <c r="J2793" s="148">
        <f t="shared" si="80"/>
        <v>0</v>
      </c>
      <c r="K2793" s="149"/>
      <c r="L2793" s="31"/>
      <c r="M2793" s="150" t="s">
        <v>1</v>
      </c>
      <c r="N2793" s="151" t="s">
        <v>38</v>
      </c>
      <c r="O2793" s="152">
        <v>0</v>
      </c>
      <c r="P2793" s="152">
        <f t="shared" si="81"/>
        <v>0</v>
      </c>
      <c r="Q2793" s="152">
        <v>0</v>
      </c>
      <c r="R2793" s="152">
        <f t="shared" si="82"/>
        <v>0</v>
      </c>
      <c r="S2793" s="152">
        <v>0</v>
      </c>
      <c r="T2793" s="153">
        <f t="shared" si="83"/>
        <v>0</v>
      </c>
      <c r="U2793" s="30"/>
      <c r="V2793" s="30"/>
      <c r="W2793" s="30"/>
      <c r="X2793" s="30"/>
      <c r="Y2793" s="30"/>
      <c r="Z2793" s="30"/>
      <c r="AA2793" s="30"/>
      <c r="AB2793" s="30"/>
      <c r="AC2793" s="30"/>
      <c r="AD2793" s="30"/>
      <c r="AE2793" s="30"/>
      <c r="AR2793" s="154" t="s">
        <v>223</v>
      </c>
      <c r="AT2793" s="154" t="s">
        <v>139</v>
      </c>
      <c r="AU2793" s="154" t="s">
        <v>83</v>
      </c>
      <c r="AY2793" s="18" t="s">
        <v>137</v>
      </c>
      <c r="BE2793" s="155">
        <f t="shared" si="84"/>
        <v>0</v>
      </c>
      <c r="BF2793" s="155">
        <f t="shared" si="85"/>
        <v>0</v>
      </c>
      <c r="BG2793" s="155">
        <f t="shared" si="86"/>
        <v>0</v>
      </c>
      <c r="BH2793" s="155">
        <f t="shared" si="87"/>
        <v>0</v>
      </c>
      <c r="BI2793" s="155">
        <f t="shared" si="88"/>
        <v>0</v>
      </c>
      <c r="BJ2793" s="18" t="s">
        <v>81</v>
      </c>
      <c r="BK2793" s="155">
        <f t="shared" si="89"/>
        <v>0</v>
      </c>
      <c r="BL2793" s="18" t="s">
        <v>223</v>
      </c>
      <c r="BM2793" s="154" t="s">
        <v>3418</v>
      </c>
    </row>
    <row r="2794" spans="1:65" s="12" customFormat="1" ht="22.8" customHeight="1">
      <c r="B2794" s="130"/>
      <c r="D2794" s="131" t="s">
        <v>72</v>
      </c>
      <c r="E2794" s="140" t="s">
        <v>3419</v>
      </c>
      <c r="F2794" s="140" t="s">
        <v>3420</v>
      </c>
      <c r="J2794" s="141">
        <f>BK2794</f>
        <v>0</v>
      </c>
      <c r="L2794" s="130"/>
      <c r="M2794" s="134"/>
      <c r="N2794" s="135"/>
      <c r="O2794" s="135"/>
      <c r="P2794" s="136">
        <f>P2795</f>
        <v>0</v>
      </c>
      <c r="Q2794" s="135"/>
      <c r="R2794" s="136">
        <f>R2795</f>
        <v>0</v>
      </c>
      <c r="S2794" s="135"/>
      <c r="T2794" s="137">
        <f>T2795</f>
        <v>0</v>
      </c>
      <c r="AR2794" s="131" t="s">
        <v>83</v>
      </c>
      <c r="AT2794" s="138" t="s">
        <v>72</v>
      </c>
      <c r="AU2794" s="138" t="s">
        <v>81</v>
      </c>
      <c r="AY2794" s="131" t="s">
        <v>137</v>
      </c>
      <c r="BK2794" s="139">
        <f>BK2795</f>
        <v>0</v>
      </c>
    </row>
    <row r="2795" spans="1:65" s="2" customFormat="1" ht="16.5" customHeight="1">
      <c r="A2795" s="30"/>
      <c r="B2795" s="142"/>
      <c r="C2795" s="143" t="s">
        <v>3421</v>
      </c>
      <c r="D2795" s="143" t="s">
        <v>139</v>
      </c>
      <c r="E2795" s="144" t="s">
        <v>3422</v>
      </c>
      <c r="F2795" s="145" t="s">
        <v>3423</v>
      </c>
      <c r="G2795" s="146" t="s">
        <v>318</v>
      </c>
      <c r="H2795" s="147">
        <v>1</v>
      </c>
      <c r="I2795" s="148">
        <f>Infosystém!G11</f>
        <v>0</v>
      </c>
      <c r="J2795" s="148">
        <f>ROUND(I2795*H2795,2)</f>
        <v>0</v>
      </c>
      <c r="K2795" s="149"/>
      <c r="L2795" s="31"/>
      <c r="M2795" s="150" t="s">
        <v>1</v>
      </c>
      <c r="N2795" s="151" t="s">
        <v>38</v>
      </c>
      <c r="O2795" s="152">
        <v>0</v>
      </c>
      <c r="P2795" s="152">
        <f>O2795*H2795</f>
        <v>0</v>
      </c>
      <c r="Q2795" s="152">
        <v>0</v>
      </c>
      <c r="R2795" s="152">
        <f>Q2795*H2795</f>
        <v>0</v>
      </c>
      <c r="S2795" s="152">
        <v>0</v>
      </c>
      <c r="T2795" s="153">
        <f>S2795*H2795</f>
        <v>0</v>
      </c>
      <c r="U2795" s="30"/>
      <c r="V2795" s="30"/>
      <c r="W2795" s="30"/>
      <c r="X2795" s="30"/>
      <c r="Y2795" s="30"/>
      <c r="Z2795" s="30"/>
      <c r="AA2795" s="30"/>
      <c r="AB2795" s="30"/>
      <c r="AC2795" s="30"/>
      <c r="AD2795" s="30"/>
      <c r="AE2795" s="30"/>
      <c r="AR2795" s="154" t="s">
        <v>223</v>
      </c>
      <c r="AT2795" s="154" t="s">
        <v>139</v>
      </c>
      <c r="AU2795" s="154" t="s">
        <v>83</v>
      </c>
      <c r="AY2795" s="18" t="s">
        <v>137</v>
      </c>
      <c r="BE2795" s="155">
        <f>IF(N2795="základní",J2795,0)</f>
        <v>0</v>
      </c>
      <c r="BF2795" s="155">
        <f>IF(N2795="snížená",J2795,0)</f>
        <v>0</v>
      </c>
      <c r="BG2795" s="155">
        <f>IF(N2795="zákl. přenesená",J2795,0)</f>
        <v>0</v>
      </c>
      <c r="BH2795" s="155">
        <f>IF(N2795="sníž. přenesená",J2795,0)</f>
        <v>0</v>
      </c>
      <c r="BI2795" s="155">
        <f>IF(N2795="nulová",J2795,0)</f>
        <v>0</v>
      </c>
      <c r="BJ2795" s="18" t="s">
        <v>81</v>
      </c>
      <c r="BK2795" s="155">
        <f>ROUND(I2795*H2795,2)</f>
        <v>0</v>
      </c>
      <c r="BL2795" s="18" t="s">
        <v>223</v>
      </c>
      <c r="BM2795" s="154" t="s">
        <v>3424</v>
      </c>
    </row>
    <row r="2796" spans="1:65" s="12" customFormat="1" ht="25.95" customHeight="1">
      <c r="B2796" s="130"/>
      <c r="D2796" s="131" t="s">
        <v>72</v>
      </c>
      <c r="E2796" s="132" t="s">
        <v>214</v>
      </c>
      <c r="F2796" s="132" t="s">
        <v>3425</v>
      </c>
      <c r="J2796" s="133">
        <f>BK2796</f>
        <v>0</v>
      </c>
      <c r="L2796" s="130"/>
      <c r="M2796" s="134"/>
      <c r="N2796" s="135"/>
      <c r="O2796" s="135"/>
      <c r="P2796" s="136">
        <f>P2797</f>
        <v>0</v>
      </c>
      <c r="Q2796" s="135"/>
      <c r="R2796" s="136">
        <f>R2797</f>
        <v>0</v>
      </c>
      <c r="S2796" s="135"/>
      <c r="T2796" s="137">
        <f>T2797</f>
        <v>0</v>
      </c>
      <c r="AR2796" s="131" t="s">
        <v>152</v>
      </c>
      <c r="AT2796" s="138" t="s">
        <v>72</v>
      </c>
      <c r="AU2796" s="138" t="s">
        <v>73</v>
      </c>
      <c r="AY2796" s="131" t="s">
        <v>137</v>
      </c>
      <c r="BK2796" s="139">
        <f>BK2797</f>
        <v>0</v>
      </c>
    </row>
    <row r="2797" spans="1:65" s="12" customFormat="1" ht="22.8" customHeight="1">
      <c r="B2797" s="130"/>
      <c r="D2797" s="131" t="s">
        <v>72</v>
      </c>
      <c r="E2797" s="140" t="s">
        <v>3426</v>
      </c>
      <c r="F2797" s="140" t="s">
        <v>3427</v>
      </c>
      <c r="J2797" s="141">
        <f>BK2797</f>
        <v>0</v>
      </c>
      <c r="L2797" s="130"/>
      <c r="M2797" s="134"/>
      <c r="N2797" s="135"/>
      <c r="O2797" s="135"/>
      <c r="P2797" s="136">
        <f>SUM(P2798:P2799)</f>
        <v>0</v>
      </c>
      <c r="Q2797" s="135"/>
      <c r="R2797" s="136">
        <f>SUM(R2798:R2799)</f>
        <v>0</v>
      </c>
      <c r="S2797" s="135"/>
      <c r="T2797" s="137">
        <f>SUM(T2798:T2799)</f>
        <v>0</v>
      </c>
      <c r="AR2797" s="131" t="s">
        <v>152</v>
      </c>
      <c r="AT2797" s="138" t="s">
        <v>72</v>
      </c>
      <c r="AU2797" s="138" t="s">
        <v>81</v>
      </c>
      <c r="AY2797" s="131" t="s">
        <v>137</v>
      </c>
      <c r="BK2797" s="139">
        <f>SUM(BK2798:BK2799)</f>
        <v>0</v>
      </c>
    </row>
    <row r="2798" spans="1:65" s="2" customFormat="1" ht="49.05" customHeight="1">
      <c r="A2798" s="30"/>
      <c r="B2798" s="142"/>
      <c r="C2798" s="143" t="s">
        <v>3428</v>
      </c>
      <c r="D2798" s="143" t="s">
        <v>139</v>
      </c>
      <c r="E2798" s="144" t="s">
        <v>3429</v>
      </c>
      <c r="F2798" s="145" t="s">
        <v>3430</v>
      </c>
      <c r="G2798" s="146" t="s">
        <v>318</v>
      </c>
      <c r="H2798" s="147">
        <v>1</v>
      </c>
      <c r="I2798" s="148"/>
      <c r="J2798" s="148">
        <f>ROUND(I2798*H2798,2)</f>
        <v>0</v>
      </c>
      <c r="K2798" s="149"/>
      <c r="L2798" s="31"/>
      <c r="M2798" s="150" t="s">
        <v>1</v>
      </c>
      <c r="N2798" s="151" t="s">
        <v>38</v>
      </c>
      <c r="O2798" s="152">
        <v>0</v>
      </c>
      <c r="P2798" s="152">
        <f>O2798*H2798</f>
        <v>0</v>
      </c>
      <c r="Q2798" s="152">
        <v>0</v>
      </c>
      <c r="R2798" s="152">
        <f>Q2798*H2798</f>
        <v>0</v>
      </c>
      <c r="S2798" s="152">
        <v>0</v>
      </c>
      <c r="T2798" s="153">
        <f>S2798*H2798</f>
        <v>0</v>
      </c>
      <c r="U2798" s="30"/>
      <c r="V2798" s="30"/>
      <c r="W2798" s="30"/>
      <c r="X2798" s="30"/>
      <c r="Y2798" s="30"/>
      <c r="Z2798" s="30"/>
      <c r="AA2798" s="30"/>
      <c r="AB2798" s="30"/>
      <c r="AC2798" s="30"/>
      <c r="AD2798" s="30"/>
      <c r="AE2798" s="30"/>
      <c r="AR2798" s="154" t="s">
        <v>785</v>
      </c>
      <c r="AT2798" s="154" t="s">
        <v>139</v>
      </c>
      <c r="AU2798" s="154" t="s">
        <v>83</v>
      </c>
      <c r="AY2798" s="18" t="s">
        <v>137</v>
      </c>
      <c r="BE2798" s="155">
        <f>IF(N2798="základní",J2798,0)</f>
        <v>0</v>
      </c>
      <c r="BF2798" s="155">
        <f>IF(N2798="snížená",J2798,0)</f>
        <v>0</v>
      </c>
      <c r="BG2798" s="155">
        <f>IF(N2798="zákl. přenesená",J2798,0)</f>
        <v>0</v>
      </c>
      <c r="BH2798" s="155">
        <f>IF(N2798="sníž. přenesená",J2798,0)</f>
        <v>0</v>
      </c>
      <c r="BI2798" s="155">
        <f>IF(N2798="nulová",J2798,0)</f>
        <v>0</v>
      </c>
      <c r="BJ2798" s="18" t="s">
        <v>81</v>
      </c>
      <c r="BK2798" s="155">
        <f>ROUND(I2798*H2798,2)</f>
        <v>0</v>
      </c>
      <c r="BL2798" s="18" t="s">
        <v>785</v>
      </c>
      <c r="BM2798" s="154" t="s">
        <v>3431</v>
      </c>
    </row>
    <row r="2799" spans="1:65" s="2" customFormat="1" ht="33" customHeight="1">
      <c r="A2799" s="30"/>
      <c r="B2799" s="142"/>
      <c r="C2799" s="143" t="s">
        <v>3432</v>
      </c>
      <c r="D2799" s="143" t="s">
        <v>139</v>
      </c>
      <c r="E2799" s="144" t="s">
        <v>3433</v>
      </c>
      <c r="F2799" s="145" t="s">
        <v>3434</v>
      </c>
      <c r="G2799" s="146" t="s">
        <v>318</v>
      </c>
      <c r="H2799" s="147">
        <v>1</v>
      </c>
      <c r="I2799" s="148"/>
      <c r="J2799" s="148">
        <f>ROUND(I2799*H2799,2)</f>
        <v>0</v>
      </c>
      <c r="K2799" s="149"/>
      <c r="L2799" s="31"/>
      <c r="M2799" s="150" t="s">
        <v>1</v>
      </c>
      <c r="N2799" s="151" t="s">
        <v>38</v>
      </c>
      <c r="O2799" s="152">
        <v>0</v>
      </c>
      <c r="P2799" s="152">
        <f>O2799*H2799</f>
        <v>0</v>
      </c>
      <c r="Q2799" s="152">
        <v>0</v>
      </c>
      <c r="R2799" s="152">
        <f>Q2799*H2799</f>
        <v>0</v>
      </c>
      <c r="S2799" s="152">
        <v>0</v>
      </c>
      <c r="T2799" s="153">
        <f>S2799*H2799</f>
        <v>0</v>
      </c>
      <c r="U2799" s="30"/>
      <c r="V2799" s="30"/>
      <c r="W2799" s="30"/>
      <c r="X2799" s="30"/>
      <c r="Y2799" s="30"/>
      <c r="Z2799" s="30"/>
      <c r="AA2799" s="30"/>
      <c r="AB2799" s="30"/>
      <c r="AC2799" s="30"/>
      <c r="AD2799" s="30"/>
      <c r="AE2799" s="30"/>
      <c r="AR2799" s="154" t="s">
        <v>785</v>
      </c>
      <c r="AT2799" s="154" t="s">
        <v>139</v>
      </c>
      <c r="AU2799" s="154" t="s">
        <v>83</v>
      </c>
      <c r="AY2799" s="18" t="s">
        <v>137</v>
      </c>
      <c r="BE2799" s="155">
        <f>IF(N2799="základní",J2799,0)</f>
        <v>0</v>
      </c>
      <c r="BF2799" s="155">
        <f>IF(N2799="snížená",J2799,0)</f>
        <v>0</v>
      </c>
      <c r="BG2799" s="155">
        <f>IF(N2799="zákl. přenesená",J2799,0)</f>
        <v>0</v>
      </c>
      <c r="BH2799" s="155">
        <f>IF(N2799="sníž. přenesená",J2799,0)</f>
        <v>0</v>
      </c>
      <c r="BI2799" s="155">
        <f>IF(N2799="nulová",J2799,0)</f>
        <v>0</v>
      </c>
      <c r="BJ2799" s="18" t="s">
        <v>81</v>
      </c>
      <c r="BK2799" s="155">
        <f>ROUND(I2799*H2799,2)</f>
        <v>0</v>
      </c>
      <c r="BL2799" s="18" t="s">
        <v>785</v>
      </c>
      <c r="BM2799" s="154" t="s">
        <v>3435</v>
      </c>
    </row>
    <row r="2800" spans="1:65" s="12" customFormat="1" ht="25.95" customHeight="1">
      <c r="B2800" s="130"/>
      <c r="D2800" s="131" t="s">
        <v>72</v>
      </c>
      <c r="E2800" s="132" t="s">
        <v>371</v>
      </c>
      <c r="F2800" s="132" t="s">
        <v>372</v>
      </c>
      <c r="J2800" s="133">
        <f>BK2800</f>
        <v>0</v>
      </c>
      <c r="L2800" s="130"/>
      <c r="M2800" s="134"/>
      <c r="N2800" s="135"/>
      <c r="O2800" s="135"/>
      <c r="P2800" s="136">
        <f>P2801+P2803+P2805+P2807</f>
        <v>0</v>
      </c>
      <c r="Q2800" s="135"/>
      <c r="R2800" s="136">
        <f>R2801+R2803+R2805+R2807</f>
        <v>0</v>
      </c>
      <c r="S2800" s="135"/>
      <c r="T2800" s="137">
        <f>T2801+T2803+T2805+T2807</f>
        <v>0</v>
      </c>
      <c r="AR2800" s="131" t="s">
        <v>160</v>
      </c>
      <c r="AT2800" s="138" t="s">
        <v>72</v>
      </c>
      <c r="AU2800" s="138" t="s">
        <v>73</v>
      </c>
      <c r="AY2800" s="131" t="s">
        <v>137</v>
      </c>
      <c r="BK2800" s="139">
        <f>BK2801+BK2803+BK2805+BK2807</f>
        <v>0</v>
      </c>
    </row>
    <row r="2801" spans="1:65" s="12" customFormat="1" ht="22.8" customHeight="1">
      <c r="B2801" s="130"/>
      <c r="D2801" s="131" t="s">
        <v>72</v>
      </c>
      <c r="E2801" s="140" t="s">
        <v>373</v>
      </c>
      <c r="F2801" s="140" t="s">
        <v>374</v>
      </c>
      <c r="J2801" s="141">
        <f>BK2801</f>
        <v>0</v>
      </c>
      <c r="L2801" s="130"/>
      <c r="M2801" s="134"/>
      <c r="N2801" s="135"/>
      <c r="O2801" s="135"/>
      <c r="P2801" s="136">
        <f>P2802</f>
        <v>0</v>
      </c>
      <c r="Q2801" s="135"/>
      <c r="R2801" s="136">
        <f>R2802</f>
        <v>0</v>
      </c>
      <c r="S2801" s="135"/>
      <c r="T2801" s="137">
        <f>T2802</f>
        <v>0</v>
      </c>
      <c r="AR2801" s="131" t="s">
        <v>160</v>
      </c>
      <c r="AT2801" s="138" t="s">
        <v>72</v>
      </c>
      <c r="AU2801" s="138" t="s">
        <v>81</v>
      </c>
      <c r="AY2801" s="131" t="s">
        <v>137</v>
      </c>
      <c r="BK2801" s="139">
        <f>BK2802</f>
        <v>0</v>
      </c>
    </row>
    <row r="2802" spans="1:65" s="2" customFormat="1" ht="16.5" customHeight="1">
      <c r="A2802" s="30"/>
      <c r="B2802" s="142"/>
      <c r="C2802" s="143" t="s">
        <v>3436</v>
      </c>
      <c r="D2802" s="143" t="s">
        <v>139</v>
      </c>
      <c r="E2802" s="144" t="s">
        <v>376</v>
      </c>
      <c r="F2802" s="145" t="s">
        <v>377</v>
      </c>
      <c r="G2802" s="146" t="s">
        <v>318</v>
      </c>
      <c r="H2802" s="147">
        <v>1</v>
      </c>
      <c r="I2802" s="148"/>
      <c r="J2802" s="148">
        <f>ROUND(I2802*H2802,2)</f>
        <v>0</v>
      </c>
      <c r="K2802" s="149"/>
      <c r="L2802" s="31"/>
      <c r="M2802" s="150" t="s">
        <v>1</v>
      </c>
      <c r="N2802" s="151" t="s">
        <v>38</v>
      </c>
      <c r="O2802" s="152">
        <v>0</v>
      </c>
      <c r="P2802" s="152">
        <f>O2802*H2802</f>
        <v>0</v>
      </c>
      <c r="Q2802" s="152">
        <v>0</v>
      </c>
      <c r="R2802" s="152">
        <f>Q2802*H2802</f>
        <v>0</v>
      </c>
      <c r="S2802" s="152">
        <v>0</v>
      </c>
      <c r="T2802" s="153">
        <f>S2802*H2802</f>
        <v>0</v>
      </c>
      <c r="U2802" s="30"/>
      <c r="V2802" s="30"/>
      <c r="W2802" s="30"/>
      <c r="X2802" s="30"/>
      <c r="Y2802" s="30"/>
      <c r="Z2802" s="30"/>
      <c r="AA2802" s="30"/>
      <c r="AB2802" s="30"/>
      <c r="AC2802" s="30"/>
      <c r="AD2802" s="30"/>
      <c r="AE2802" s="30"/>
      <c r="AR2802" s="154" t="s">
        <v>378</v>
      </c>
      <c r="AT2802" s="154" t="s">
        <v>139</v>
      </c>
      <c r="AU2802" s="154" t="s">
        <v>83</v>
      </c>
      <c r="AY2802" s="18" t="s">
        <v>137</v>
      </c>
      <c r="BE2802" s="155">
        <f>IF(N2802="základní",J2802,0)</f>
        <v>0</v>
      </c>
      <c r="BF2802" s="155">
        <f>IF(N2802="snížená",J2802,0)</f>
        <v>0</v>
      </c>
      <c r="BG2802" s="155">
        <f>IF(N2802="zákl. přenesená",J2802,0)</f>
        <v>0</v>
      </c>
      <c r="BH2802" s="155">
        <f>IF(N2802="sníž. přenesená",J2802,0)</f>
        <v>0</v>
      </c>
      <c r="BI2802" s="155">
        <f>IF(N2802="nulová",J2802,0)</f>
        <v>0</v>
      </c>
      <c r="BJ2802" s="18" t="s">
        <v>81</v>
      </c>
      <c r="BK2802" s="155">
        <f>ROUND(I2802*H2802,2)</f>
        <v>0</v>
      </c>
      <c r="BL2802" s="18" t="s">
        <v>378</v>
      </c>
      <c r="BM2802" s="154" t="s">
        <v>3437</v>
      </c>
    </row>
    <row r="2803" spans="1:65" s="12" customFormat="1" ht="22.8" customHeight="1">
      <c r="B2803" s="130"/>
      <c r="D2803" s="131" t="s">
        <v>72</v>
      </c>
      <c r="E2803" s="140" t="s">
        <v>380</v>
      </c>
      <c r="F2803" s="140" t="s">
        <v>381</v>
      </c>
      <c r="J2803" s="141">
        <f>BK2803</f>
        <v>0</v>
      </c>
      <c r="L2803" s="130"/>
      <c r="M2803" s="134"/>
      <c r="N2803" s="135"/>
      <c r="O2803" s="135"/>
      <c r="P2803" s="136">
        <f>P2804</f>
        <v>0</v>
      </c>
      <c r="Q2803" s="135"/>
      <c r="R2803" s="136">
        <f>R2804</f>
        <v>0</v>
      </c>
      <c r="S2803" s="135"/>
      <c r="T2803" s="137">
        <f>T2804</f>
        <v>0</v>
      </c>
      <c r="AR2803" s="131" t="s">
        <v>160</v>
      </c>
      <c r="AT2803" s="138" t="s">
        <v>72</v>
      </c>
      <c r="AU2803" s="138" t="s">
        <v>81</v>
      </c>
      <c r="AY2803" s="131" t="s">
        <v>137</v>
      </c>
      <c r="BK2803" s="139">
        <f>BK2804</f>
        <v>0</v>
      </c>
    </row>
    <row r="2804" spans="1:65" s="2" customFormat="1" ht="16.5" customHeight="1">
      <c r="A2804" s="30"/>
      <c r="B2804" s="142"/>
      <c r="C2804" s="143" t="s">
        <v>3438</v>
      </c>
      <c r="D2804" s="143" t="s">
        <v>139</v>
      </c>
      <c r="E2804" s="144" t="s">
        <v>383</v>
      </c>
      <c r="F2804" s="145" t="s">
        <v>381</v>
      </c>
      <c r="G2804" s="146" t="s">
        <v>384</v>
      </c>
      <c r="H2804" s="147"/>
      <c r="I2804" s="148"/>
      <c r="J2804" s="148">
        <f>ROUND(I2804*H2804,2)</f>
        <v>0</v>
      </c>
      <c r="K2804" s="149"/>
      <c r="L2804" s="31"/>
      <c r="M2804" s="150" t="s">
        <v>1</v>
      </c>
      <c r="N2804" s="151" t="s">
        <v>38</v>
      </c>
      <c r="O2804" s="152">
        <v>0</v>
      </c>
      <c r="P2804" s="152">
        <f>O2804*H2804</f>
        <v>0</v>
      </c>
      <c r="Q2804" s="152">
        <v>0</v>
      </c>
      <c r="R2804" s="152">
        <f>Q2804*H2804</f>
        <v>0</v>
      </c>
      <c r="S2804" s="152">
        <v>0</v>
      </c>
      <c r="T2804" s="153">
        <f>S2804*H2804</f>
        <v>0</v>
      </c>
      <c r="U2804" s="30"/>
      <c r="V2804" s="30"/>
      <c r="W2804" s="30"/>
      <c r="X2804" s="30"/>
      <c r="Y2804" s="30"/>
      <c r="Z2804" s="30"/>
      <c r="AA2804" s="30"/>
      <c r="AB2804" s="30"/>
      <c r="AC2804" s="30"/>
      <c r="AD2804" s="30"/>
      <c r="AE2804" s="30"/>
      <c r="AR2804" s="154" t="s">
        <v>378</v>
      </c>
      <c r="AT2804" s="154" t="s">
        <v>139</v>
      </c>
      <c r="AU2804" s="154" t="s">
        <v>83</v>
      </c>
      <c r="AY2804" s="18" t="s">
        <v>137</v>
      </c>
      <c r="BE2804" s="155">
        <f>IF(N2804="základní",J2804,0)</f>
        <v>0</v>
      </c>
      <c r="BF2804" s="155">
        <f>IF(N2804="snížená",J2804,0)</f>
        <v>0</v>
      </c>
      <c r="BG2804" s="155">
        <f>IF(N2804="zákl. přenesená",J2804,0)</f>
        <v>0</v>
      </c>
      <c r="BH2804" s="155">
        <f>IF(N2804="sníž. přenesená",J2804,0)</f>
        <v>0</v>
      </c>
      <c r="BI2804" s="155">
        <f>IF(N2804="nulová",J2804,0)</f>
        <v>0</v>
      </c>
      <c r="BJ2804" s="18" t="s">
        <v>81</v>
      </c>
      <c r="BK2804" s="155">
        <f>ROUND(I2804*H2804,2)</f>
        <v>0</v>
      </c>
      <c r="BL2804" s="18" t="s">
        <v>378</v>
      </c>
      <c r="BM2804" s="154" t="s">
        <v>3439</v>
      </c>
    </row>
    <row r="2805" spans="1:65" s="12" customFormat="1" ht="22.8" customHeight="1">
      <c r="B2805" s="130"/>
      <c r="D2805" s="131" t="s">
        <v>72</v>
      </c>
      <c r="E2805" s="140" t="s">
        <v>386</v>
      </c>
      <c r="F2805" s="140" t="s">
        <v>387</v>
      </c>
      <c r="J2805" s="141">
        <f>BK2805</f>
        <v>0</v>
      </c>
      <c r="L2805" s="130"/>
      <c r="M2805" s="134"/>
      <c r="N2805" s="135"/>
      <c r="O2805" s="135"/>
      <c r="P2805" s="136">
        <f>P2806</f>
        <v>0</v>
      </c>
      <c r="Q2805" s="135"/>
      <c r="R2805" s="136">
        <f>R2806</f>
        <v>0</v>
      </c>
      <c r="S2805" s="135"/>
      <c r="T2805" s="137">
        <f>T2806</f>
        <v>0</v>
      </c>
      <c r="AR2805" s="131" t="s">
        <v>160</v>
      </c>
      <c r="AT2805" s="138" t="s">
        <v>72</v>
      </c>
      <c r="AU2805" s="138" t="s">
        <v>81</v>
      </c>
      <c r="AY2805" s="131" t="s">
        <v>137</v>
      </c>
      <c r="BK2805" s="139">
        <f>BK2806</f>
        <v>0</v>
      </c>
    </row>
    <row r="2806" spans="1:65" s="2" customFormat="1" ht="16.5" customHeight="1">
      <c r="A2806" s="30"/>
      <c r="B2806" s="142"/>
      <c r="C2806" s="143" t="s">
        <v>3440</v>
      </c>
      <c r="D2806" s="143" t="s">
        <v>139</v>
      </c>
      <c r="E2806" s="144" t="s">
        <v>389</v>
      </c>
      <c r="F2806" s="145" t="s">
        <v>387</v>
      </c>
      <c r="G2806" s="146" t="s">
        <v>384</v>
      </c>
      <c r="H2806" s="147"/>
      <c r="I2806" s="148"/>
      <c r="J2806" s="148">
        <f>ROUND(I2806*H2806,2)</f>
        <v>0</v>
      </c>
      <c r="K2806" s="149"/>
      <c r="L2806" s="31"/>
      <c r="M2806" s="150" t="s">
        <v>1</v>
      </c>
      <c r="N2806" s="151" t="s">
        <v>38</v>
      </c>
      <c r="O2806" s="152">
        <v>0</v>
      </c>
      <c r="P2806" s="152">
        <f>O2806*H2806</f>
        <v>0</v>
      </c>
      <c r="Q2806" s="152">
        <v>0</v>
      </c>
      <c r="R2806" s="152">
        <f>Q2806*H2806</f>
        <v>0</v>
      </c>
      <c r="S2806" s="152">
        <v>0</v>
      </c>
      <c r="T2806" s="153">
        <f>S2806*H2806</f>
        <v>0</v>
      </c>
      <c r="U2806" s="30"/>
      <c r="V2806" s="30"/>
      <c r="W2806" s="30"/>
      <c r="X2806" s="30"/>
      <c r="Y2806" s="30"/>
      <c r="Z2806" s="30"/>
      <c r="AA2806" s="30"/>
      <c r="AB2806" s="30"/>
      <c r="AC2806" s="30"/>
      <c r="AD2806" s="30"/>
      <c r="AE2806" s="30"/>
      <c r="AR2806" s="154" t="s">
        <v>378</v>
      </c>
      <c r="AT2806" s="154" t="s">
        <v>139</v>
      </c>
      <c r="AU2806" s="154" t="s">
        <v>83</v>
      </c>
      <c r="AY2806" s="18" t="s">
        <v>137</v>
      </c>
      <c r="BE2806" s="155">
        <f>IF(N2806="základní",J2806,0)</f>
        <v>0</v>
      </c>
      <c r="BF2806" s="155">
        <f>IF(N2806="snížená",J2806,0)</f>
        <v>0</v>
      </c>
      <c r="BG2806" s="155">
        <f>IF(N2806="zákl. přenesená",J2806,0)</f>
        <v>0</v>
      </c>
      <c r="BH2806" s="155">
        <f>IF(N2806="sníž. přenesená",J2806,0)</f>
        <v>0</v>
      </c>
      <c r="BI2806" s="155">
        <f>IF(N2806="nulová",J2806,0)</f>
        <v>0</v>
      </c>
      <c r="BJ2806" s="18" t="s">
        <v>81</v>
      </c>
      <c r="BK2806" s="155">
        <f>ROUND(I2806*H2806,2)</f>
        <v>0</v>
      </c>
      <c r="BL2806" s="18" t="s">
        <v>378</v>
      </c>
      <c r="BM2806" s="154" t="s">
        <v>3441</v>
      </c>
    </row>
    <row r="2807" spans="1:65" s="12" customFormat="1" ht="22.8" customHeight="1">
      <c r="B2807" s="130"/>
      <c r="D2807" s="131" t="s">
        <v>72</v>
      </c>
      <c r="E2807" s="140" t="s">
        <v>391</v>
      </c>
      <c r="F2807" s="140" t="s">
        <v>392</v>
      </c>
      <c r="J2807" s="141">
        <f>BK2807</f>
        <v>0</v>
      </c>
      <c r="L2807" s="130"/>
      <c r="M2807" s="134"/>
      <c r="N2807" s="135"/>
      <c r="O2807" s="135"/>
      <c r="P2807" s="136">
        <f>P2808</f>
        <v>0</v>
      </c>
      <c r="Q2807" s="135"/>
      <c r="R2807" s="136">
        <f>R2808</f>
        <v>0</v>
      </c>
      <c r="S2807" s="135"/>
      <c r="T2807" s="137">
        <f>T2808</f>
        <v>0</v>
      </c>
      <c r="AR2807" s="131" t="s">
        <v>160</v>
      </c>
      <c r="AT2807" s="138" t="s">
        <v>72</v>
      </c>
      <c r="AU2807" s="138" t="s">
        <v>81</v>
      </c>
      <c r="AY2807" s="131" t="s">
        <v>137</v>
      </c>
      <c r="BK2807" s="139">
        <f>BK2808</f>
        <v>0</v>
      </c>
    </row>
    <row r="2808" spans="1:65" s="2" customFormat="1" ht="16.5" customHeight="1">
      <c r="A2808" s="30"/>
      <c r="B2808" s="142"/>
      <c r="C2808" s="143" t="s">
        <v>3442</v>
      </c>
      <c r="D2808" s="143" t="s">
        <v>139</v>
      </c>
      <c r="E2808" s="144" t="s">
        <v>394</v>
      </c>
      <c r="F2808" s="145" t="s">
        <v>395</v>
      </c>
      <c r="G2808" s="146" t="s">
        <v>384</v>
      </c>
      <c r="H2808" s="147"/>
      <c r="I2808" s="148"/>
      <c r="J2808" s="148">
        <f>ROUND(I2808*H2808,2)</f>
        <v>0</v>
      </c>
      <c r="K2808" s="149"/>
      <c r="L2808" s="31"/>
      <c r="M2808" s="187" t="s">
        <v>1</v>
      </c>
      <c r="N2808" s="188" t="s">
        <v>38</v>
      </c>
      <c r="O2808" s="189">
        <v>0</v>
      </c>
      <c r="P2808" s="189">
        <f>O2808*H2808</f>
        <v>0</v>
      </c>
      <c r="Q2808" s="189">
        <v>0</v>
      </c>
      <c r="R2808" s="189">
        <f>Q2808*H2808</f>
        <v>0</v>
      </c>
      <c r="S2808" s="189">
        <v>0</v>
      </c>
      <c r="T2808" s="190">
        <f>S2808*H2808</f>
        <v>0</v>
      </c>
      <c r="U2808" s="30"/>
      <c r="V2808" s="30"/>
      <c r="W2808" s="30"/>
      <c r="X2808" s="30"/>
      <c r="Y2808" s="30"/>
      <c r="Z2808" s="30"/>
      <c r="AA2808" s="30"/>
      <c r="AB2808" s="30"/>
      <c r="AC2808" s="30"/>
      <c r="AD2808" s="30"/>
      <c r="AE2808" s="30"/>
      <c r="AR2808" s="154" t="s">
        <v>378</v>
      </c>
      <c r="AT2808" s="154" t="s">
        <v>139</v>
      </c>
      <c r="AU2808" s="154" t="s">
        <v>83</v>
      </c>
      <c r="AY2808" s="18" t="s">
        <v>137</v>
      </c>
      <c r="BE2808" s="155">
        <f>IF(N2808="základní",J2808,0)</f>
        <v>0</v>
      </c>
      <c r="BF2808" s="155">
        <f>IF(N2808="snížená",J2808,0)</f>
        <v>0</v>
      </c>
      <c r="BG2808" s="155">
        <f>IF(N2808="zákl. přenesená",J2808,0)</f>
        <v>0</v>
      </c>
      <c r="BH2808" s="155">
        <f>IF(N2808="sníž. přenesená",J2808,0)</f>
        <v>0</v>
      </c>
      <c r="BI2808" s="155">
        <f>IF(N2808="nulová",J2808,0)</f>
        <v>0</v>
      </c>
      <c r="BJ2808" s="18" t="s">
        <v>81</v>
      </c>
      <c r="BK2808" s="155">
        <f>ROUND(I2808*H2808,2)</f>
        <v>0</v>
      </c>
      <c r="BL2808" s="18" t="s">
        <v>378</v>
      </c>
      <c r="BM2808" s="154" t="s">
        <v>3443</v>
      </c>
    </row>
    <row r="2809" spans="1:65" s="2" customFormat="1" ht="6.9" customHeight="1">
      <c r="A2809" s="30"/>
      <c r="B2809" s="45"/>
      <c r="C2809" s="46"/>
      <c r="D2809" s="46"/>
      <c r="E2809" s="46"/>
      <c r="F2809" s="46"/>
      <c r="G2809" s="46"/>
      <c r="H2809" s="46"/>
      <c r="I2809" s="46"/>
      <c r="J2809" s="46"/>
      <c r="K2809" s="46"/>
      <c r="L2809" s="31"/>
      <c r="M2809" s="30"/>
      <c r="O2809" s="30"/>
      <c r="P2809" s="30"/>
      <c r="Q2809" s="30"/>
      <c r="R2809" s="30"/>
      <c r="S2809" s="30"/>
      <c r="T2809" s="30"/>
      <c r="U2809" s="30"/>
      <c r="V2809" s="30"/>
      <c r="W2809" s="30"/>
      <c r="X2809" s="30"/>
      <c r="Y2809" s="30"/>
      <c r="Z2809" s="30"/>
      <c r="AA2809" s="30"/>
      <c r="AB2809" s="30"/>
      <c r="AC2809" s="30"/>
      <c r="AD2809" s="30"/>
      <c r="AE2809" s="30"/>
    </row>
  </sheetData>
  <autoFilter ref="C154:K2808"/>
  <mergeCells count="9">
    <mergeCell ref="E87:H87"/>
    <mergeCell ref="E145:H145"/>
    <mergeCell ref="E147:H14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dimension ref="A1:L160"/>
  <sheetViews>
    <sheetView topLeftCell="A9" workbookViewId="0">
      <selection activeCell="P18" sqref="P18"/>
    </sheetView>
  </sheetViews>
  <sheetFormatPr defaultRowHeight="10.199999999999999"/>
  <cols>
    <col min="1" max="2" width="9.140625" style="1"/>
    <col min="3" max="3" width="43.7109375" style="1" customWidth="1"/>
    <col min="4" max="5" width="9.140625" style="1"/>
    <col min="6" max="6" width="10.7109375" style="1" customWidth="1"/>
    <col min="7" max="7" width="11.42578125" style="1" customWidth="1"/>
    <col min="8" max="8" width="11.140625" style="1" customWidth="1"/>
    <col min="9" max="9" width="13.7109375" style="1" customWidth="1"/>
    <col min="10" max="11" width="13" style="1" customWidth="1"/>
    <col min="12" max="12" width="13.28515625" style="1" customWidth="1"/>
    <col min="13" max="16384" width="9.140625" style="1"/>
  </cols>
  <sheetData>
    <row r="1" spans="1:12" ht="18">
      <c r="A1" s="686" t="s">
        <v>3946</v>
      </c>
      <c r="B1" s="686"/>
      <c r="C1" s="687"/>
      <c r="D1" s="687"/>
      <c r="E1" s="687"/>
      <c r="F1" s="687"/>
      <c r="G1" s="687"/>
      <c r="H1" s="687"/>
      <c r="I1" s="687"/>
      <c r="J1" s="687"/>
      <c r="K1" s="687"/>
      <c r="L1" s="687"/>
    </row>
    <row r="2" spans="1:12" ht="18">
      <c r="A2" s="688" t="s">
        <v>3947</v>
      </c>
      <c r="B2" s="688"/>
      <c r="C2" s="689"/>
      <c r="D2" s="689"/>
      <c r="E2" s="689"/>
      <c r="F2" s="689"/>
      <c r="G2" s="689"/>
      <c r="H2" s="689"/>
      <c r="I2" s="689"/>
      <c r="J2" s="689"/>
      <c r="K2" s="689"/>
      <c r="L2" s="689"/>
    </row>
    <row r="3" spans="1:12" ht="18">
      <c r="A3" s="198"/>
      <c r="B3" s="198"/>
      <c r="C3" s="199"/>
      <c r="D3" s="199"/>
      <c r="E3" s="199"/>
      <c r="F3" s="199"/>
      <c r="G3" s="199"/>
      <c r="H3" s="199"/>
      <c r="I3" s="199"/>
      <c r="J3" s="199"/>
      <c r="K3" s="199"/>
      <c r="L3" s="199"/>
    </row>
    <row r="4" spans="1:12" ht="15.6">
      <c r="A4" s="200" t="s">
        <v>3948</v>
      </c>
      <c r="B4" s="200"/>
      <c r="C4" s="201" t="s">
        <v>3949</v>
      </c>
      <c r="D4" s="202"/>
      <c r="E4" s="202"/>
      <c r="F4" s="202"/>
      <c r="G4" s="202"/>
      <c r="H4" s="202"/>
      <c r="I4" s="202"/>
      <c r="J4" s="202"/>
      <c r="K4" s="202"/>
      <c r="L4" s="202"/>
    </row>
    <row r="5" spans="1:12" ht="15.6">
      <c r="A5" s="200" t="s">
        <v>3950</v>
      </c>
      <c r="B5" s="200"/>
      <c r="C5" s="201" t="s">
        <v>3951</v>
      </c>
      <c r="D5" s="202"/>
      <c r="E5" s="202"/>
      <c r="F5" s="202"/>
      <c r="G5" s="202"/>
      <c r="H5" s="202"/>
      <c r="I5" s="202"/>
      <c r="J5" s="202"/>
      <c r="K5" s="202"/>
      <c r="L5" s="202"/>
    </row>
    <row r="6" spans="1:12" ht="15.6">
      <c r="A6" s="200" t="s">
        <v>3952</v>
      </c>
      <c r="B6" s="200"/>
      <c r="C6" s="201" t="s">
        <v>3953</v>
      </c>
      <c r="D6" s="202"/>
      <c r="E6" s="202"/>
      <c r="F6" s="202"/>
      <c r="G6" s="202"/>
      <c r="H6" s="202"/>
      <c r="I6" s="202"/>
      <c r="J6" s="202"/>
      <c r="K6" s="202"/>
      <c r="L6" s="202"/>
    </row>
    <row r="7" spans="1:12" ht="15.6">
      <c r="A7" s="200"/>
      <c r="B7" s="200"/>
      <c r="C7" s="201"/>
      <c r="D7" s="202"/>
      <c r="E7" s="202"/>
      <c r="F7" s="202"/>
      <c r="G7" s="202"/>
      <c r="H7" s="202"/>
      <c r="I7" s="202"/>
      <c r="J7" s="202"/>
      <c r="K7" s="202"/>
      <c r="L7" s="202"/>
    </row>
    <row r="8" spans="1:12" ht="18">
      <c r="A8" s="200" t="s">
        <v>3954</v>
      </c>
      <c r="B8" s="200"/>
      <c r="C8" s="203" t="s">
        <v>3955</v>
      </c>
      <c r="D8" s="202"/>
      <c r="E8" s="202"/>
      <c r="F8" s="202"/>
      <c r="G8" s="202"/>
      <c r="H8" s="202"/>
      <c r="I8" s="202"/>
      <c r="J8" s="202"/>
      <c r="K8" s="202"/>
      <c r="L8" s="202"/>
    </row>
    <row r="9" spans="1:12" ht="13.8">
      <c r="A9" s="202"/>
      <c r="B9" s="202"/>
      <c r="C9" s="690"/>
      <c r="D9" s="691"/>
      <c r="E9" s="691"/>
      <c r="F9" s="691"/>
      <c r="G9" s="691"/>
      <c r="H9" s="691"/>
      <c r="I9" s="691"/>
      <c r="J9" s="692"/>
      <c r="K9" s="692"/>
      <c r="L9" s="202"/>
    </row>
    <row r="10" spans="1:12" ht="13.8">
      <c r="A10" s="202"/>
      <c r="B10" s="202"/>
      <c r="C10" s="690" t="s">
        <v>3956</v>
      </c>
      <c r="D10" s="691"/>
      <c r="E10" s="691"/>
      <c r="F10" s="691"/>
      <c r="G10" s="691"/>
      <c r="H10" s="691"/>
      <c r="I10" s="691"/>
      <c r="J10" s="692"/>
      <c r="K10" s="692"/>
      <c r="L10" s="202"/>
    </row>
    <row r="11" spans="1:12" ht="13.8">
      <c r="A11" s="202"/>
      <c r="B11" s="202"/>
      <c r="C11" s="693"/>
      <c r="D11" s="691"/>
      <c r="E11" s="691"/>
      <c r="F11" s="691"/>
      <c r="G11" s="691"/>
      <c r="H11" s="691"/>
      <c r="I11" s="691"/>
      <c r="J11" s="692"/>
      <c r="K11" s="692"/>
      <c r="L11" s="202"/>
    </row>
    <row r="12" spans="1:12" ht="14.4" thickBot="1">
      <c r="A12" s="202"/>
      <c r="B12" s="202"/>
      <c r="C12" s="204"/>
      <c r="D12" s="205"/>
      <c r="E12" s="205"/>
      <c r="F12" s="205"/>
      <c r="G12" s="205"/>
      <c r="H12" s="205"/>
      <c r="I12" s="205"/>
      <c r="J12" s="206"/>
      <c r="K12" s="206"/>
      <c r="L12" s="202"/>
    </row>
    <row r="13" spans="1:12" ht="16.2" thickBot="1">
      <c r="A13" s="202"/>
      <c r="B13" s="202"/>
      <c r="C13" s="202"/>
      <c r="D13" s="202"/>
      <c r="E13" s="202"/>
      <c r="F13" s="694" t="s">
        <v>3957</v>
      </c>
      <c r="G13" s="695"/>
      <c r="H13" s="695"/>
      <c r="I13" s="696"/>
      <c r="J13" s="697">
        <f>SUM(L19,L38,L74,L124,L141,L151)</f>
        <v>0</v>
      </c>
      <c r="K13" s="698"/>
      <c r="L13" s="699"/>
    </row>
    <row r="14" spans="1:12" ht="13.8">
      <c r="A14" s="202"/>
      <c r="B14" s="202"/>
      <c r="C14" s="202"/>
      <c r="D14" s="202"/>
      <c r="E14" s="202"/>
      <c r="F14" s="202"/>
      <c r="G14" s="202"/>
      <c r="H14" s="202"/>
      <c r="I14" s="202"/>
      <c r="J14" s="202"/>
      <c r="K14" s="202"/>
      <c r="L14" s="202"/>
    </row>
    <row r="15" spans="1:12" ht="28.2" customHeight="1">
      <c r="A15" s="202"/>
      <c r="B15" s="202"/>
      <c r="C15" s="683" t="s">
        <v>3958</v>
      </c>
      <c r="D15" s="684"/>
      <c r="E15" s="684"/>
      <c r="F15" s="684"/>
      <c r="G15" s="684"/>
      <c r="H15" s="684"/>
      <c r="I15" s="684"/>
      <c r="J15" s="684"/>
      <c r="K15" s="684"/>
      <c r="L15" s="685"/>
    </row>
    <row r="16" spans="1:12" ht="13.8">
      <c r="A16" s="202"/>
      <c r="B16" s="202"/>
      <c r="C16" s="207"/>
      <c r="D16" s="206"/>
      <c r="E16" s="206"/>
      <c r="F16" s="206"/>
      <c r="G16" s="206"/>
      <c r="H16" s="206"/>
      <c r="I16" s="206"/>
      <c r="J16" s="206"/>
      <c r="K16" s="206"/>
      <c r="L16" s="206"/>
    </row>
    <row r="17" spans="1:12" ht="41.4">
      <c r="A17" s="208" t="s">
        <v>3959</v>
      </c>
      <c r="B17" s="209" t="s">
        <v>3960</v>
      </c>
      <c r="C17" s="210" t="s">
        <v>3961</v>
      </c>
      <c r="D17" s="211" t="s">
        <v>3962</v>
      </c>
      <c r="E17" s="212" t="s">
        <v>3963</v>
      </c>
      <c r="F17" s="213" t="s">
        <v>3964</v>
      </c>
      <c r="G17" s="213" t="s">
        <v>3965</v>
      </c>
      <c r="H17" s="213" t="s">
        <v>3966</v>
      </c>
      <c r="I17" s="213" t="s">
        <v>3967</v>
      </c>
      <c r="J17" s="214" t="s">
        <v>3968</v>
      </c>
      <c r="K17" s="213" t="s">
        <v>3969</v>
      </c>
      <c r="L17" s="215" t="s">
        <v>3970</v>
      </c>
    </row>
    <row r="18" spans="1:12" ht="13.8">
      <c r="A18" s="216"/>
      <c r="B18" s="216"/>
      <c r="C18" s="217"/>
      <c r="D18" s="218"/>
      <c r="E18" s="219"/>
      <c r="F18" s="219"/>
      <c r="G18" s="220"/>
      <c r="H18" s="220"/>
      <c r="I18" s="220"/>
      <c r="J18" s="221"/>
      <c r="K18" s="222"/>
      <c r="L18" s="223"/>
    </row>
    <row r="19" spans="1:12" ht="13.8">
      <c r="A19" s="224" t="s">
        <v>3971</v>
      </c>
      <c r="B19" s="225"/>
      <c r="C19" s="225" t="s">
        <v>3972</v>
      </c>
      <c r="D19" s="226"/>
      <c r="E19" s="227"/>
      <c r="F19" s="228"/>
      <c r="G19" s="229"/>
      <c r="H19" s="228"/>
      <c r="I19" s="229"/>
      <c r="J19" s="230"/>
      <c r="K19" s="229"/>
      <c r="L19" s="231">
        <f>SUM(K20:K36)</f>
        <v>0</v>
      </c>
    </row>
    <row r="20" spans="1:12" ht="16.05" customHeight="1">
      <c r="A20" s="232" t="s">
        <v>3973</v>
      </c>
      <c r="B20" s="233" t="s">
        <v>3974</v>
      </c>
      <c r="C20" s="234" t="s">
        <v>3975</v>
      </c>
      <c r="D20" s="235" t="s">
        <v>3976</v>
      </c>
      <c r="E20" s="236">
        <v>91</v>
      </c>
      <c r="F20" s="237"/>
      <c r="G20" s="238">
        <f t="shared" ref="G20:G36" si="0">E20*F20</f>
        <v>0</v>
      </c>
      <c r="H20" s="237"/>
      <c r="I20" s="238">
        <f t="shared" ref="I20:I36" si="1">E20*H20</f>
        <v>0</v>
      </c>
      <c r="J20" s="239">
        <f t="shared" ref="J20:K36" si="2">+F20+H20</f>
        <v>0</v>
      </c>
      <c r="K20" s="240">
        <f t="shared" si="2"/>
        <v>0</v>
      </c>
      <c r="L20" s="241"/>
    </row>
    <row r="21" spans="1:12" ht="16.05" customHeight="1">
      <c r="A21" s="232" t="s">
        <v>3977</v>
      </c>
      <c r="B21" s="233" t="s">
        <v>3978</v>
      </c>
      <c r="C21" s="234" t="s">
        <v>3979</v>
      </c>
      <c r="D21" s="235" t="s">
        <v>3976</v>
      </c>
      <c r="E21" s="236">
        <v>199</v>
      </c>
      <c r="F21" s="237"/>
      <c r="G21" s="238">
        <f t="shared" si="0"/>
        <v>0</v>
      </c>
      <c r="H21" s="237"/>
      <c r="I21" s="238">
        <f t="shared" si="1"/>
        <v>0</v>
      </c>
      <c r="J21" s="239">
        <f t="shared" si="2"/>
        <v>0</v>
      </c>
      <c r="K21" s="240">
        <f t="shared" si="2"/>
        <v>0</v>
      </c>
      <c r="L21" s="242"/>
    </row>
    <row r="22" spans="1:12" ht="16.05" customHeight="1">
      <c r="A22" s="232" t="s">
        <v>3980</v>
      </c>
      <c r="B22" s="233" t="s">
        <v>3981</v>
      </c>
      <c r="C22" s="234" t="s">
        <v>3982</v>
      </c>
      <c r="D22" s="235" t="s">
        <v>3976</v>
      </c>
      <c r="E22" s="236">
        <v>6.8</v>
      </c>
      <c r="F22" s="237"/>
      <c r="G22" s="238">
        <f t="shared" si="0"/>
        <v>0</v>
      </c>
      <c r="H22" s="237"/>
      <c r="I22" s="238">
        <f t="shared" si="1"/>
        <v>0</v>
      </c>
      <c r="J22" s="239">
        <f t="shared" si="2"/>
        <v>0</v>
      </c>
      <c r="K22" s="240">
        <f t="shared" si="2"/>
        <v>0</v>
      </c>
      <c r="L22" s="242"/>
    </row>
    <row r="23" spans="1:12" ht="25.8" customHeight="1">
      <c r="A23" s="232" t="s">
        <v>3983</v>
      </c>
      <c r="B23" s="233" t="s">
        <v>3984</v>
      </c>
      <c r="C23" s="234" t="s">
        <v>3985</v>
      </c>
      <c r="D23" s="235" t="s">
        <v>3976</v>
      </c>
      <c r="E23" s="236">
        <v>14.8</v>
      </c>
      <c r="F23" s="237"/>
      <c r="G23" s="238">
        <f t="shared" si="0"/>
        <v>0</v>
      </c>
      <c r="H23" s="237"/>
      <c r="I23" s="238">
        <f t="shared" si="1"/>
        <v>0</v>
      </c>
      <c r="J23" s="239">
        <f t="shared" si="2"/>
        <v>0</v>
      </c>
      <c r="K23" s="240">
        <f t="shared" si="2"/>
        <v>0</v>
      </c>
      <c r="L23" s="242"/>
    </row>
    <row r="24" spans="1:12" ht="16.05" customHeight="1">
      <c r="A24" s="232" t="s">
        <v>3986</v>
      </c>
      <c r="B24" s="233" t="s">
        <v>3987</v>
      </c>
      <c r="C24" s="234" t="s">
        <v>3988</v>
      </c>
      <c r="D24" s="235" t="s">
        <v>3989</v>
      </c>
      <c r="E24" s="236">
        <v>130</v>
      </c>
      <c r="F24" s="237"/>
      <c r="G24" s="238">
        <f t="shared" si="0"/>
        <v>0</v>
      </c>
      <c r="H24" s="237"/>
      <c r="I24" s="238">
        <f t="shared" si="1"/>
        <v>0</v>
      </c>
      <c r="J24" s="239">
        <f t="shared" si="2"/>
        <v>0</v>
      </c>
      <c r="K24" s="240">
        <f t="shared" si="2"/>
        <v>0</v>
      </c>
      <c r="L24" s="242"/>
    </row>
    <row r="25" spans="1:12" ht="16.05" customHeight="1">
      <c r="A25" s="232" t="s">
        <v>3990</v>
      </c>
      <c r="B25" s="233" t="s">
        <v>3987</v>
      </c>
      <c r="C25" s="234" t="s">
        <v>3991</v>
      </c>
      <c r="D25" s="235" t="s">
        <v>3989</v>
      </c>
      <c r="E25" s="236">
        <v>130</v>
      </c>
      <c r="F25" s="237"/>
      <c r="G25" s="238">
        <f>E25*F25</f>
        <v>0</v>
      </c>
      <c r="H25" s="237"/>
      <c r="I25" s="238">
        <f>E25*H25</f>
        <v>0</v>
      </c>
      <c r="J25" s="239">
        <f t="shared" si="2"/>
        <v>0</v>
      </c>
      <c r="K25" s="240">
        <f t="shared" si="2"/>
        <v>0</v>
      </c>
      <c r="L25" s="242"/>
    </row>
    <row r="26" spans="1:12" ht="29.4" customHeight="1">
      <c r="A26" s="232" t="s">
        <v>3992</v>
      </c>
      <c r="B26" s="233" t="s">
        <v>3993</v>
      </c>
      <c r="C26" s="234" t="s">
        <v>3994</v>
      </c>
      <c r="D26" s="235" t="s">
        <v>3989</v>
      </c>
      <c r="E26" s="236">
        <v>260</v>
      </c>
      <c r="F26" s="237"/>
      <c r="G26" s="238">
        <f t="shared" si="0"/>
        <v>0</v>
      </c>
      <c r="H26" s="237"/>
      <c r="I26" s="238">
        <f t="shared" si="1"/>
        <v>0</v>
      </c>
      <c r="J26" s="239">
        <f t="shared" si="2"/>
        <v>0</v>
      </c>
      <c r="K26" s="240">
        <f t="shared" si="2"/>
        <v>0</v>
      </c>
      <c r="L26" s="242"/>
    </row>
    <row r="27" spans="1:12" ht="30" customHeight="1">
      <c r="A27" s="232" t="s">
        <v>3995</v>
      </c>
      <c r="B27" s="233" t="s">
        <v>3993</v>
      </c>
      <c r="C27" s="234" t="s">
        <v>3996</v>
      </c>
      <c r="D27" s="235" t="s">
        <v>3989</v>
      </c>
      <c r="E27" s="236">
        <v>260</v>
      </c>
      <c r="F27" s="237"/>
      <c r="G27" s="238">
        <f t="shared" si="0"/>
        <v>0</v>
      </c>
      <c r="H27" s="237"/>
      <c r="I27" s="238">
        <f t="shared" si="1"/>
        <v>0</v>
      </c>
      <c r="J27" s="239">
        <f t="shared" si="2"/>
        <v>0</v>
      </c>
      <c r="K27" s="240">
        <f t="shared" si="2"/>
        <v>0</v>
      </c>
      <c r="L27" s="242"/>
    </row>
    <row r="28" spans="1:12" ht="16.05" customHeight="1">
      <c r="A28" s="232" t="s">
        <v>3997</v>
      </c>
      <c r="B28" s="233" t="s">
        <v>3998</v>
      </c>
      <c r="C28" s="234" t="s">
        <v>3999</v>
      </c>
      <c r="D28" s="235" t="s">
        <v>3976</v>
      </c>
      <c r="E28" s="236">
        <v>24.1</v>
      </c>
      <c r="F28" s="237"/>
      <c r="G28" s="238">
        <f t="shared" si="0"/>
        <v>0</v>
      </c>
      <c r="H28" s="237"/>
      <c r="I28" s="238">
        <f t="shared" si="1"/>
        <v>0</v>
      </c>
      <c r="J28" s="239">
        <f t="shared" si="2"/>
        <v>0</v>
      </c>
      <c r="K28" s="240">
        <f t="shared" si="2"/>
        <v>0</v>
      </c>
      <c r="L28" s="242"/>
    </row>
    <row r="29" spans="1:12" ht="31.2" customHeight="1">
      <c r="A29" s="232" t="s">
        <v>4000</v>
      </c>
      <c r="B29" s="233" t="s">
        <v>4001</v>
      </c>
      <c r="C29" s="234" t="s">
        <v>4002</v>
      </c>
      <c r="D29" s="235" t="s">
        <v>3976</v>
      </c>
      <c r="E29" s="236">
        <v>51.6</v>
      </c>
      <c r="F29" s="237"/>
      <c r="G29" s="238">
        <f t="shared" si="0"/>
        <v>0</v>
      </c>
      <c r="H29" s="237"/>
      <c r="I29" s="238">
        <f t="shared" si="1"/>
        <v>0</v>
      </c>
      <c r="J29" s="239">
        <f t="shared" si="2"/>
        <v>0</v>
      </c>
      <c r="K29" s="240">
        <f t="shared" si="2"/>
        <v>0</v>
      </c>
      <c r="L29" s="242"/>
    </row>
    <row r="30" spans="1:12" ht="16.05" customHeight="1">
      <c r="A30" s="232" t="s">
        <v>4003</v>
      </c>
      <c r="B30" s="233" t="s">
        <v>4004</v>
      </c>
      <c r="C30" s="234" t="s">
        <v>4005</v>
      </c>
      <c r="D30" s="235" t="s">
        <v>3976</v>
      </c>
      <c r="E30" s="236">
        <v>60.4</v>
      </c>
      <c r="F30" s="237"/>
      <c r="G30" s="238">
        <f t="shared" si="0"/>
        <v>0</v>
      </c>
      <c r="H30" s="237"/>
      <c r="I30" s="238">
        <f t="shared" si="1"/>
        <v>0</v>
      </c>
      <c r="J30" s="239">
        <f>+F30+H30</f>
        <v>0</v>
      </c>
      <c r="K30" s="240">
        <f>+G30+I30</f>
        <v>0</v>
      </c>
      <c r="L30" s="242"/>
    </row>
    <row r="31" spans="1:12" ht="29.4" customHeight="1">
      <c r="A31" s="232" t="s">
        <v>4006</v>
      </c>
      <c r="B31" s="233" t="s">
        <v>4004</v>
      </c>
      <c r="C31" s="234" t="s">
        <v>4007</v>
      </c>
      <c r="D31" s="235" t="s">
        <v>3976</v>
      </c>
      <c r="E31" s="236">
        <v>60.4</v>
      </c>
      <c r="F31" s="237"/>
      <c r="G31" s="238">
        <f t="shared" si="0"/>
        <v>0</v>
      </c>
      <c r="H31" s="237"/>
      <c r="I31" s="238">
        <f t="shared" si="1"/>
        <v>0</v>
      </c>
      <c r="J31" s="239">
        <f>+F31+H31</f>
        <v>0</v>
      </c>
      <c r="K31" s="240">
        <f>+G31+I31</f>
        <v>0</v>
      </c>
      <c r="L31" s="242"/>
    </row>
    <row r="32" spans="1:12" ht="16.05" customHeight="1">
      <c r="A32" s="232" t="s">
        <v>4008</v>
      </c>
      <c r="B32" s="233" t="s">
        <v>4009</v>
      </c>
      <c r="C32" s="234" t="s">
        <v>4010</v>
      </c>
      <c r="D32" s="235" t="s">
        <v>3976</v>
      </c>
      <c r="E32" s="236">
        <v>132.6</v>
      </c>
      <c r="F32" s="237"/>
      <c r="G32" s="238">
        <f t="shared" si="0"/>
        <v>0</v>
      </c>
      <c r="H32" s="237"/>
      <c r="I32" s="238">
        <f t="shared" si="1"/>
        <v>0</v>
      </c>
      <c r="J32" s="239">
        <f t="shared" si="2"/>
        <v>0</v>
      </c>
      <c r="K32" s="240">
        <f t="shared" si="2"/>
        <v>0</v>
      </c>
      <c r="L32" s="242"/>
    </row>
    <row r="33" spans="1:12" ht="31.8" customHeight="1">
      <c r="A33" s="232" t="s">
        <v>4011</v>
      </c>
      <c r="B33" s="243" t="s">
        <v>4009</v>
      </c>
      <c r="C33" s="234" t="s">
        <v>4012</v>
      </c>
      <c r="D33" s="235" t="s">
        <v>3976</v>
      </c>
      <c r="E33" s="236">
        <v>132.6</v>
      </c>
      <c r="F33" s="237"/>
      <c r="G33" s="238">
        <f t="shared" si="0"/>
        <v>0</v>
      </c>
      <c r="H33" s="237"/>
      <c r="I33" s="238">
        <f t="shared" si="1"/>
        <v>0</v>
      </c>
      <c r="J33" s="239">
        <f t="shared" si="2"/>
        <v>0</v>
      </c>
      <c r="K33" s="240">
        <f t="shared" si="2"/>
        <v>0</v>
      </c>
      <c r="L33" s="242"/>
    </row>
    <row r="34" spans="1:12" ht="30" customHeight="1">
      <c r="A34" s="232" t="s">
        <v>4013</v>
      </c>
      <c r="B34" s="233" t="s">
        <v>4014</v>
      </c>
      <c r="C34" s="234" t="s">
        <v>4015</v>
      </c>
      <c r="D34" s="235" t="s">
        <v>3976</v>
      </c>
      <c r="E34" s="236">
        <v>97</v>
      </c>
      <c r="F34" s="237"/>
      <c r="G34" s="238">
        <f t="shared" si="0"/>
        <v>0</v>
      </c>
      <c r="H34" s="237"/>
      <c r="I34" s="238">
        <f t="shared" si="1"/>
        <v>0</v>
      </c>
      <c r="J34" s="239">
        <f t="shared" si="2"/>
        <v>0</v>
      </c>
      <c r="K34" s="240">
        <f t="shared" si="2"/>
        <v>0</v>
      </c>
      <c r="L34" s="242"/>
    </row>
    <row r="35" spans="1:12" ht="30.6" customHeight="1">
      <c r="A35" s="232" t="s">
        <v>4016</v>
      </c>
      <c r="B35" s="233" t="s">
        <v>4014</v>
      </c>
      <c r="C35" s="234" t="s">
        <v>4017</v>
      </c>
      <c r="D35" s="235" t="s">
        <v>3976</v>
      </c>
      <c r="E35" s="236">
        <v>485</v>
      </c>
      <c r="F35" s="237"/>
      <c r="G35" s="238">
        <f t="shared" si="0"/>
        <v>0</v>
      </c>
      <c r="H35" s="237"/>
      <c r="I35" s="238">
        <f t="shared" si="1"/>
        <v>0</v>
      </c>
      <c r="J35" s="239">
        <f t="shared" si="2"/>
        <v>0</v>
      </c>
      <c r="K35" s="240">
        <f t="shared" si="2"/>
        <v>0</v>
      </c>
      <c r="L35" s="242"/>
    </row>
    <row r="36" spans="1:12" ht="16.05" customHeight="1">
      <c r="A36" s="232" t="s">
        <v>4018</v>
      </c>
      <c r="B36" s="233" t="s">
        <v>4014</v>
      </c>
      <c r="C36" s="234" t="s">
        <v>4019</v>
      </c>
      <c r="D36" s="235" t="s">
        <v>3976</v>
      </c>
      <c r="E36" s="236">
        <v>97</v>
      </c>
      <c r="F36" s="237"/>
      <c r="G36" s="238">
        <f t="shared" si="0"/>
        <v>0</v>
      </c>
      <c r="H36" s="237"/>
      <c r="I36" s="238">
        <f t="shared" si="1"/>
        <v>0</v>
      </c>
      <c r="J36" s="239">
        <f t="shared" si="2"/>
        <v>0</v>
      </c>
      <c r="K36" s="240">
        <f t="shared" si="2"/>
        <v>0</v>
      </c>
      <c r="L36" s="242"/>
    </row>
    <row r="37" spans="1:12" ht="16.05" customHeight="1">
      <c r="A37" s="202"/>
      <c r="B37" s="202"/>
      <c r="C37" s="244"/>
      <c r="D37" s="245"/>
      <c r="E37" s="246"/>
      <c r="F37" s="247"/>
      <c r="G37" s="248"/>
      <c r="H37" s="247"/>
      <c r="I37" s="248"/>
      <c r="J37" s="249"/>
      <c r="K37" s="250"/>
      <c r="L37" s="251"/>
    </row>
    <row r="38" spans="1:12" ht="16.05" customHeight="1">
      <c r="A38" s="224" t="s">
        <v>4020</v>
      </c>
      <c r="B38" s="225"/>
      <c r="C38" s="225" t="s">
        <v>4021</v>
      </c>
      <c r="D38" s="226"/>
      <c r="E38" s="227"/>
      <c r="F38" s="228"/>
      <c r="G38" s="229"/>
      <c r="H38" s="228"/>
      <c r="I38" s="229"/>
      <c r="J38" s="230"/>
      <c r="K38" s="229"/>
      <c r="L38" s="231">
        <f>SUM(K39:K72)</f>
        <v>0</v>
      </c>
    </row>
    <row r="39" spans="1:12" ht="16.05" customHeight="1">
      <c r="A39" s="252" t="s">
        <v>4022</v>
      </c>
      <c r="B39" s="233" t="s">
        <v>4023</v>
      </c>
      <c r="C39" s="234" t="s">
        <v>4024</v>
      </c>
      <c r="D39" s="235" t="s">
        <v>190</v>
      </c>
      <c r="E39" s="236">
        <v>6</v>
      </c>
      <c r="F39" s="237"/>
      <c r="G39" s="238">
        <f>E39*F39</f>
        <v>0</v>
      </c>
      <c r="H39" s="237"/>
      <c r="I39" s="238">
        <f>E39*H39</f>
        <v>0</v>
      </c>
      <c r="J39" s="239">
        <f>+F39+H39</f>
        <v>0</v>
      </c>
      <c r="K39" s="240">
        <f>+G39+I39</f>
        <v>0</v>
      </c>
      <c r="L39" s="241"/>
    </row>
    <row r="40" spans="1:12" ht="16.05" customHeight="1">
      <c r="A40" s="252" t="s">
        <v>4025</v>
      </c>
      <c r="B40" s="233" t="s">
        <v>4023</v>
      </c>
      <c r="C40" s="234" t="s">
        <v>4026</v>
      </c>
      <c r="D40" s="235" t="s">
        <v>190</v>
      </c>
      <c r="E40" s="236">
        <v>12</v>
      </c>
      <c r="F40" s="237"/>
      <c r="G40" s="238">
        <f t="shared" ref="G40:G55" si="3">E40*F40</f>
        <v>0</v>
      </c>
      <c r="H40" s="237"/>
      <c r="I40" s="238">
        <f t="shared" ref="I40:I55" si="4">E40*H40</f>
        <v>0</v>
      </c>
      <c r="J40" s="239">
        <f t="shared" ref="J40:K46" si="5">+F40+H40</f>
        <v>0</v>
      </c>
      <c r="K40" s="240">
        <f t="shared" si="5"/>
        <v>0</v>
      </c>
      <c r="L40" s="242"/>
    </row>
    <row r="41" spans="1:12" ht="16.05" customHeight="1">
      <c r="A41" s="252" t="s">
        <v>4027</v>
      </c>
      <c r="B41" s="233" t="s">
        <v>4023</v>
      </c>
      <c r="C41" s="234" t="s">
        <v>4028</v>
      </c>
      <c r="D41" s="235" t="s">
        <v>190</v>
      </c>
      <c r="E41" s="236">
        <v>50</v>
      </c>
      <c r="F41" s="237"/>
      <c r="G41" s="238">
        <f t="shared" si="3"/>
        <v>0</v>
      </c>
      <c r="H41" s="237"/>
      <c r="I41" s="238">
        <f t="shared" si="4"/>
        <v>0</v>
      </c>
      <c r="J41" s="239">
        <f>+F41+H41</f>
        <v>0</v>
      </c>
      <c r="K41" s="240">
        <f t="shared" si="5"/>
        <v>0</v>
      </c>
      <c r="L41" s="242"/>
    </row>
    <row r="42" spans="1:12" ht="16.05" customHeight="1">
      <c r="A42" s="252" t="s">
        <v>4029</v>
      </c>
      <c r="B42" s="233" t="s">
        <v>4023</v>
      </c>
      <c r="C42" s="234" t="s">
        <v>4030</v>
      </c>
      <c r="D42" s="235" t="s">
        <v>190</v>
      </c>
      <c r="E42" s="236">
        <v>10</v>
      </c>
      <c r="F42" s="237"/>
      <c r="G42" s="238">
        <f t="shared" si="3"/>
        <v>0</v>
      </c>
      <c r="H42" s="237"/>
      <c r="I42" s="238">
        <f t="shared" si="4"/>
        <v>0</v>
      </c>
      <c r="J42" s="239">
        <f>+F42+H42</f>
        <v>0</v>
      </c>
      <c r="K42" s="240">
        <f t="shared" si="5"/>
        <v>0</v>
      </c>
      <c r="L42" s="242"/>
    </row>
    <row r="43" spans="1:12" ht="16.05" customHeight="1">
      <c r="A43" s="252" t="s">
        <v>4031</v>
      </c>
      <c r="B43" s="233" t="s">
        <v>4023</v>
      </c>
      <c r="C43" s="234" t="s">
        <v>4032</v>
      </c>
      <c r="D43" s="235" t="s">
        <v>190</v>
      </c>
      <c r="E43" s="236">
        <v>90</v>
      </c>
      <c r="F43" s="237"/>
      <c r="G43" s="238">
        <f t="shared" si="3"/>
        <v>0</v>
      </c>
      <c r="H43" s="237"/>
      <c r="I43" s="238">
        <f t="shared" si="4"/>
        <v>0</v>
      </c>
      <c r="J43" s="239">
        <f>+F43+H43</f>
        <v>0</v>
      </c>
      <c r="K43" s="240">
        <f t="shared" si="5"/>
        <v>0</v>
      </c>
      <c r="L43" s="242"/>
    </row>
    <row r="44" spans="1:12" ht="16.05" customHeight="1">
      <c r="A44" s="252" t="s">
        <v>4033</v>
      </c>
      <c r="B44" s="233" t="s">
        <v>4034</v>
      </c>
      <c r="C44" s="234" t="s">
        <v>4035</v>
      </c>
      <c r="D44" s="235" t="s">
        <v>190</v>
      </c>
      <c r="E44" s="236">
        <v>80</v>
      </c>
      <c r="F44" s="237"/>
      <c r="G44" s="238">
        <f t="shared" si="3"/>
        <v>0</v>
      </c>
      <c r="H44" s="237"/>
      <c r="I44" s="238">
        <f t="shared" si="4"/>
        <v>0</v>
      </c>
      <c r="J44" s="239">
        <f>+F44+H44</f>
        <v>0</v>
      </c>
      <c r="K44" s="240">
        <f t="shared" si="5"/>
        <v>0</v>
      </c>
      <c r="L44" s="242"/>
    </row>
    <row r="45" spans="1:12" ht="16.05" customHeight="1">
      <c r="A45" s="252" t="s">
        <v>4036</v>
      </c>
      <c r="B45" s="233" t="s">
        <v>4034</v>
      </c>
      <c r="C45" s="234" t="s">
        <v>4037</v>
      </c>
      <c r="D45" s="235" t="s">
        <v>190</v>
      </c>
      <c r="E45" s="236">
        <v>172</v>
      </c>
      <c r="F45" s="237"/>
      <c r="G45" s="238">
        <f t="shared" si="3"/>
        <v>0</v>
      </c>
      <c r="H45" s="237"/>
      <c r="I45" s="238">
        <f t="shared" si="4"/>
        <v>0</v>
      </c>
      <c r="J45" s="239">
        <v>0</v>
      </c>
      <c r="K45" s="240">
        <f>+G45+I45</f>
        <v>0</v>
      </c>
      <c r="L45" s="242"/>
    </row>
    <row r="46" spans="1:12" ht="16.05" customHeight="1">
      <c r="A46" s="252" t="s">
        <v>4038</v>
      </c>
      <c r="B46" s="233" t="s">
        <v>4034</v>
      </c>
      <c r="C46" s="234" t="s">
        <v>4039</v>
      </c>
      <c r="D46" s="235" t="s">
        <v>190</v>
      </c>
      <c r="E46" s="236">
        <v>48</v>
      </c>
      <c r="F46" s="237"/>
      <c r="G46" s="238">
        <f t="shared" si="3"/>
        <v>0</v>
      </c>
      <c r="H46" s="237"/>
      <c r="I46" s="238">
        <f t="shared" si="4"/>
        <v>0</v>
      </c>
      <c r="J46" s="239">
        <v>0</v>
      </c>
      <c r="K46" s="240">
        <f t="shared" si="5"/>
        <v>0</v>
      </c>
      <c r="L46" s="242"/>
    </row>
    <row r="47" spans="1:12" ht="16.05" customHeight="1">
      <c r="A47" s="252" t="s">
        <v>4040</v>
      </c>
      <c r="B47" s="233" t="s">
        <v>4034</v>
      </c>
      <c r="C47" s="234" t="s">
        <v>4041</v>
      </c>
      <c r="D47" s="235" t="s">
        <v>190</v>
      </c>
      <c r="E47" s="236">
        <v>20</v>
      </c>
      <c r="F47" s="237"/>
      <c r="G47" s="238">
        <f>E47*F47</f>
        <v>0</v>
      </c>
      <c r="H47" s="237"/>
      <c r="I47" s="238">
        <f>E47*H47</f>
        <v>0</v>
      </c>
      <c r="J47" s="239">
        <f>+F47+H47</f>
        <v>0</v>
      </c>
      <c r="K47" s="240">
        <f>+G47+I47</f>
        <v>0</v>
      </c>
      <c r="L47" s="242"/>
    </row>
    <row r="48" spans="1:12" ht="16.05" customHeight="1">
      <c r="A48" s="252" t="s">
        <v>4042</v>
      </c>
      <c r="B48" s="233" t="s">
        <v>4043</v>
      </c>
      <c r="C48" s="234" t="s">
        <v>4044</v>
      </c>
      <c r="D48" s="235" t="s">
        <v>4045</v>
      </c>
      <c r="E48" s="236">
        <v>6</v>
      </c>
      <c r="F48" s="237"/>
      <c r="G48" s="238">
        <f t="shared" si="3"/>
        <v>0</v>
      </c>
      <c r="H48" s="237"/>
      <c r="I48" s="238">
        <f t="shared" si="4"/>
        <v>0</v>
      </c>
      <c r="J48" s="239">
        <f t="shared" ref="J48:K60" si="6">+F48+H48</f>
        <v>0</v>
      </c>
      <c r="K48" s="240">
        <f t="shared" si="6"/>
        <v>0</v>
      </c>
      <c r="L48" s="242"/>
    </row>
    <row r="49" spans="1:12" ht="16.05" customHeight="1">
      <c r="A49" s="252" t="s">
        <v>4046</v>
      </c>
      <c r="B49" s="233"/>
      <c r="C49" s="234" t="s">
        <v>4047</v>
      </c>
      <c r="D49" s="235" t="s">
        <v>332</v>
      </c>
      <c r="E49" s="236">
        <v>1</v>
      </c>
      <c r="F49" s="237"/>
      <c r="G49" s="238">
        <f t="shared" si="3"/>
        <v>0</v>
      </c>
      <c r="H49" s="237"/>
      <c r="I49" s="238">
        <f t="shared" si="4"/>
        <v>0</v>
      </c>
      <c r="J49" s="239">
        <f t="shared" si="6"/>
        <v>0</v>
      </c>
      <c r="K49" s="240">
        <f t="shared" si="6"/>
        <v>0</v>
      </c>
      <c r="L49" s="242"/>
    </row>
    <row r="50" spans="1:12" ht="16.05" customHeight="1">
      <c r="A50" s="252" t="s">
        <v>4048</v>
      </c>
      <c r="B50" s="233"/>
      <c r="C50" s="234" t="s">
        <v>4049</v>
      </c>
      <c r="D50" s="235" t="s">
        <v>332</v>
      </c>
      <c r="E50" s="236">
        <v>19</v>
      </c>
      <c r="F50" s="237"/>
      <c r="G50" s="238">
        <f t="shared" si="3"/>
        <v>0</v>
      </c>
      <c r="H50" s="237"/>
      <c r="I50" s="238">
        <f t="shared" si="4"/>
        <v>0</v>
      </c>
      <c r="J50" s="239">
        <f t="shared" si="6"/>
        <v>0</v>
      </c>
      <c r="K50" s="240">
        <f>+G50+I50</f>
        <v>0</v>
      </c>
      <c r="L50" s="242"/>
    </row>
    <row r="51" spans="1:12" ht="16.05" customHeight="1">
      <c r="A51" s="252" t="s">
        <v>4050</v>
      </c>
      <c r="B51" s="233"/>
      <c r="C51" s="234" t="s">
        <v>4051</v>
      </c>
      <c r="D51" s="235" t="s">
        <v>332</v>
      </c>
      <c r="E51" s="236">
        <v>22</v>
      </c>
      <c r="F51" s="237"/>
      <c r="G51" s="238">
        <f t="shared" si="3"/>
        <v>0</v>
      </c>
      <c r="H51" s="237"/>
      <c r="I51" s="238">
        <f t="shared" si="4"/>
        <v>0</v>
      </c>
      <c r="J51" s="239">
        <f t="shared" si="6"/>
        <v>0</v>
      </c>
      <c r="K51" s="240">
        <f t="shared" si="6"/>
        <v>0</v>
      </c>
      <c r="L51" s="242"/>
    </row>
    <row r="52" spans="1:12" ht="16.05" customHeight="1">
      <c r="A52" s="252" t="s">
        <v>4052</v>
      </c>
      <c r="B52" s="233"/>
      <c r="C52" s="234" t="s">
        <v>4053</v>
      </c>
      <c r="D52" s="235" t="s">
        <v>332</v>
      </c>
      <c r="E52" s="236">
        <v>14</v>
      </c>
      <c r="F52" s="237"/>
      <c r="G52" s="238">
        <f t="shared" si="3"/>
        <v>0</v>
      </c>
      <c r="H52" s="237"/>
      <c r="I52" s="238">
        <f t="shared" si="4"/>
        <v>0</v>
      </c>
      <c r="J52" s="239">
        <f t="shared" si="6"/>
        <v>0</v>
      </c>
      <c r="K52" s="240">
        <f t="shared" si="6"/>
        <v>0</v>
      </c>
      <c r="L52" s="242"/>
    </row>
    <row r="53" spans="1:12" ht="30.6" customHeight="1">
      <c r="A53" s="252" t="s">
        <v>4054</v>
      </c>
      <c r="B53" s="233" t="s">
        <v>4055</v>
      </c>
      <c r="C53" s="234" t="s">
        <v>4056</v>
      </c>
      <c r="D53" s="235" t="s">
        <v>4045</v>
      </c>
      <c r="E53" s="236">
        <v>1</v>
      </c>
      <c r="F53" s="237"/>
      <c r="G53" s="238">
        <f t="shared" si="3"/>
        <v>0</v>
      </c>
      <c r="H53" s="237"/>
      <c r="I53" s="238">
        <f t="shared" si="4"/>
        <v>0</v>
      </c>
      <c r="J53" s="239">
        <f t="shared" si="6"/>
        <v>0</v>
      </c>
      <c r="K53" s="240">
        <f t="shared" si="6"/>
        <v>0</v>
      </c>
      <c r="L53" s="242"/>
    </row>
    <row r="54" spans="1:12" ht="29.4" customHeight="1">
      <c r="A54" s="252" t="s">
        <v>4057</v>
      </c>
      <c r="B54" s="233" t="s">
        <v>4058</v>
      </c>
      <c r="C54" s="234" t="s">
        <v>4059</v>
      </c>
      <c r="D54" s="235" t="s">
        <v>4045</v>
      </c>
      <c r="E54" s="236">
        <v>1</v>
      </c>
      <c r="F54" s="237"/>
      <c r="G54" s="238">
        <f t="shared" si="3"/>
        <v>0</v>
      </c>
      <c r="H54" s="237"/>
      <c r="I54" s="238">
        <f t="shared" si="4"/>
        <v>0</v>
      </c>
      <c r="J54" s="239">
        <f t="shared" si="6"/>
        <v>0</v>
      </c>
      <c r="K54" s="240">
        <f t="shared" si="6"/>
        <v>0</v>
      </c>
      <c r="L54" s="242"/>
    </row>
    <row r="55" spans="1:12" ht="30" customHeight="1">
      <c r="A55" s="252" t="s">
        <v>4060</v>
      </c>
      <c r="B55" s="233" t="s">
        <v>4061</v>
      </c>
      <c r="C55" s="234" t="s">
        <v>4062</v>
      </c>
      <c r="D55" s="235" t="s">
        <v>4045</v>
      </c>
      <c r="E55" s="236">
        <v>1</v>
      </c>
      <c r="F55" s="237"/>
      <c r="G55" s="238">
        <f t="shared" si="3"/>
        <v>0</v>
      </c>
      <c r="H55" s="237"/>
      <c r="I55" s="238">
        <f t="shared" si="4"/>
        <v>0</v>
      </c>
      <c r="J55" s="239">
        <f t="shared" si="6"/>
        <v>0</v>
      </c>
      <c r="K55" s="240">
        <f>+G55+I55</f>
        <v>0</v>
      </c>
      <c r="L55" s="242"/>
    </row>
    <row r="56" spans="1:12" ht="16.05" customHeight="1">
      <c r="A56" s="252" t="s">
        <v>4063</v>
      </c>
      <c r="B56" s="233" t="s">
        <v>4064</v>
      </c>
      <c r="C56" s="234" t="s">
        <v>4065</v>
      </c>
      <c r="D56" s="235" t="s">
        <v>332</v>
      </c>
      <c r="E56" s="236">
        <v>7</v>
      </c>
      <c r="F56" s="237"/>
      <c r="G56" s="238">
        <f>E56*F56</f>
        <v>0</v>
      </c>
      <c r="H56" s="237"/>
      <c r="I56" s="238">
        <f>E56*H56</f>
        <v>0</v>
      </c>
      <c r="J56" s="239">
        <f>+F56+H56</f>
        <v>0</v>
      </c>
      <c r="K56" s="240">
        <f t="shared" si="6"/>
        <v>0</v>
      </c>
      <c r="L56" s="242"/>
    </row>
    <row r="57" spans="1:12" ht="31.2" customHeight="1">
      <c r="A57" s="252" t="s">
        <v>4066</v>
      </c>
      <c r="B57" s="233" t="s">
        <v>4067</v>
      </c>
      <c r="C57" s="234" t="s">
        <v>4068</v>
      </c>
      <c r="D57" s="235" t="s">
        <v>4045</v>
      </c>
      <c r="E57" s="236">
        <v>18</v>
      </c>
      <c r="F57" s="237"/>
      <c r="G57" s="238">
        <f>E57*F57</f>
        <v>0</v>
      </c>
      <c r="H57" s="237"/>
      <c r="I57" s="238">
        <f>E57*H57</f>
        <v>0</v>
      </c>
      <c r="J57" s="239">
        <f>+F57+H57</f>
        <v>0</v>
      </c>
      <c r="K57" s="240">
        <f t="shared" si="6"/>
        <v>0</v>
      </c>
      <c r="L57" s="242"/>
    </row>
    <row r="58" spans="1:12" ht="16.05" customHeight="1">
      <c r="A58" s="252" t="s">
        <v>4069</v>
      </c>
      <c r="B58" s="233" t="s">
        <v>4070</v>
      </c>
      <c r="C58" s="234" t="s">
        <v>4071</v>
      </c>
      <c r="D58" s="235" t="s">
        <v>332</v>
      </c>
      <c r="E58" s="253">
        <v>1</v>
      </c>
      <c r="F58" s="237"/>
      <c r="G58" s="254">
        <f>E58*F58</f>
        <v>0</v>
      </c>
      <c r="H58" s="237"/>
      <c r="I58" s="254">
        <f>E58*H58</f>
        <v>0</v>
      </c>
      <c r="J58" s="255">
        <f>F58+H58</f>
        <v>0</v>
      </c>
      <c r="K58" s="240">
        <f t="shared" si="6"/>
        <v>0</v>
      </c>
      <c r="L58" s="256"/>
    </row>
    <row r="59" spans="1:12" ht="31.8" customHeight="1">
      <c r="A59" s="252" t="s">
        <v>4072</v>
      </c>
      <c r="B59" s="233" t="s">
        <v>4073</v>
      </c>
      <c r="C59" s="234" t="s">
        <v>4074</v>
      </c>
      <c r="D59" s="235" t="s">
        <v>332</v>
      </c>
      <c r="E59" s="236">
        <v>1</v>
      </c>
      <c r="F59" s="237"/>
      <c r="G59" s="238">
        <f>E59*F59</f>
        <v>0</v>
      </c>
      <c r="H59" s="237"/>
      <c r="I59" s="238">
        <f>E59*H59</f>
        <v>0</v>
      </c>
      <c r="J59" s="239">
        <f>+F59+H59</f>
        <v>0</v>
      </c>
      <c r="K59" s="240">
        <f>+G59+I59</f>
        <v>0</v>
      </c>
      <c r="L59" s="242"/>
    </row>
    <row r="60" spans="1:12" ht="16.05" customHeight="1">
      <c r="A60" s="252" t="s">
        <v>4075</v>
      </c>
      <c r="B60" s="233" t="s">
        <v>4076</v>
      </c>
      <c r="C60" s="234" t="s">
        <v>4077</v>
      </c>
      <c r="D60" s="235" t="s">
        <v>332</v>
      </c>
      <c r="E60" s="236">
        <v>13</v>
      </c>
      <c r="F60" s="237"/>
      <c r="G60" s="238">
        <f t="shared" ref="G60:G72" si="7">E60*F60</f>
        <v>0</v>
      </c>
      <c r="H60" s="237"/>
      <c r="I60" s="238">
        <f t="shared" ref="I60:I72" si="8">E60*H60</f>
        <v>0</v>
      </c>
      <c r="J60" s="239">
        <f t="shared" ref="J60:K67" si="9">+F60+H60</f>
        <v>0</v>
      </c>
      <c r="K60" s="240">
        <f t="shared" si="6"/>
        <v>0</v>
      </c>
      <c r="L60" s="242"/>
    </row>
    <row r="61" spans="1:12" ht="16.05" customHeight="1">
      <c r="A61" s="252" t="s">
        <v>4078</v>
      </c>
      <c r="B61" s="233" t="s">
        <v>4079</v>
      </c>
      <c r="C61" s="234" t="s">
        <v>4080</v>
      </c>
      <c r="D61" s="235" t="s">
        <v>332</v>
      </c>
      <c r="E61" s="236">
        <v>15</v>
      </c>
      <c r="F61" s="237"/>
      <c r="G61" s="238">
        <f t="shared" si="7"/>
        <v>0</v>
      </c>
      <c r="H61" s="237"/>
      <c r="I61" s="238">
        <f t="shared" si="8"/>
        <v>0</v>
      </c>
      <c r="J61" s="239">
        <f t="shared" si="9"/>
        <v>0</v>
      </c>
      <c r="K61" s="240">
        <f t="shared" si="9"/>
        <v>0</v>
      </c>
      <c r="L61" s="242"/>
    </row>
    <row r="62" spans="1:12" ht="31.2" customHeight="1">
      <c r="A62" s="252" t="s">
        <v>4081</v>
      </c>
      <c r="B62" s="233" t="s">
        <v>4082</v>
      </c>
      <c r="C62" s="257" t="s">
        <v>4083</v>
      </c>
      <c r="D62" s="235" t="s">
        <v>4045</v>
      </c>
      <c r="E62" s="236">
        <v>2</v>
      </c>
      <c r="F62" s="237"/>
      <c r="G62" s="238">
        <f t="shared" si="7"/>
        <v>0</v>
      </c>
      <c r="H62" s="237"/>
      <c r="I62" s="238">
        <f t="shared" si="8"/>
        <v>0</v>
      </c>
      <c r="J62" s="239">
        <f t="shared" si="9"/>
        <v>0</v>
      </c>
      <c r="K62" s="240">
        <f t="shared" si="9"/>
        <v>0</v>
      </c>
      <c r="L62" s="242"/>
    </row>
    <row r="63" spans="1:12" ht="31.2" customHeight="1">
      <c r="A63" s="252" t="s">
        <v>4084</v>
      </c>
      <c r="B63" s="233" t="s">
        <v>4082</v>
      </c>
      <c r="C63" s="257" t="s">
        <v>4085</v>
      </c>
      <c r="D63" s="235" t="s">
        <v>4045</v>
      </c>
      <c r="E63" s="236">
        <v>1</v>
      </c>
      <c r="F63" s="237"/>
      <c r="G63" s="238">
        <f>E63*F63</f>
        <v>0</v>
      </c>
      <c r="H63" s="237"/>
      <c r="I63" s="238">
        <f>E63*H63</f>
        <v>0</v>
      </c>
      <c r="J63" s="239">
        <f>+F63+H63</f>
        <v>0</v>
      </c>
      <c r="K63" s="240">
        <f t="shared" si="9"/>
        <v>0</v>
      </c>
      <c r="L63" s="242"/>
    </row>
    <row r="64" spans="1:12" ht="32.4" customHeight="1">
      <c r="A64" s="252" t="s">
        <v>4086</v>
      </c>
      <c r="B64" s="233" t="s">
        <v>4087</v>
      </c>
      <c r="C64" s="257" t="s">
        <v>4088</v>
      </c>
      <c r="D64" s="235" t="s">
        <v>4045</v>
      </c>
      <c r="E64" s="236">
        <v>1</v>
      </c>
      <c r="F64" s="237"/>
      <c r="G64" s="238">
        <f>E64*F64</f>
        <v>0</v>
      </c>
      <c r="H64" s="237"/>
      <c r="I64" s="238">
        <f>E64*H64</f>
        <v>0</v>
      </c>
      <c r="J64" s="239">
        <f>+F64+H64</f>
        <v>0</v>
      </c>
      <c r="K64" s="240">
        <f t="shared" si="9"/>
        <v>0</v>
      </c>
      <c r="L64" s="242"/>
    </row>
    <row r="65" spans="1:12" ht="32.4" customHeight="1">
      <c r="A65" s="252" t="s">
        <v>4089</v>
      </c>
      <c r="B65" s="233" t="s">
        <v>4090</v>
      </c>
      <c r="C65" s="257" t="s">
        <v>4091</v>
      </c>
      <c r="D65" s="235" t="s">
        <v>4045</v>
      </c>
      <c r="E65" s="236">
        <v>2</v>
      </c>
      <c r="F65" s="237"/>
      <c r="G65" s="238">
        <f>E65*F65</f>
        <v>0</v>
      </c>
      <c r="H65" s="237"/>
      <c r="I65" s="238">
        <f>E65*H65</f>
        <v>0</v>
      </c>
      <c r="J65" s="239">
        <f>+F65+H65</f>
        <v>0</v>
      </c>
      <c r="K65" s="240">
        <f t="shared" si="9"/>
        <v>0</v>
      </c>
      <c r="L65" s="242"/>
    </row>
    <row r="66" spans="1:12" ht="44.4" customHeight="1">
      <c r="A66" s="252" t="s">
        <v>4092</v>
      </c>
      <c r="B66" s="233" t="s">
        <v>4093</v>
      </c>
      <c r="C66" s="257" t="s">
        <v>4094</v>
      </c>
      <c r="D66" s="235" t="s">
        <v>4045</v>
      </c>
      <c r="E66" s="236">
        <v>1</v>
      </c>
      <c r="F66" s="237"/>
      <c r="G66" s="238">
        <f>E66*F66</f>
        <v>0</v>
      </c>
      <c r="H66" s="237"/>
      <c r="I66" s="238">
        <f>E66*H66</f>
        <v>0</v>
      </c>
      <c r="J66" s="239">
        <f>+F66+H66</f>
        <v>0</v>
      </c>
      <c r="K66" s="240">
        <f t="shared" si="9"/>
        <v>0</v>
      </c>
      <c r="L66" s="242"/>
    </row>
    <row r="67" spans="1:12" ht="32.4" customHeight="1">
      <c r="A67" s="252" t="s">
        <v>4095</v>
      </c>
      <c r="B67" s="233" t="s">
        <v>4096</v>
      </c>
      <c r="C67" s="234" t="s">
        <v>4097</v>
      </c>
      <c r="D67" s="235" t="s">
        <v>4045</v>
      </c>
      <c r="E67" s="253">
        <v>1</v>
      </c>
      <c r="F67" s="237"/>
      <c r="G67" s="254">
        <f>E67*F67</f>
        <v>0</v>
      </c>
      <c r="H67" s="237"/>
      <c r="I67" s="254">
        <f>E67*H67</f>
        <v>0</v>
      </c>
      <c r="J67" s="239">
        <f>F67+H67</f>
        <v>0</v>
      </c>
      <c r="K67" s="240">
        <f t="shared" si="9"/>
        <v>0</v>
      </c>
      <c r="L67" s="256"/>
    </row>
    <row r="68" spans="1:12" ht="16.05" customHeight="1">
      <c r="A68" s="252" t="s">
        <v>4098</v>
      </c>
      <c r="B68" s="233"/>
      <c r="C68" s="234" t="s">
        <v>4099</v>
      </c>
      <c r="D68" s="235" t="s">
        <v>4045</v>
      </c>
      <c r="E68" s="236">
        <v>1</v>
      </c>
      <c r="F68" s="237"/>
      <c r="G68" s="238">
        <f t="shared" si="7"/>
        <v>0</v>
      </c>
      <c r="H68" s="237"/>
      <c r="I68" s="238">
        <f t="shared" si="8"/>
        <v>0</v>
      </c>
      <c r="J68" s="239">
        <f t="shared" ref="J68:K72" si="10">+F68+H68</f>
        <v>0</v>
      </c>
      <c r="K68" s="240">
        <f t="shared" si="10"/>
        <v>0</v>
      </c>
      <c r="L68" s="242"/>
    </row>
    <row r="69" spans="1:12" ht="16.05" customHeight="1">
      <c r="A69" s="252" t="s">
        <v>4100</v>
      </c>
      <c r="B69" s="233"/>
      <c r="C69" s="234" t="s">
        <v>4101</v>
      </c>
      <c r="D69" s="235" t="s">
        <v>190</v>
      </c>
      <c r="E69" s="236">
        <v>252</v>
      </c>
      <c r="F69" s="237"/>
      <c r="G69" s="238">
        <f t="shared" si="7"/>
        <v>0</v>
      </c>
      <c r="H69" s="237"/>
      <c r="I69" s="238">
        <f t="shared" si="8"/>
        <v>0</v>
      </c>
      <c r="J69" s="239">
        <f t="shared" si="10"/>
        <v>0</v>
      </c>
      <c r="K69" s="240">
        <f t="shared" si="10"/>
        <v>0</v>
      </c>
      <c r="L69" s="242"/>
    </row>
    <row r="70" spans="1:12" ht="16.05" customHeight="1">
      <c r="A70" s="252" t="s">
        <v>4102</v>
      </c>
      <c r="B70" s="233"/>
      <c r="C70" s="234" t="s">
        <v>4103</v>
      </c>
      <c r="D70" s="235" t="s">
        <v>190</v>
      </c>
      <c r="E70" s="236">
        <v>68</v>
      </c>
      <c r="F70" s="237"/>
      <c r="G70" s="238">
        <f t="shared" si="7"/>
        <v>0</v>
      </c>
      <c r="H70" s="237"/>
      <c r="I70" s="238">
        <f t="shared" si="8"/>
        <v>0</v>
      </c>
      <c r="J70" s="239">
        <f>+F70+H70</f>
        <v>0</v>
      </c>
      <c r="K70" s="240">
        <f>+G70+I70</f>
        <v>0</v>
      </c>
      <c r="L70" s="242"/>
    </row>
    <row r="71" spans="1:12" ht="16.05" customHeight="1">
      <c r="A71" s="252" t="s">
        <v>4104</v>
      </c>
      <c r="B71" s="233"/>
      <c r="C71" s="234" t="s">
        <v>4105</v>
      </c>
      <c r="D71" s="235" t="s">
        <v>190</v>
      </c>
      <c r="E71" s="236">
        <v>168</v>
      </c>
      <c r="F71" s="237"/>
      <c r="G71" s="238">
        <f t="shared" si="7"/>
        <v>0</v>
      </c>
      <c r="H71" s="237"/>
      <c r="I71" s="238">
        <f t="shared" si="8"/>
        <v>0</v>
      </c>
      <c r="J71" s="239">
        <f t="shared" si="10"/>
        <v>0</v>
      </c>
      <c r="K71" s="240">
        <f t="shared" si="10"/>
        <v>0</v>
      </c>
      <c r="L71" s="242"/>
    </row>
    <row r="72" spans="1:12" ht="31.2" customHeight="1">
      <c r="A72" s="252" t="s">
        <v>4106</v>
      </c>
      <c r="B72" s="233"/>
      <c r="C72" s="234" t="s">
        <v>4107</v>
      </c>
      <c r="D72" s="235" t="s">
        <v>217</v>
      </c>
      <c r="E72" s="236">
        <v>4.5</v>
      </c>
      <c r="F72" s="237"/>
      <c r="G72" s="238">
        <f t="shared" si="7"/>
        <v>0</v>
      </c>
      <c r="H72" s="237"/>
      <c r="I72" s="238">
        <f t="shared" si="8"/>
        <v>0</v>
      </c>
      <c r="J72" s="258">
        <f t="shared" si="10"/>
        <v>0</v>
      </c>
      <c r="K72" s="240">
        <f t="shared" si="10"/>
        <v>0</v>
      </c>
      <c r="L72" s="242"/>
    </row>
    <row r="73" spans="1:12" ht="16.05" customHeight="1">
      <c r="A73" s="216"/>
      <c r="B73" s="216"/>
      <c r="C73" s="217"/>
      <c r="D73" s="218"/>
      <c r="E73" s="219"/>
      <c r="F73" s="219"/>
      <c r="G73" s="220"/>
      <c r="H73" s="220"/>
      <c r="I73" s="220"/>
      <c r="J73" s="221"/>
      <c r="K73" s="222"/>
      <c r="L73" s="259"/>
    </row>
    <row r="74" spans="1:12" ht="16.05" customHeight="1">
      <c r="A74" s="224" t="s">
        <v>4108</v>
      </c>
      <c r="B74" s="225"/>
      <c r="C74" s="225" t="s">
        <v>4109</v>
      </c>
      <c r="D74" s="226"/>
      <c r="E74" s="227"/>
      <c r="F74" s="228"/>
      <c r="G74" s="229"/>
      <c r="H74" s="228"/>
      <c r="I74" s="229"/>
      <c r="J74" s="230"/>
      <c r="K74" s="229"/>
      <c r="L74" s="231">
        <f>SUM(K75:K122)</f>
        <v>0</v>
      </c>
    </row>
    <row r="75" spans="1:12" ht="32.4" customHeight="1">
      <c r="A75" s="232" t="s">
        <v>4110</v>
      </c>
      <c r="B75" s="243" t="s">
        <v>4111</v>
      </c>
      <c r="C75" s="234" t="s">
        <v>4112</v>
      </c>
      <c r="D75" s="235" t="s">
        <v>190</v>
      </c>
      <c r="E75" s="236">
        <v>290</v>
      </c>
      <c r="F75" s="237"/>
      <c r="G75" s="238">
        <f t="shared" ref="G75:G122" si="11">E75*F75</f>
        <v>0</v>
      </c>
      <c r="H75" s="237"/>
      <c r="I75" s="238">
        <f t="shared" ref="I75:I122" si="12">E75*H75</f>
        <v>0</v>
      </c>
      <c r="J75" s="239">
        <f t="shared" ref="J75:K83" si="13">+F75+H75</f>
        <v>0</v>
      </c>
      <c r="K75" s="240">
        <f t="shared" si="13"/>
        <v>0</v>
      </c>
      <c r="L75" s="241"/>
    </row>
    <row r="76" spans="1:12" ht="30" customHeight="1">
      <c r="A76" s="232" t="s">
        <v>4113</v>
      </c>
      <c r="B76" s="243" t="s">
        <v>4111</v>
      </c>
      <c r="C76" s="234" t="s">
        <v>4114</v>
      </c>
      <c r="D76" s="235" t="s">
        <v>190</v>
      </c>
      <c r="E76" s="236">
        <v>52</v>
      </c>
      <c r="F76" s="237"/>
      <c r="G76" s="238">
        <f t="shared" si="11"/>
        <v>0</v>
      </c>
      <c r="H76" s="237"/>
      <c r="I76" s="238">
        <f t="shared" si="12"/>
        <v>0</v>
      </c>
      <c r="J76" s="239">
        <f t="shared" si="13"/>
        <v>0</v>
      </c>
      <c r="K76" s="240">
        <f t="shared" si="13"/>
        <v>0</v>
      </c>
      <c r="L76" s="242"/>
    </row>
    <row r="77" spans="1:12" ht="27.6" customHeight="1">
      <c r="A77" s="232" t="s">
        <v>4115</v>
      </c>
      <c r="B77" s="243" t="s">
        <v>4111</v>
      </c>
      <c r="C77" s="234" t="s">
        <v>4116</v>
      </c>
      <c r="D77" s="235" t="s">
        <v>190</v>
      </c>
      <c r="E77" s="236">
        <v>87</v>
      </c>
      <c r="F77" s="237"/>
      <c r="G77" s="238">
        <f t="shared" si="11"/>
        <v>0</v>
      </c>
      <c r="H77" s="237"/>
      <c r="I77" s="238">
        <f t="shared" si="12"/>
        <v>0</v>
      </c>
      <c r="J77" s="239">
        <f t="shared" si="13"/>
        <v>0</v>
      </c>
      <c r="K77" s="240">
        <f t="shared" si="13"/>
        <v>0</v>
      </c>
      <c r="L77" s="242"/>
    </row>
    <row r="78" spans="1:12" ht="28.2" customHeight="1">
      <c r="A78" s="232" t="s">
        <v>4117</v>
      </c>
      <c r="B78" s="243" t="s">
        <v>4111</v>
      </c>
      <c r="C78" s="234" t="s">
        <v>4118</v>
      </c>
      <c r="D78" s="235" t="s">
        <v>190</v>
      </c>
      <c r="E78" s="236">
        <v>35</v>
      </c>
      <c r="F78" s="237"/>
      <c r="G78" s="238">
        <f t="shared" si="11"/>
        <v>0</v>
      </c>
      <c r="H78" s="237"/>
      <c r="I78" s="238">
        <f t="shared" si="12"/>
        <v>0</v>
      </c>
      <c r="J78" s="239">
        <f t="shared" si="13"/>
        <v>0</v>
      </c>
      <c r="K78" s="240">
        <f t="shared" si="13"/>
        <v>0</v>
      </c>
      <c r="L78" s="242"/>
    </row>
    <row r="79" spans="1:12" ht="27" customHeight="1">
      <c r="A79" s="232" t="s">
        <v>4119</v>
      </c>
      <c r="B79" s="243" t="s">
        <v>4111</v>
      </c>
      <c r="C79" s="234" t="s">
        <v>4120</v>
      </c>
      <c r="D79" s="235" t="s">
        <v>190</v>
      </c>
      <c r="E79" s="236">
        <v>13</v>
      </c>
      <c r="F79" s="237"/>
      <c r="G79" s="238">
        <f t="shared" si="11"/>
        <v>0</v>
      </c>
      <c r="H79" s="237"/>
      <c r="I79" s="238">
        <f t="shared" si="12"/>
        <v>0</v>
      </c>
      <c r="J79" s="239">
        <f t="shared" si="13"/>
        <v>0</v>
      </c>
      <c r="K79" s="240">
        <f t="shared" si="13"/>
        <v>0</v>
      </c>
      <c r="L79" s="242"/>
    </row>
    <row r="80" spans="1:12" ht="30" customHeight="1">
      <c r="A80" s="232" t="s">
        <v>4121</v>
      </c>
      <c r="B80" s="243" t="s">
        <v>4111</v>
      </c>
      <c r="C80" s="234" t="s">
        <v>4122</v>
      </c>
      <c r="D80" s="235" t="s">
        <v>190</v>
      </c>
      <c r="E80" s="236">
        <v>10</v>
      </c>
      <c r="F80" s="237"/>
      <c r="G80" s="238">
        <f t="shared" si="11"/>
        <v>0</v>
      </c>
      <c r="H80" s="237"/>
      <c r="I80" s="238">
        <f t="shared" si="12"/>
        <v>0</v>
      </c>
      <c r="J80" s="239">
        <f t="shared" si="13"/>
        <v>0</v>
      </c>
      <c r="K80" s="240">
        <f t="shared" si="13"/>
        <v>0</v>
      </c>
      <c r="L80" s="242"/>
    </row>
    <row r="81" spans="1:12" ht="16.05" customHeight="1">
      <c r="A81" s="232" t="s">
        <v>4123</v>
      </c>
      <c r="B81" s="233" t="s">
        <v>4124</v>
      </c>
      <c r="C81" s="234" t="s">
        <v>4125</v>
      </c>
      <c r="D81" s="235" t="s">
        <v>190</v>
      </c>
      <c r="E81" s="236">
        <v>4</v>
      </c>
      <c r="F81" s="237"/>
      <c r="G81" s="238">
        <f t="shared" si="11"/>
        <v>0</v>
      </c>
      <c r="H81" s="237"/>
      <c r="I81" s="238">
        <f t="shared" si="12"/>
        <v>0</v>
      </c>
      <c r="J81" s="239">
        <f t="shared" si="13"/>
        <v>0</v>
      </c>
      <c r="K81" s="240">
        <f t="shared" si="13"/>
        <v>0</v>
      </c>
      <c r="L81" s="242"/>
    </row>
    <row r="82" spans="1:12" ht="27" customHeight="1">
      <c r="A82" s="232" t="s">
        <v>4126</v>
      </c>
      <c r="B82" s="243" t="s">
        <v>4127</v>
      </c>
      <c r="C82" s="234" t="s">
        <v>4128</v>
      </c>
      <c r="D82" s="235" t="s">
        <v>190</v>
      </c>
      <c r="E82" s="236">
        <v>35</v>
      </c>
      <c r="F82" s="237"/>
      <c r="G82" s="238">
        <f t="shared" si="11"/>
        <v>0</v>
      </c>
      <c r="H82" s="237"/>
      <c r="I82" s="238">
        <f t="shared" si="12"/>
        <v>0</v>
      </c>
      <c r="J82" s="239">
        <f t="shared" si="13"/>
        <v>0</v>
      </c>
      <c r="K82" s="240">
        <f t="shared" si="13"/>
        <v>0</v>
      </c>
      <c r="L82" s="242"/>
    </row>
    <row r="83" spans="1:12" ht="28.2" customHeight="1">
      <c r="A83" s="232" t="s">
        <v>4129</v>
      </c>
      <c r="B83" s="243" t="s">
        <v>4127</v>
      </c>
      <c r="C83" s="234" t="s">
        <v>4130</v>
      </c>
      <c r="D83" s="235" t="s">
        <v>190</v>
      </c>
      <c r="E83" s="236">
        <v>35</v>
      </c>
      <c r="F83" s="237"/>
      <c r="G83" s="238">
        <f t="shared" si="11"/>
        <v>0</v>
      </c>
      <c r="H83" s="237"/>
      <c r="I83" s="238">
        <f t="shared" si="12"/>
        <v>0</v>
      </c>
      <c r="J83" s="239">
        <f t="shared" si="13"/>
        <v>0</v>
      </c>
      <c r="K83" s="240">
        <f t="shared" si="13"/>
        <v>0</v>
      </c>
      <c r="L83" s="242"/>
    </row>
    <row r="84" spans="1:12" ht="27" customHeight="1">
      <c r="A84" s="232" t="s">
        <v>4131</v>
      </c>
      <c r="B84" s="243" t="s">
        <v>4127</v>
      </c>
      <c r="C84" s="234" t="s">
        <v>4132</v>
      </c>
      <c r="D84" s="235" t="s">
        <v>190</v>
      </c>
      <c r="E84" s="253">
        <v>12</v>
      </c>
      <c r="F84" s="237"/>
      <c r="G84" s="254">
        <f t="shared" si="11"/>
        <v>0</v>
      </c>
      <c r="H84" s="237"/>
      <c r="I84" s="254">
        <f t="shared" si="12"/>
        <v>0</v>
      </c>
      <c r="J84" s="255">
        <f>F84+H84</f>
        <v>0</v>
      </c>
      <c r="K84" s="240">
        <f>+G84+I84</f>
        <v>0</v>
      </c>
      <c r="L84" s="256"/>
    </row>
    <row r="85" spans="1:12" ht="42" customHeight="1">
      <c r="A85" s="232" t="s">
        <v>4133</v>
      </c>
      <c r="B85" s="243" t="s">
        <v>4134</v>
      </c>
      <c r="C85" s="234" t="s">
        <v>4135</v>
      </c>
      <c r="D85" s="235" t="s">
        <v>190</v>
      </c>
      <c r="E85" s="236">
        <v>115</v>
      </c>
      <c r="F85" s="237"/>
      <c r="G85" s="238">
        <f t="shared" si="11"/>
        <v>0</v>
      </c>
      <c r="H85" s="237"/>
      <c r="I85" s="238">
        <f t="shared" si="12"/>
        <v>0</v>
      </c>
      <c r="J85" s="239">
        <f t="shared" ref="J85:K90" si="14">+F85+H85</f>
        <v>0</v>
      </c>
      <c r="K85" s="240">
        <f t="shared" si="14"/>
        <v>0</v>
      </c>
      <c r="L85" s="242"/>
    </row>
    <row r="86" spans="1:12" ht="42" customHeight="1">
      <c r="A86" s="232" t="s">
        <v>4136</v>
      </c>
      <c r="B86" s="243" t="s">
        <v>4134</v>
      </c>
      <c r="C86" s="234" t="s">
        <v>4137</v>
      </c>
      <c r="D86" s="235" t="s">
        <v>190</v>
      </c>
      <c r="E86" s="236">
        <v>80</v>
      </c>
      <c r="F86" s="237"/>
      <c r="G86" s="238">
        <f t="shared" si="11"/>
        <v>0</v>
      </c>
      <c r="H86" s="237"/>
      <c r="I86" s="238">
        <f t="shared" si="12"/>
        <v>0</v>
      </c>
      <c r="J86" s="239">
        <f t="shared" si="14"/>
        <v>0</v>
      </c>
      <c r="K86" s="240">
        <f t="shared" si="14"/>
        <v>0</v>
      </c>
      <c r="L86" s="242"/>
    </row>
    <row r="87" spans="1:12" ht="42.6" customHeight="1">
      <c r="A87" s="232" t="s">
        <v>4138</v>
      </c>
      <c r="B87" s="243" t="s">
        <v>4134</v>
      </c>
      <c r="C87" s="234" t="s">
        <v>4139</v>
      </c>
      <c r="D87" s="235" t="s">
        <v>190</v>
      </c>
      <c r="E87" s="236">
        <v>28</v>
      </c>
      <c r="F87" s="237"/>
      <c r="G87" s="238">
        <f t="shared" si="11"/>
        <v>0</v>
      </c>
      <c r="H87" s="237"/>
      <c r="I87" s="238">
        <f t="shared" si="12"/>
        <v>0</v>
      </c>
      <c r="J87" s="239">
        <f t="shared" si="14"/>
        <v>0</v>
      </c>
      <c r="K87" s="240">
        <f t="shared" si="14"/>
        <v>0</v>
      </c>
      <c r="L87" s="242"/>
    </row>
    <row r="88" spans="1:12" ht="43.2" customHeight="1">
      <c r="A88" s="232" t="s">
        <v>4140</v>
      </c>
      <c r="B88" s="243" t="s">
        <v>4134</v>
      </c>
      <c r="C88" s="234" t="s">
        <v>4141</v>
      </c>
      <c r="D88" s="235" t="s">
        <v>190</v>
      </c>
      <c r="E88" s="236">
        <v>4</v>
      </c>
      <c r="F88" s="237"/>
      <c r="G88" s="238">
        <f t="shared" si="11"/>
        <v>0</v>
      </c>
      <c r="H88" s="237"/>
      <c r="I88" s="238">
        <f t="shared" si="12"/>
        <v>0</v>
      </c>
      <c r="J88" s="239">
        <f t="shared" si="14"/>
        <v>0</v>
      </c>
      <c r="K88" s="240">
        <f t="shared" si="14"/>
        <v>0</v>
      </c>
      <c r="L88" s="242"/>
    </row>
    <row r="89" spans="1:12" ht="40.799999999999997" customHeight="1">
      <c r="A89" s="232" t="s">
        <v>4142</v>
      </c>
      <c r="B89" s="243" t="s">
        <v>4134</v>
      </c>
      <c r="C89" s="234" t="s">
        <v>4143</v>
      </c>
      <c r="D89" s="235" t="s">
        <v>190</v>
      </c>
      <c r="E89" s="236">
        <v>37</v>
      </c>
      <c r="F89" s="237"/>
      <c r="G89" s="238">
        <f t="shared" si="11"/>
        <v>0</v>
      </c>
      <c r="H89" s="237"/>
      <c r="I89" s="238">
        <f t="shared" si="12"/>
        <v>0</v>
      </c>
      <c r="J89" s="239">
        <f t="shared" si="14"/>
        <v>0</v>
      </c>
      <c r="K89" s="240">
        <f t="shared" si="14"/>
        <v>0</v>
      </c>
      <c r="L89" s="242"/>
    </row>
    <row r="90" spans="1:12" ht="43.2" customHeight="1">
      <c r="A90" s="232" t="s">
        <v>4144</v>
      </c>
      <c r="B90" s="243" t="s">
        <v>4134</v>
      </c>
      <c r="C90" s="234" t="s">
        <v>4145</v>
      </c>
      <c r="D90" s="235" t="s">
        <v>190</v>
      </c>
      <c r="E90" s="236">
        <v>28</v>
      </c>
      <c r="F90" s="237"/>
      <c r="G90" s="238">
        <f t="shared" si="11"/>
        <v>0</v>
      </c>
      <c r="H90" s="237"/>
      <c r="I90" s="238">
        <f t="shared" si="12"/>
        <v>0</v>
      </c>
      <c r="J90" s="239">
        <f t="shared" si="14"/>
        <v>0</v>
      </c>
      <c r="K90" s="240">
        <f t="shared" si="14"/>
        <v>0</v>
      </c>
      <c r="L90" s="242"/>
    </row>
    <row r="91" spans="1:12" ht="42" customHeight="1">
      <c r="A91" s="232" t="s">
        <v>4146</v>
      </c>
      <c r="B91" s="243" t="s">
        <v>4134</v>
      </c>
      <c r="C91" s="234" t="s">
        <v>4147</v>
      </c>
      <c r="D91" s="235" t="s">
        <v>190</v>
      </c>
      <c r="E91" s="236">
        <v>8</v>
      </c>
      <c r="F91" s="237"/>
      <c r="G91" s="238">
        <f t="shared" si="11"/>
        <v>0</v>
      </c>
      <c r="H91" s="237"/>
      <c r="I91" s="238">
        <f t="shared" si="12"/>
        <v>0</v>
      </c>
      <c r="J91" s="239">
        <f>+F91+H91</f>
        <v>0</v>
      </c>
      <c r="K91" s="240">
        <f>+G91+I91</f>
        <v>0</v>
      </c>
      <c r="L91" s="242"/>
    </row>
    <row r="92" spans="1:12" ht="41.4" customHeight="1">
      <c r="A92" s="232" t="s">
        <v>4148</v>
      </c>
      <c r="B92" s="243" t="s">
        <v>4134</v>
      </c>
      <c r="C92" s="234" t="s">
        <v>4149</v>
      </c>
      <c r="D92" s="235" t="s">
        <v>190</v>
      </c>
      <c r="E92" s="236">
        <v>10</v>
      </c>
      <c r="F92" s="237"/>
      <c r="G92" s="238">
        <f t="shared" si="11"/>
        <v>0</v>
      </c>
      <c r="H92" s="237"/>
      <c r="I92" s="238">
        <f t="shared" si="12"/>
        <v>0</v>
      </c>
      <c r="J92" s="239">
        <f>+F92+H92</f>
        <v>0</v>
      </c>
      <c r="K92" s="240">
        <f>+G92+I92</f>
        <v>0</v>
      </c>
      <c r="L92" s="242"/>
    </row>
    <row r="93" spans="1:12" ht="36.6" customHeight="1">
      <c r="A93" s="232" t="s">
        <v>4150</v>
      </c>
      <c r="B93" s="243" t="s">
        <v>4151</v>
      </c>
      <c r="C93" s="234" t="s">
        <v>4152</v>
      </c>
      <c r="D93" s="235" t="s">
        <v>190</v>
      </c>
      <c r="E93" s="236">
        <v>95</v>
      </c>
      <c r="F93" s="237"/>
      <c r="G93" s="238">
        <f t="shared" si="11"/>
        <v>0</v>
      </c>
      <c r="H93" s="237"/>
      <c r="I93" s="238">
        <f t="shared" si="12"/>
        <v>0</v>
      </c>
      <c r="J93" s="239">
        <f t="shared" ref="J93:K96" si="15">+F93+H93</f>
        <v>0</v>
      </c>
      <c r="K93" s="240">
        <f t="shared" si="15"/>
        <v>0</v>
      </c>
      <c r="L93" s="242"/>
    </row>
    <row r="94" spans="1:12" ht="33" customHeight="1">
      <c r="A94" s="232" t="s">
        <v>4153</v>
      </c>
      <c r="B94" s="243" t="s">
        <v>4151</v>
      </c>
      <c r="C94" s="234" t="s">
        <v>4154</v>
      </c>
      <c r="D94" s="235" t="s">
        <v>190</v>
      </c>
      <c r="E94" s="236">
        <v>20</v>
      </c>
      <c r="F94" s="237"/>
      <c r="G94" s="238">
        <f t="shared" si="11"/>
        <v>0</v>
      </c>
      <c r="H94" s="237"/>
      <c r="I94" s="238">
        <f t="shared" si="12"/>
        <v>0</v>
      </c>
      <c r="J94" s="239">
        <f t="shared" si="15"/>
        <v>0</v>
      </c>
      <c r="K94" s="240">
        <f t="shared" si="15"/>
        <v>0</v>
      </c>
      <c r="L94" s="242"/>
    </row>
    <row r="95" spans="1:12" ht="33" customHeight="1">
      <c r="A95" s="232" t="s">
        <v>4155</v>
      </c>
      <c r="B95" s="243" t="s">
        <v>4151</v>
      </c>
      <c r="C95" s="234" t="s">
        <v>4156</v>
      </c>
      <c r="D95" s="235" t="s">
        <v>190</v>
      </c>
      <c r="E95" s="236">
        <v>50</v>
      </c>
      <c r="F95" s="237"/>
      <c r="G95" s="238">
        <f t="shared" si="11"/>
        <v>0</v>
      </c>
      <c r="H95" s="237"/>
      <c r="I95" s="238">
        <f t="shared" si="12"/>
        <v>0</v>
      </c>
      <c r="J95" s="239">
        <f>+F95+H95</f>
        <v>0</v>
      </c>
      <c r="K95" s="240">
        <f>+G95+I95</f>
        <v>0</v>
      </c>
      <c r="L95" s="242"/>
    </row>
    <row r="96" spans="1:12" ht="31.8" customHeight="1">
      <c r="A96" s="232" t="s">
        <v>4157</v>
      </c>
      <c r="B96" s="243" t="s">
        <v>4151</v>
      </c>
      <c r="C96" s="234" t="s">
        <v>4158</v>
      </c>
      <c r="D96" s="235" t="s">
        <v>190</v>
      </c>
      <c r="E96" s="236">
        <v>7</v>
      </c>
      <c r="F96" s="237"/>
      <c r="G96" s="238">
        <f t="shared" si="11"/>
        <v>0</v>
      </c>
      <c r="H96" s="237"/>
      <c r="I96" s="238">
        <f t="shared" si="12"/>
        <v>0</v>
      </c>
      <c r="J96" s="239">
        <f t="shared" si="15"/>
        <v>0</v>
      </c>
      <c r="K96" s="240">
        <f t="shared" si="15"/>
        <v>0</v>
      </c>
      <c r="L96" s="242"/>
    </row>
    <row r="97" spans="1:12" ht="28.8" customHeight="1">
      <c r="A97" s="232" t="s">
        <v>4159</v>
      </c>
      <c r="B97" s="243" t="s">
        <v>4151</v>
      </c>
      <c r="C97" s="234" t="s">
        <v>4160</v>
      </c>
      <c r="D97" s="235" t="s">
        <v>190</v>
      </c>
      <c r="E97" s="236">
        <v>5</v>
      </c>
      <c r="F97" s="237"/>
      <c r="G97" s="238">
        <f t="shared" si="11"/>
        <v>0</v>
      </c>
      <c r="H97" s="237"/>
      <c r="I97" s="238">
        <f t="shared" si="12"/>
        <v>0</v>
      </c>
      <c r="J97" s="239">
        <f>+F97+H97</f>
        <v>0</v>
      </c>
      <c r="K97" s="240">
        <f>+G97+I97</f>
        <v>0</v>
      </c>
      <c r="L97" s="242"/>
    </row>
    <row r="98" spans="1:12" ht="30" customHeight="1">
      <c r="A98" s="232" t="s">
        <v>4161</v>
      </c>
      <c r="B98" s="233"/>
      <c r="C98" s="234" t="s">
        <v>4162</v>
      </c>
      <c r="D98" s="235" t="s">
        <v>332</v>
      </c>
      <c r="E98" s="236">
        <v>96</v>
      </c>
      <c r="F98" s="237"/>
      <c r="G98" s="238">
        <f t="shared" si="11"/>
        <v>0</v>
      </c>
      <c r="H98" s="237"/>
      <c r="I98" s="238">
        <f t="shared" si="12"/>
        <v>0</v>
      </c>
      <c r="J98" s="239">
        <f t="shared" ref="J98:K107" si="16">+F98+H98</f>
        <v>0</v>
      </c>
      <c r="K98" s="240">
        <f t="shared" si="16"/>
        <v>0</v>
      </c>
      <c r="L98" s="242"/>
    </row>
    <row r="99" spans="1:12" ht="16.05" customHeight="1">
      <c r="A99" s="232" t="s">
        <v>4163</v>
      </c>
      <c r="B99" s="233"/>
      <c r="C99" s="234" t="s">
        <v>4164</v>
      </c>
      <c r="D99" s="235" t="s">
        <v>332</v>
      </c>
      <c r="E99" s="236">
        <v>56</v>
      </c>
      <c r="F99" s="237"/>
      <c r="G99" s="238">
        <f t="shared" si="11"/>
        <v>0</v>
      </c>
      <c r="H99" s="237"/>
      <c r="I99" s="238">
        <f t="shared" si="12"/>
        <v>0</v>
      </c>
      <c r="J99" s="239">
        <f t="shared" si="16"/>
        <v>0</v>
      </c>
      <c r="K99" s="240">
        <f t="shared" si="16"/>
        <v>0</v>
      </c>
      <c r="L99" s="242"/>
    </row>
    <row r="100" spans="1:12" ht="16.05" customHeight="1">
      <c r="A100" s="232" t="s">
        <v>4165</v>
      </c>
      <c r="B100" s="233"/>
      <c r="C100" s="234" t="s">
        <v>4166</v>
      </c>
      <c r="D100" s="235" t="s">
        <v>332</v>
      </c>
      <c r="E100" s="236">
        <v>40</v>
      </c>
      <c r="F100" s="237"/>
      <c r="G100" s="238">
        <f t="shared" si="11"/>
        <v>0</v>
      </c>
      <c r="H100" s="237"/>
      <c r="I100" s="238">
        <f t="shared" si="12"/>
        <v>0</v>
      </c>
      <c r="J100" s="239">
        <f t="shared" si="16"/>
        <v>0</v>
      </c>
      <c r="K100" s="240">
        <f t="shared" si="16"/>
        <v>0</v>
      </c>
      <c r="L100" s="242"/>
    </row>
    <row r="101" spans="1:12" ht="16.05" customHeight="1">
      <c r="A101" s="232" t="s">
        <v>4167</v>
      </c>
      <c r="B101" s="233" t="s">
        <v>4168</v>
      </c>
      <c r="C101" s="234" t="s">
        <v>4169</v>
      </c>
      <c r="D101" s="235" t="s">
        <v>332</v>
      </c>
      <c r="E101" s="236">
        <v>1</v>
      </c>
      <c r="F101" s="237"/>
      <c r="G101" s="238">
        <f t="shared" si="11"/>
        <v>0</v>
      </c>
      <c r="H101" s="237"/>
      <c r="I101" s="238">
        <f t="shared" si="12"/>
        <v>0</v>
      </c>
      <c r="J101" s="239">
        <f t="shared" si="16"/>
        <v>0</v>
      </c>
      <c r="K101" s="240">
        <f>+G101+I101</f>
        <v>0</v>
      </c>
      <c r="L101" s="242"/>
    </row>
    <row r="102" spans="1:12" ht="16.05" customHeight="1">
      <c r="A102" s="232" t="s">
        <v>4170</v>
      </c>
      <c r="B102" s="233" t="s">
        <v>4171</v>
      </c>
      <c r="C102" s="234" t="s">
        <v>4172</v>
      </c>
      <c r="D102" s="235" t="s">
        <v>332</v>
      </c>
      <c r="E102" s="236">
        <v>1</v>
      </c>
      <c r="F102" s="237"/>
      <c r="G102" s="238">
        <f>E102*F102</f>
        <v>0</v>
      </c>
      <c r="H102" s="237"/>
      <c r="I102" s="238">
        <f>E102*H102</f>
        <v>0</v>
      </c>
      <c r="J102" s="239">
        <f t="shared" si="16"/>
        <v>0</v>
      </c>
      <c r="K102" s="240">
        <f>+G102+I102</f>
        <v>0</v>
      </c>
      <c r="L102" s="242"/>
    </row>
    <row r="103" spans="1:12" ht="16.05" customHeight="1">
      <c r="A103" s="232" t="s">
        <v>4173</v>
      </c>
      <c r="B103" s="233" t="s">
        <v>4171</v>
      </c>
      <c r="C103" s="234" t="s">
        <v>4174</v>
      </c>
      <c r="D103" s="235" t="s">
        <v>332</v>
      </c>
      <c r="E103" s="236">
        <v>18</v>
      </c>
      <c r="F103" s="237"/>
      <c r="G103" s="238">
        <f t="shared" si="11"/>
        <v>0</v>
      </c>
      <c r="H103" s="237"/>
      <c r="I103" s="238">
        <f t="shared" si="12"/>
        <v>0</v>
      </c>
      <c r="J103" s="239">
        <f t="shared" si="16"/>
        <v>0</v>
      </c>
      <c r="K103" s="240">
        <f t="shared" si="16"/>
        <v>0</v>
      </c>
      <c r="L103" s="242"/>
    </row>
    <row r="104" spans="1:12" ht="32.4" customHeight="1">
      <c r="A104" s="232" t="s">
        <v>4175</v>
      </c>
      <c r="B104" s="233" t="s">
        <v>4176</v>
      </c>
      <c r="C104" s="234" t="s">
        <v>4177</v>
      </c>
      <c r="D104" s="235" t="s">
        <v>332</v>
      </c>
      <c r="E104" s="236">
        <v>13</v>
      </c>
      <c r="F104" s="237"/>
      <c r="G104" s="238">
        <f>E104*F104</f>
        <v>0</v>
      </c>
      <c r="H104" s="237"/>
      <c r="I104" s="238">
        <f>E104*H104</f>
        <v>0</v>
      </c>
      <c r="J104" s="239">
        <f t="shared" si="16"/>
        <v>0</v>
      </c>
      <c r="K104" s="240">
        <f>+G104+I104</f>
        <v>0</v>
      </c>
      <c r="L104" s="242"/>
    </row>
    <row r="105" spans="1:12" ht="16.05" customHeight="1">
      <c r="A105" s="232" t="s">
        <v>4178</v>
      </c>
      <c r="B105" s="233" t="s">
        <v>4171</v>
      </c>
      <c r="C105" s="234" t="s">
        <v>4179</v>
      </c>
      <c r="D105" s="235" t="s">
        <v>332</v>
      </c>
      <c r="E105" s="236">
        <v>11</v>
      </c>
      <c r="F105" s="237"/>
      <c r="G105" s="238">
        <f t="shared" si="11"/>
        <v>0</v>
      </c>
      <c r="H105" s="237"/>
      <c r="I105" s="238">
        <f t="shared" si="12"/>
        <v>0</v>
      </c>
      <c r="J105" s="239">
        <f t="shared" si="16"/>
        <v>0</v>
      </c>
      <c r="K105" s="240">
        <f t="shared" si="16"/>
        <v>0</v>
      </c>
      <c r="L105" s="242"/>
    </row>
    <row r="106" spans="1:12" ht="32.4" customHeight="1">
      <c r="A106" s="232" t="s">
        <v>4180</v>
      </c>
      <c r="B106" s="233" t="s">
        <v>4176</v>
      </c>
      <c r="C106" s="234" t="s">
        <v>4181</v>
      </c>
      <c r="D106" s="235" t="s">
        <v>332</v>
      </c>
      <c r="E106" s="236">
        <v>4</v>
      </c>
      <c r="F106" s="237"/>
      <c r="G106" s="238">
        <f>E106*F106</f>
        <v>0</v>
      </c>
      <c r="H106" s="237"/>
      <c r="I106" s="238">
        <f>E106*H106</f>
        <v>0</v>
      </c>
      <c r="J106" s="239">
        <f t="shared" si="16"/>
        <v>0</v>
      </c>
      <c r="K106" s="240">
        <f>+G106+I106</f>
        <v>0</v>
      </c>
      <c r="L106" s="242"/>
    </row>
    <row r="107" spans="1:12" ht="16.05" customHeight="1">
      <c r="A107" s="232" t="s">
        <v>4182</v>
      </c>
      <c r="B107" s="233" t="s">
        <v>4171</v>
      </c>
      <c r="C107" s="234" t="s">
        <v>4183</v>
      </c>
      <c r="D107" s="235" t="s">
        <v>332</v>
      </c>
      <c r="E107" s="236">
        <v>3</v>
      </c>
      <c r="F107" s="237"/>
      <c r="G107" s="238">
        <f t="shared" si="11"/>
        <v>0</v>
      </c>
      <c r="H107" s="237"/>
      <c r="I107" s="238">
        <f t="shared" si="12"/>
        <v>0</v>
      </c>
      <c r="J107" s="239">
        <f t="shared" si="16"/>
        <v>0</v>
      </c>
      <c r="K107" s="240">
        <f>+G107+I107</f>
        <v>0</v>
      </c>
      <c r="L107" s="242"/>
    </row>
    <row r="108" spans="1:12" ht="16.05" customHeight="1">
      <c r="A108" s="232" t="s">
        <v>4184</v>
      </c>
      <c r="B108" s="233" t="s">
        <v>4185</v>
      </c>
      <c r="C108" s="234" t="s">
        <v>4186</v>
      </c>
      <c r="D108" s="235" t="s">
        <v>332</v>
      </c>
      <c r="E108" s="253">
        <v>4</v>
      </c>
      <c r="F108" s="237"/>
      <c r="G108" s="254">
        <f>E108*F108</f>
        <v>0</v>
      </c>
      <c r="H108" s="237"/>
      <c r="I108" s="254">
        <f>E108*H108</f>
        <v>0</v>
      </c>
      <c r="J108" s="255">
        <f>F108+H108</f>
        <v>0</v>
      </c>
      <c r="K108" s="240">
        <f>+G108+I108</f>
        <v>0</v>
      </c>
      <c r="L108" s="256"/>
    </row>
    <row r="109" spans="1:12" ht="16.05" customHeight="1">
      <c r="A109" s="232" t="s">
        <v>4187</v>
      </c>
      <c r="B109" s="233" t="s">
        <v>4188</v>
      </c>
      <c r="C109" s="234" t="s">
        <v>4189</v>
      </c>
      <c r="D109" s="235" t="s">
        <v>332</v>
      </c>
      <c r="E109" s="236">
        <v>2</v>
      </c>
      <c r="F109" s="237"/>
      <c r="G109" s="238">
        <f>E109*F109</f>
        <v>0</v>
      </c>
      <c r="H109" s="237"/>
      <c r="I109" s="238">
        <f>E109*H109</f>
        <v>0</v>
      </c>
      <c r="J109" s="239">
        <f t="shared" ref="J109:K122" si="17">+F109+H109</f>
        <v>0</v>
      </c>
      <c r="K109" s="240">
        <f t="shared" si="17"/>
        <v>0</v>
      </c>
      <c r="L109" s="242"/>
    </row>
    <row r="110" spans="1:12" ht="16.05" customHeight="1">
      <c r="A110" s="232" t="s">
        <v>4190</v>
      </c>
      <c r="B110" s="233" t="s">
        <v>4191</v>
      </c>
      <c r="C110" s="234" t="s">
        <v>4192</v>
      </c>
      <c r="D110" s="235" t="s">
        <v>332</v>
      </c>
      <c r="E110" s="236">
        <v>1</v>
      </c>
      <c r="F110" s="237"/>
      <c r="G110" s="238">
        <f>E110*F110</f>
        <v>0</v>
      </c>
      <c r="H110" s="237"/>
      <c r="I110" s="238">
        <f>E110*H110</f>
        <v>0</v>
      </c>
      <c r="J110" s="239">
        <f>+F110+H110</f>
        <v>0</v>
      </c>
      <c r="K110" s="240">
        <f>+G110+I110</f>
        <v>0</v>
      </c>
      <c r="L110" s="242"/>
    </row>
    <row r="111" spans="1:12" ht="16.05" customHeight="1">
      <c r="A111" s="232" t="s">
        <v>4193</v>
      </c>
      <c r="B111" s="233" t="s">
        <v>4194</v>
      </c>
      <c r="C111" s="234" t="s">
        <v>4195</v>
      </c>
      <c r="D111" s="235" t="s">
        <v>332</v>
      </c>
      <c r="E111" s="236">
        <v>4</v>
      </c>
      <c r="F111" s="237"/>
      <c r="G111" s="238">
        <f>E111*F111</f>
        <v>0</v>
      </c>
      <c r="H111" s="237"/>
      <c r="I111" s="238">
        <f>E111*H111</f>
        <v>0</v>
      </c>
      <c r="J111" s="239">
        <f>+F111+H111</f>
        <v>0</v>
      </c>
      <c r="K111" s="240">
        <f>+G111+I111</f>
        <v>0</v>
      </c>
      <c r="L111" s="242"/>
    </row>
    <row r="112" spans="1:12" ht="33" customHeight="1">
      <c r="A112" s="232" t="s">
        <v>4196</v>
      </c>
      <c r="B112" s="233" t="s">
        <v>4197</v>
      </c>
      <c r="C112" s="234" t="s">
        <v>4198</v>
      </c>
      <c r="D112" s="235" t="s">
        <v>332</v>
      </c>
      <c r="E112" s="253">
        <v>1</v>
      </c>
      <c r="F112" s="237"/>
      <c r="G112" s="254">
        <f>E112*F112</f>
        <v>0</v>
      </c>
      <c r="H112" s="237"/>
      <c r="I112" s="254">
        <f>E112*H112</f>
        <v>0</v>
      </c>
      <c r="J112" s="255">
        <f>F112+H112</f>
        <v>0</v>
      </c>
      <c r="K112" s="240">
        <f>+G112+I112</f>
        <v>0</v>
      </c>
      <c r="L112" s="256"/>
    </row>
    <row r="113" spans="1:12" ht="30.6" customHeight="1">
      <c r="A113" s="232" t="s">
        <v>4199</v>
      </c>
      <c r="B113" s="233" t="s">
        <v>4200</v>
      </c>
      <c r="C113" s="234" t="s">
        <v>4201</v>
      </c>
      <c r="D113" s="235" t="s">
        <v>4045</v>
      </c>
      <c r="E113" s="236">
        <v>6</v>
      </c>
      <c r="F113" s="237"/>
      <c r="G113" s="238">
        <f t="shared" si="11"/>
        <v>0</v>
      </c>
      <c r="H113" s="237"/>
      <c r="I113" s="238">
        <f t="shared" si="12"/>
        <v>0</v>
      </c>
      <c r="J113" s="239">
        <f t="shared" si="17"/>
        <v>0</v>
      </c>
      <c r="K113" s="240">
        <f t="shared" si="17"/>
        <v>0</v>
      </c>
      <c r="L113" s="242"/>
    </row>
    <row r="114" spans="1:12" ht="29.4" customHeight="1">
      <c r="A114" s="232" t="s">
        <v>4202</v>
      </c>
      <c r="B114" s="233" t="s">
        <v>4203</v>
      </c>
      <c r="C114" s="234" t="s">
        <v>4204</v>
      </c>
      <c r="D114" s="235" t="s">
        <v>4045</v>
      </c>
      <c r="E114" s="236">
        <v>1</v>
      </c>
      <c r="F114" s="237"/>
      <c r="G114" s="238">
        <f t="shared" si="11"/>
        <v>0</v>
      </c>
      <c r="H114" s="237"/>
      <c r="I114" s="238">
        <f t="shared" si="12"/>
        <v>0</v>
      </c>
      <c r="J114" s="239">
        <f t="shared" si="17"/>
        <v>0</v>
      </c>
      <c r="K114" s="240">
        <f t="shared" si="17"/>
        <v>0</v>
      </c>
      <c r="L114" s="242"/>
    </row>
    <row r="115" spans="1:12" ht="30" customHeight="1">
      <c r="A115" s="232" t="s">
        <v>4205</v>
      </c>
      <c r="B115" s="243" t="s">
        <v>4206</v>
      </c>
      <c r="C115" s="234" t="s">
        <v>4207</v>
      </c>
      <c r="D115" s="235" t="s">
        <v>4045</v>
      </c>
      <c r="E115" s="236">
        <v>4</v>
      </c>
      <c r="F115" s="237"/>
      <c r="G115" s="238">
        <f t="shared" si="11"/>
        <v>0</v>
      </c>
      <c r="H115" s="237"/>
      <c r="I115" s="238">
        <f t="shared" si="12"/>
        <v>0</v>
      </c>
      <c r="J115" s="239">
        <f t="shared" si="17"/>
        <v>0</v>
      </c>
      <c r="K115" s="240">
        <f t="shared" si="17"/>
        <v>0</v>
      </c>
      <c r="L115" s="242"/>
    </row>
    <row r="116" spans="1:12" ht="16.2" customHeight="1">
      <c r="A116" s="232" t="s">
        <v>4208</v>
      </c>
      <c r="B116" s="233" t="s">
        <v>4209</v>
      </c>
      <c r="C116" s="234" t="s">
        <v>4210</v>
      </c>
      <c r="D116" s="235" t="s">
        <v>332</v>
      </c>
      <c r="E116" s="236">
        <v>2</v>
      </c>
      <c r="F116" s="237"/>
      <c r="G116" s="238">
        <f t="shared" si="11"/>
        <v>0</v>
      </c>
      <c r="H116" s="237"/>
      <c r="I116" s="238">
        <f t="shared" si="12"/>
        <v>0</v>
      </c>
      <c r="J116" s="239">
        <f t="shared" si="17"/>
        <v>0</v>
      </c>
      <c r="K116" s="240">
        <f t="shared" si="17"/>
        <v>0</v>
      </c>
      <c r="L116" s="242"/>
    </row>
    <row r="117" spans="1:12" ht="16.05" customHeight="1">
      <c r="A117" s="232" t="s">
        <v>4211</v>
      </c>
      <c r="B117" s="233" t="s">
        <v>4212</v>
      </c>
      <c r="C117" s="234" t="s">
        <v>4213</v>
      </c>
      <c r="D117" s="235" t="s">
        <v>332</v>
      </c>
      <c r="E117" s="236">
        <v>1</v>
      </c>
      <c r="F117" s="237"/>
      <c r="G117" s="238">
        <f t="shared" si="11"/>
        <v>0</v>
      </c>
      <c r="H117" s="237"/>
      <c r="I117" s="238">
        <f t="shared" si="12"/>
        <v>0</v>
      </c>
      <c r="J117" s="239">
        <f t="shared" si="17"/>
        <v>0</v>
      </c>
      <c r="K117" s="240">
        <f t="shared" si="17"/>
        <v>0</v>
      </c>
      <c r="L117" s="242"/>
    </row>
    <row r="118" spans="1:12" ht="16.05" customHeight="1">
      <c r="A118" s="232" t="s">
        <v>4214</v>
      </c>
      <c r="B118" s="233" t="s">
        <v>4215</v>
      </c>
      <c r="C118" s="234" t="s">
        <v>4216</v>
      </c>
      <c r="D118" s="235" t="s">
        <v>4045</v>
      </c>
      <c r="E118" s="236">
        <v>1</v>
      </c>
      <c r="F118" s="237"/>
      <c r="G118" s="238">
        <f t="shared" si="11"/>
        <v>0</v>
      </c>
      <c r="H118" s="237"/>
      <c r="I118" s="238">
        <f t="shared" si="12"/>
        <v>0</v>
      </c>
      <c r="J118" s="239">
        <f t="shared" si="17"/>
        <v>0</v>
      </c>
      <c r="K118" s="240">
        <f t="shared" si="17"/>
        <v>0</v>
      </c>
      <c r="L118" s="242"/>
    </row>
    <row r="119" spans="1:12" ht="27.6" customHeight="1">
      <c r="A119" s="232" t="s">
        <v>4217</v>
      </c>
      <c r="B119" s="233" t="s">
        <v>4218</v>
      </c>
      <c r="C119" s="234" t="s">
        <v>4219</v>
      </c>
      <c r="D119" s="235" t="s">
        <v>4045</v>
      </c>
      <c r="E119" s="236">
        <v>1</v>
      </c>
      <c r="F119" s="237"/>
      <c r="G119" s="238">
        <f t="shared" si="11"/>
        <v>0</v>
      </c>
      <c r="H119" s="237"/>
      <c r="I119" s="238">
        <f t="shared" si="12"/>
        <v>0</v>
      </c>
      <c r="J119" s="239">
        <f t="shared" si="17"/>
        <v>0</v>
      </c>
      <c r="K119" s="240">
        <f t="shared" si="17"/>
        <v>0</v>
      </c>
      <c r="L119" s="242"/>
    </row>
    <row r="120" spans="1:12" ht="27" customHeight="1">
      <c r="A120" s="232" t="s">
        <v>4220</v>
      </c>
      <c r="B120" s="233"/>
      <c r="C120" s="234" t="s">
        <v>4221</v>
      </c>
      <c r="D120" s="235" t="s">
        <v>190</v>
      </c>
      <c r="E120" s="236">
        <v>573</v>
      </c>
      <c r="F120" s="237"/>
      <c r="G120" s="238">
        <f t="shared" si="11"/>
        <v>0</v>
      </c>
      <c r="H120" s="237"/>
      <c r="I120" s="238">
        <f t="shared" si="12"/>
        <v>0</v>
      </c>
      <c r="J120" s="239">
        <f t="shared" si="17"/>
        <v>0</v>
      </c>
      <c r="K120" s="240">
        <f t="shared" si="17"/>
        <v>0</v>
      </c>
      <c r="L120" s="242"/>
    </row>
    <row r="121" spans="1:12" ht="16.05" customHeight="1">
      <c r="A121" s="232" t="s">
        <v>4222</v>
      </c>
      <c r="B121" s="233"/>
      <c r="C121" s="234" t="s">
        <v>4223</v>
      </c>
      <c r="D121" s="235" t="s">
        <v>190</v>
      </c>
      <c r="E121" s="236">
        <v>573</v>
      </c>
      <c r="F121" s="237"/>
      <c r="G121" s="238">
        <f t="shared" si="11"/>
        <v>0</v>
      </c>
      <c r="H121" s="237"/>
      <c r="I121" s="238">
        <f t="shared" si="12"/>
        <v>0</v>
      </c>
      <c r="J121" s="239">
        <f t="shared" si="17"/>
        <v>0</v>
      </c>
      <c r="K121" s="240">
        <f t="shared" si="17"/>
        <v>0</v>
      </c>
      <c r="L121" s="242"/>
    </row>
    <row r="122" spans="1:12" ht="33" customHeight="1">
      <c r="A122" s="232" t="s">
        <v>4224</v>
      </c>
      <c r="B122" s="233"/>
      <c r="C122" s="234" t="s">
        <v>4225</v>
      </c>
      <c r="D122" s="235" t="s">
        <v>217</v>
      </c>
      <c r="E122" s="236">
        <v>1.4</v>
      </c>
      <c r="F122" s="237"/>
      <c r="G122" s="238">
        <f t="shared" si="11"/>
        <v>0</v>
      </c>
      <c r="H122" s="237"/>
      <c r="I122" s="238">
        <f t="shared" si="12"/>
        <v>0</v>
      </c>
      <c r="J122" s="260">
        <f t="shared" si="17"/>
        <v>0</v>
      </c>
      <c r="K122" s="261">
        <f t="shared" si="17"/>
        <v>0</v>
      </c>
      <c r="L122" s="242"/>
    </row>
    <row r="123" spans="1:12" ht="16.05" customHeight="1">
      <c r="A123" s="216"/>
      <c r="B123" s="216"/>
      <c r="C123" s="217"/>
      <c r="D123" s="218"/>
      <c r="E123" s="219"/>
      <c r="F123" s="219"/>
      <c r="G123" s="220"/>
      <c r="H123" s="220"/>
      <c r="I123" s="220"/>
      <c r="J123" s="221"/>
      <c r="K123" s="222"/>
      <c r="L123" s="259"/>
    </row>
    <row r="124" spans="1:12" ht="16.05" customHeight="1">
      <c r="A124" s="224" t="s">
        <v>4226</v>
      </c>
      <c r="B124" s="225"/>
      <c r="C124" s="225" t="s">
        <v>4227</v>
      </c>
      <c r="D124" s="226"/>
      <c r="E124" s="227"/>
      <c r="F124" s="228"/>
      <c r="G124" s="229"/>
      <c r="H124" s="228"/>
      <c r="I124" s="229"/>
      <c r="J124" s="230"/>
      <c r="K124" s="229"/>
      <c r="L124" s="231">
        <f>SUM(K125:K139)</f>
        <v>0</v>
      </c>
    </row>
    <row r="125" spans="1:12" ht="28.2" customHeight="1">
      <c r="A125" s="232" t="s">
        <v>4228</v>
      </c>
      <c r="B125" s="233" t="s">
        <v>4229</v>
      </c>
      <c r="C125" s="234" t="s">
        <v>4230</v>
      </c>
      <c r="D125" s="235" t="s">
        <v>190</v>
      </c>
      <c r="E125" s="236">
        <v>42</v>
      </c>
      <c r="F125" s="237"/>
      <c r="G125" s="238">
        <f t="shared" ref="G125:G139" si="18">E125*F125</f>
        <v>0</v>
      </c>
      <c r="H125" s="237"/>
      <c r="I125" s="238">
        <f t="shared" ref="I125:I139" si="19">E125*H125</f>
        <v>0</v>
      </c>
      <c r="J125" s="239">
        <f t="shared" ref="J125:K139" si="20">+F125+H125</f>
        <v>0</v>
      </c>
      <c r="K125" s="240">
        <f t="shared" si="20"/>
        <v>0</v>
      </c>
      <c r="L125" s="241"/>
    </row>
    <row r="126" spans="1:12" ht="27.6" customHeight="1">
      <c r="A126" s="232" t="s">
        <v>4231</v>
      </c>
      <c r="B126" s="233" t="s">
        <v>4229</v>
      </c>
      <c r="C126" s="234" t="s">
        <v>4232</v>
      </c>
      <c r="D126" s="235" t="s">
        <v>190</v>
      </c>
      <c r="E126" s="236">
        <v>70</v>
      </c>
      <c r="F126" s="237"/>
      <c r="G126" s="238">
        <f t="shared" si="18"/>
        <v>0</v>
      </c>
      <c r="H126" s="237"/>
      <c r="I126" s="238">
        <f t="shared" si="19"/>
        <v>0</v>
      </c>
      <c r="J126" s="239">
        <f t="shared" si="20"/>
        <v>0</v>
      </c>
      <c r="K126" s="240">
        <f t="shared" si="20"/>
        <v>0</v>
      </c>
      <c r="L126" s="242"/>
    </row>
    <row r="127" spans="1:12" ht="29.4" customHeight="1">
      <c r="A127" s="232" t="s">
        <v>4233</v>
      </c>
      <c r="B127" s="233" t="s">
        <v>4229</v>
      </c>
      <c r="C127" s="234" t="s">
        <v>4234</v>
      </c>
      <c r="D127" s="235" t="s">
        <v>190</v>
      </c>
      <c r="E127" s="236">
        <v>10</v>
      </c>
      <c r="F127" s="237"/>
      <c r="G127" s="238">
        <f t="shared" si="18"/>
        <v>0</v>
      </c>
      <c r="H127" s="237"/>
      <c r="I127" s="238">
        <f t="shared" si="19"/>
        <v>0</v>
      </c>
      <c r="J127" s="239">
        <f t="shared" si="20"/>
        <v>0</v>
      </c>
      <c r="K127" s="240">
        <f t="shared" si="20"/>
        <v>0</v>
      </c>
      <c r="L127" s="242"/>
    </row>
    <row r="128" spans="1:12" ht="16.05" customHeight="1">
      <c r="A128" s="232" t="s">
        <v>4235</v>
      </c>
      <c r="B128" s="233" t="s">
        <v>4236</v>
      </c>
      <c r="C128" s="234" t="s">
        <v>4237</v>
      </c>
      <c r="D128" s="235" t="s">
        <v>190</v>
      </c>
      <c r="E128" s="236">
        <v>0.3</v>
      </c>
      <c r="F128" s="237"/>
      <c r="G128" s="238">
        <f t="shared" si="18"/>
        <v>0</v>
      </c>
      <c r="H128" s="237"/>
      <c r="I128" s="238">
        <f t="shared" si="19"/>
        <v>0</v>
      </c>
      <c r="J128" s="239">
        <f>+F128+H128</f>
        <v>0</v>
      </c>
      <c r="K128" s="240">
        <f>+G128+I128</f>
        <v>0</v>
      </c>
      <c r="L128" s="242"/>
    </row>
    <row r="129" spans="1:12" ht="16.05" customHeight="1">
      <c r="A129" s="232" t="s">
        <v>4238</v>
      </c>
      <c r="B129" s="233" t="s">
        <v>4236</v>
      </c>
      <c r="C129" s="234" t="s">
        <v>4239</v>
      </c>
      <c r="D129" s="235" t="s">
        <v>190</v>
      </c>
      <c r="E129" s="236">
        <v>0.3</v>
      </c>
      <c r="F129" s="237"/>
      <c r="G129" s="238">
        <f t="shared" si="18"/>
        <v>0</v>
      </c>
      <c r="H129" s="237"/>
      <c r="I129" s="238">
        <f t="shared" si="19"/>
        <v>0</v>
      </c>
      <c r="J129" s="239">
        <f>+F129+H129</f>
        <v>0</v>
      </c>
      <c r="K129" s="240">
        <f>+G129+I129</f>
        <v>0</v>
      </c>
      <c r="L129" s="242"/>
    </row>
    <row r="130" spans="1:12" ht="16.05" customHeight="1">
      <c r="A130" s="232" t="s">
        <v>4240</v>
      </c>
      <c r="B130" s="233" t="s">
        <v>4241</v>
      </c>
      <c r="C130" s="234" t="s">
        <v>4242</v>
      </c>
      <c r="D130" s="235" t="s">
        <v>332</v>
      </c>
      <c r="E130" s="236">
        <v>3</v>
      </c>
      <c r="F130" s="237"/>
      <c r="G130" s="238">
        <f t="shared" si="18"/>
        <v>0</v>
      </c>
      <c r="H130" s="237"/>
      <c r="I130" s="238">
        <f t="shared" si="19"/>
        <v>0</v>
      </c>
      <c r="J130" s="239">
        <f t="shared" si="20"/>
        <v>0</v>
      </c>
      <c r="K130" s="240">
        <f t="shared" si="20"/>
        <v>0</v>
      </c>
      <c r="L130" s="242"/>
    </row>
    <row r="131" spans="1:12" ht="16.05" customHeight="1">
      <c r="A131" s="232" t="s">
        <v>4243</v>
      </c>
      <c r="B131" s="233" t="s">
        <v>4241</v>
      </c>
      <c r="C131" s="234" t="s">
        <v>4244</v>
      </c>
      <c r="D131" s="235" t="s">
        <v>332</v>
      </c>
      <c r="E131" s="236">
        <v>2</v>
      </c>
      <c r="F131" s="237"/>
      <c r="G131" s="238">
        <f>E131*F131</f>
        <v>0</v>
      </c>
      <c r="H131" s="237"/>
      <c r="I131" s="238">
        <f>E131*H131</f>
        <v>0</v>
      </c>
      <c r="J131" s="239">
        <f>+F131+H131</f>
        <v>0</v>
      </c>
      <c r="K131" s="240">
        <f>+G131+I131</f>
        <v>0</v>
      </c>
      <c r="L131" s="242"/>
    </row>
    <row r="132" spans="1:12" ht="16.05" customHeight="1">
      <c r="A132" s="232" t="s">
        <v>4245</v>
      </c>
      <c r="B132" s="233" t="s">
        <v>4241</v>
      </c>
      <c r="C132" s="234" t="s">
        <v>4246</v>
      </c>
      <c r="D132" s="235" t="s">
        <v>332</v>
      </c>
      <c r="E132" s="236">
        <v>2</v>
      </c>
      <c r="F132" s="237"/>
      <c r="G132" s="238">
        <f t="shared" si="18"/>
        <v>0</v>
      </c>
      <c r="H132" s="237"/>
      <c r="I132" s="238">
        <f t="shared" si="19"/>
        <v>0</v>
      </c>
      <c r="J132" s="239">
        <f t="shared" si="20"/>
        <v>0</v>
      </c>
      <c r="K132" s="240">
        <f t="shared" si="20"/>
        <v>0</v>
      </c>
      <c r="L132" s="242"/>
    </row>
    <row r="133" spans="1:12" ht="16.05" customHeight="1">
      <c r="A133" s="232" t="s">
        <v>4247</v>
      </c>
      <c r="B133" s="233" t="s">
        <v>4248</v>
      </c>
      <c r="C133" s="234" t="s">
        <v>4249</v>
      </c>
      <c r="D133" s="235" t="s">
        <v>332</v>
      </c>
      <c r="E133" s="236">
        <v>1</v>
      </c>
      <c r="F133" s="237"/>
      <c r="G133" s="238">
        <f t="shared" si="18"/>
        <v>0</v>
      </c>
      <c r="H133" s="237"/>
      <c r="I133" s="238">
        <f t="shared" si="19"/>
        <v>0</v>
      </c>
      <c r="J133" s="239">
        <f t="shared" si="20"/>
        <v>0</v>
      </c>
      <c r="K133" s="240">
        <f t="shared" si="20"/>
        <v>0</v>
      </c>
      <c r="L133" s="242"/>
    </row>
    <row r="134" spans="1:12" ht="16.05" customHeight="1">
      <c r="A134" s="232" t="s">
        <v>4250</v>
      </c>
      <c r="B134" s="233" t="s">
        <v>4251</v>
      </c>
      <c r="C134" s="234" t="s">
        <v>4252</v>
      </c>
      <c r="D134" s="235" t="s">
        <v>318</v>
      </c>
      <c r="E134" s="236">
        <v>2</v>
      </c>
      <c r="F134" s="237"/>
      <c r="G134" s="238">
        <f t="shared" si="18"/>
        <v>0</v>
      </c>
      <c r="H134" s="237"/>
      <c r="I134" s="238">
        <f t="shared" si="19"/>
        <v>0</v>
      </c>
      <c r="J134" s="239">
        <f t="shared" si="20"/>
        <v>0</v>
      </c>
      <c r="K134" s="240">
        <f t="shared" si="20"/>
        <v>0</v>
      </c>
      <c r="L134" s="242"/>
    </row>
    <row r="135" spans="1:12" ht="16.05" customHeight="1">
      <c r="A135" s="232" t="s">
        <v>4253</v>
      </c>
      <c r="B135" s="233" t="s">
        <v>4254</v>
      </c>
      <c r="C135" s="234" t="s">
        <v>4255</v>
      </c>
      <c r="D135" s="235" t="s">
        <v>332</v>
      </c>
      <c r="E135" s="236">
        <v>2</v>
      </c>
      <c r="F135" s="237"/>
      <c r="G135" s="238">
        <f t="shared" si="18"/>
        <v>0</v>
      </c>
      <c r="H135" s="237"/>
      <c r="I135" s="238">
        <f t="shared" si="19"/>
        <v>0</v>
      </c>
      <c r="J135" s="239">
        <f t="shared" si="20"/>
        <v>0</v>
      </c>
      <c r="K135" s="240">
        <f t="shared" si="20"/>
        <v>0</v>
      </c>
      <c r="L135" s="242"/>
    </row>
    <row r="136" spans="1:12" ht="16.05" customHeight="1">
      <c r="A136" s="232" t="s">
        <v>4256</v>
      </c>
      <c r="B136" s="233"/>
      <c r="C136" s="234" t="s">
        <v>4257</v>
      </c>
      <c r="D136" s="235" t="s">
        <v>190</v>
      </c>
      <c r="E136" s="236">
        <v>122</v>
      </c>
      <c r="F136" s="237"/>
      <c r="G136" s="238">
        <f t="shared" si="18"/>
        <v>0</v>
      </c>
      <c r="H136" s="237"/>
      <c r="I136" s="238">
        <f t="shared" si="19"/>
        <v>0</v>
      </c>
      <c r="J136" s="239">
        <f>+F136+H136</f>
        <v>0</v>
      </c>
      <c r="K136" s="240">
        <f t="shared" si="20"/>
        <v>0</v>
      </c>
      <c r="L136" s="242"/>
    </row>
    <row r="137" spans="1:12" ht="28.8" customHeight="1">
      <c r="A137" s="232" t="s">
        <v>4258</v>
      </c>
      <c r="B137" s="233"/>
      <c r="C137" s="234" t="s">
        <v>4259</v>
      </c>
      <c r="D137" s="235" t="s">
        <v>4045</v>
      </c>
      <c r="E137" s="236">
        <v>1</v>
      </c>
      <c r="F137" s="237"/>
      <c r="G137" s="238">
        <f t="shared" si="18"/>
        <v>0</v>
      </c>
      <c r="H137" s="237"/>
      <c r="I137" s="238">
        <f t="shared" si="19"/>
        <v>0</v>
      </c>
      <c r="J137" s="239">
        <f>+F137+H137</f>
        <v>0</v>
      </c>
      <c r="K137" s="240">
        <f t="shared" si="20"/>
        <v>0</v>
      </c>
      <c r="L137" s="242"/>
    </row>
    <row r="138" spans="1:12" ht="16.05" customHeight="1">
      <c r="A138" s="232" t="s">
        <v>4260</v>
      </c>
      <c r="B138" s="233"/>
      <c r="C138" s="234" t="s">
        <v>4261</v>
      </c>
      <c r="D138" s="235" t="s">
        <v>4045</v>
      </c>
      <c r="E138" s="236">
        <v>1</v>
      </c>
      <c r="F138" s="237"/>
      <c r="G138" s="238">
        <f t="shared" si="18"/>
        <v>0</v>
      </c>
      <c r="H138" s="237"/>
      <c r="I138" s="238">
        <f t="shared" si="19"/>
        <v>0</v>
      </c>
      <c r="J138" s="239">
        <f>+F138+H138</f>
        <v>0</v>
      </c>
      <c r="K138" s="240">
        <f t="shared" si="20"/>
        <v>0</v>
      </c>
      <c r="L138" s="242"/>
    </row>
    <row r="139" spans="1:12" ht="28.8" customHeight="1">
      <c r="A139" s="232" t="s">
        <v>4262</v>
      </c>
      <c r="B139" s="233"/>
      <c r="C139" s="234" t="s">
        <v>4263</v>
      </c>
      <c r="D139" s="235" t="s">
        <v>217</v>
      </c>
      <c r="E139" s="236">
        <v>0.8</v>
      </c>
      <c r="F139" s="237"/>
      <c r="G139" s="238">
        <f t="shared" si="18"/>
        <v>0</v>
      </c>
      <c r="H139" s="237"/>
      <c r="I139" s="238">
        <f t="shared" si="19"/>
        <v>0</v>
      </c>
      <c r="J139" s="239">
        <f t="shared" si="20"/>
        <v>0</v>
      </c>
      <c r="K139" s="261">
        <f t="shared" si="20"/>
        <v>0</v>
      </c>
      <c r="L139" s="242"/>
    </row>
    <row r="140" spans="1:12" ht="16.05" customHeight="1">
      <c r="A140" s="216"/>
      <c r="B140" s="216"/>
      <c r="C140" s="217"/>
      <c r="D140" s="218"/>
      <c r="E140" s="219"/>
      <c r="F140" s="219"/>
      <c r="G140" s="220"/>
      <c r="H140" s="220"/>
      <c r="I140" s="220"/>
      <c r="J140" s="221"/>
      <c r="K140" s="222"/>
      <c r="L140" s="259"/>
    </row>
    <row r="141" spans="1:12" ht="16.05" customHeight="1">
      <c r="A141" s="224" t="s">
        <v>4264</v>
      </c>
      <c r="B141" s="225"/>
      <c r="C141" s="225" t="s">
        <v>4265</v>
      </c>
      <c r="D141" s="226"/>
      <c r="E141" s="227"/>
      <c r="F141" s="228"/>
      <c r="G141" s="229"/>
      <c r="H141" s="228"/>
      <c r="I141" s="229"/>
      <c r="J141" s="230"/>
      <c r="K141" s="229"/>
      <c r="L141" s="231">
        <f>SUM(K142:K149)</f>
        <v>0</v>
      </c>
    </row>
    <row r="142" spans="1:12" ht="28.2" customHeight="1">
      <c r="A142" s="262" t="s">
        <v>4266</v>
      </c>
      <c r="B142" s="263" t="s">
        <v>4267</v>
      </c>
      <c r="C142" s="264" t="s">
        <v>4268</v>
      </c>
      <c r="D142" s="265" t="s">
        <v>4045</v>
      </c>
      <c r="E142" s="266">
        <v>10</v>
      </c>
      <c r="F142" s="267"/>
      <c r="G142" s="268">
        <f t="shared" ref="G142:G149" si="21">E142*F142</f>
        <v>0</v>
      </c>
      <c r="H142" s="267"/>
      <c r="I142" s="268">
        <f t="shared" ref="I142:I149" si="22">E142*H142</f>
        <v>0</v>
      </c>
      <c r="J142" s="269">
        <f>F142+H142</f>
        <v>0</v>
      </c>
      <c r="K142" s="270">
        <f t="shared" ref="K142:K149" si="23">+G142+I142</f>
        <v>0</v>
      </c>
      <c r="L142" s="271"/>
    </row>
    <row r="143" spans="1:12" ht="40.200000000000003" customHeight="1">
      <c r="A143" s="272" t="s">
        <v>4269</v>
      </c>
      <c r="B143" s="233" t="s">
        <v>4270</v>
      </c>
      <c r="C143" s="234" t="s">
        <v>4271</v>
      </c>
      <c r="D143" s="235" t="s">
        <v>4045</v>
      </c>
      <c r="E143" s="253">
        <v>2</v>
      </c>
      <c r="F143" s="237"/>
      <c r="G143" s="254">
        <f t="shared" si="21"/>
        <v>0</v>
      </c>
      <c r="H143" s="237"/>
      <c r="I143" s="254">
        <f t="shared" si="22"/>
        <v>0</v>
      </c>
      <c r="J143" s="255">
        <f>F143+H143</f>
        <v>0</v>
      </c>
      <c r="K143" s="240">
        <f t="shared" si="23"/>
        <v>0</v>
      </c>
      <c r="L143" s="256"/>
    </row>
    <row r="144" spans="1:12" ht="16.05" customHeight="1">
      <c r="A144" s="272" t="s">
        <v>4272</v>
      </c>
      <c r="B144" s="233" t="s">
        <v>4273</v>
      </c>
      <c r="C144" s="234" t="s">
        <v>4274</v>
      </c>
      <c r="D144" s="235" t="s">
        <v>4045</v>
      </c>
      <c r="E144" s="236">
        <v>17</v>
      </c>
      <c r="F144" s="237"/>
      <c r="G144" s="238">
        <f t="shared" si="21"/>
        <v>0</v>
      </c>
      <c r="H144" s="237"/>
      <c r="I144" s="238">
        <f t="shared" si="22"/>
        <v>0</v>
      </c>
      <c r="J144" s="239">
        <f>+F144+H144</f>
        <v>0</v>
      </c>
      <c r="K144" s="240">
        <f t="shared" si="23"/>
        <v>0</v>
      </c>
      <c r="L144" s="242"/>
    </row>
    <row r="145" spans="1:12" ht="30" customHeight="1">
      <c r="A145" s="272" t="s">
        <v>4275</v>
      </c>
      <c r="B145" s="233" t="s">
        <v>4276</v>
      </c>
      <c r="C145" s="234" t="s">
        <v>4277</v>
      </c>
      <c r="D145" s="235" t="s">
        <v>4045</v>
      </c>
      <c r="E145" s="253">
        <v>2</v>
      </c>
      <c r="F145" s="237"/>
      <c r="G145" s="254">
        <f t="shared" si="21"/>
        <v>0</v>
      </c>
      <c r="H145" s="237"/>
      <c r="I145" s="254">
        <f t="shared" si="22"/>
        <v>0</v>
      </c>
      <c r="J145" s="255">
        <f>F145+H145</f>
        <v>0</v>
      </c>
      <c r="K145" s="240">
        <f t="shared" si="23"/>
        <v>0</v>
      </c>
      <c r="L145" s="256"/>
    </row>
    <row r="146" spans="1:12" ht="40.799999999999997" customHeight="1">
      <c r="A146" s="272" t="s">
        <v>4278</v>
      </c>
      <c r="B146" s="233" t="s">
        <v>4279</v>
      </c>
      <c r="C146" s="234" t="s">
        <v>4280</v>
      </c>
      <c r="D146" s="235" t="s">
        <v>4045</v>
      </c>
      <c r="E146" s="253">
        <v>3</v>
      </c>
      <c r="F146" s="237"/>
      <c r="G146" s="254">
        <f t="shared" si="21"/>
        <v>0</v>
      </c>
      <c r="H146" s="237"/>
      <c r="I146" s="254">
        <f t="shared" si="22"/>
        <v>0</v>
      </c>
      <c r="J146" s="255">
        <f>F146+H146</f>
        <v>0</v>
      </c>
      <c r="K146" s="240">
        <f t="shared" si="23"/>
        <v>0</v>
      </c>
      <c r="L146" s="256"/>
    </row>
    <row r="147" spans="1:12" ht="30" customHeight="1">
      <c r="A147" s="272" t="s">
        <v>4281</v>
      </c>
      <c r="B147" s="233" t="s">
        <v>4282</v>
      </c>
      <c r="C147" s="234" t="s">
        <v>4283</v>
      </c>
      <c r="D147" s="235" t="s">
        <v>4045</v>
      </c>
      <c r="E147" s="253">
        <v>2</v>
      </c>
      <c r="F147" s="237"/>
      <c r="G147" s="254">
        <f t="shared" si="21"/>
        <v>0</v>
      </c>
      <c r="H147" s="237"/>
      <c r="I147" s="254">
        <f t="shared" si="22"/>
        <v>0</v>
      </c>
      <c r="J147" s="255">
        <f>F147+H147</f>
        <v>0</v>
      </c>
      <c r="K147" s="240">
        <f t="shared" si="23"/>
        <v>0</v>
      </c>
      <c r="L147" s="256"/>
    </row>
    <row r="148" spans="1:12" ht="30" customHeight="1">
      <c r="A148" s="272" t="s">
        <v>4284</v>
      </c>
      <c r="B148" s="233" t="s">
        <v>4285</v>
      </c>
      <c r="C148" s="234" t="s">
        <v>4286</v>
      </c>
      <c r="D148" s="235" t="s">
        <v>332</v>
      </c>
      <c r="E148" s="253">
        <v>1</v>
      </c>
      <c r="F148" s="237"/>
      <c r="G148" s="254">
        <f t="shared" si="21"/>
        <v>0</v>
      </c>
      <c r="H148" s="237"/>
      <c r="I148" s="254">
        <f t="shared" si="22"/>
        <v>0</v>
      </c>
      <c r="J148" s="255">
        <f>F148+H148</f>
        <v>0</v>
      </c>
      <c r="K148" s="240">
        <f t="shared" si="23"/>
        <v>0</v>
      </c>
      <c r="L148" s="256"/>
    </row>
    <row r="149" spans="1:12" ht="30.6" customHeight="1">
      <c r="A149" s="272" t="s">
        <v>4287</v>
      </c>
      <c r="B149" s="273"/>
      <c r="C149" s="234" t="s">
        <v>4288</v>
      </c>
      <c r="D149" s="235" t="s">
        <v>217</v>
      </c>
      <c r="E149" s="274">
        <v>1.2</v>
      </c>
      <c r="F149" s="237"/>
      <c r="G149" s="275">
        <f t="shared" si="21"/>
        <v>0</v>
      </c>
      <c r="H149" s="237"/>
      <c r="I149" s="275">
        <f t="shared" si="22"/>
        <v>0</v>
      </c>
      <c r="J149" s="260">
        <f>F149+H149</f>
        <v>0</v>
      </c>
      <c r="K149" s="261">
        <f t="shared" si="23"/>
        <v>0</v>
      </c>
      <c r="L149" s="256"/>
    </row>
    <row r="150" spans="1:12" ht="16.05" customHeight="1">
      <c r="A150" s="216"/>
      <c r="B150" s="276"/>
      <c r="C150" s="277"/>
      <c r="D150" s="278"/>
      <c r="E150" s="279"/>
      <c r="F150" s="279"/>
      <c r="G150" s="280"/>
      <c r="H150" s="280"/>
      <c r="I150" s="280"/>
      <c r="J150" s="221"/>
      <c r="K150" s="222"/>
      <c r="L150" s="259"/>
    </row>
    <row r="151" spans="1:12" ht="16.05" customHeight="1">
      <c r="A151" s="224" t="s">
        <v>4289</v>
      </c>
      <c r="B151" s="225"/>
      <c r="C151" s="225" t="s">
        <v>4290</v>
      </c>
      <c r="D151" s="226"/>
      <c r="E151" s="227"/>
      <c r="F151" s="228"/>
      <c r="G151" s="229"/>
      <c r="H151" s="228"/>
      <c r="I151" s="229"/>
      <c r="J151" s="230"/>
      <c r="K151" s="229"/>
      <c r="L151" s="231">
        <f>SUM(K152:K159)</f>
        <v>0</v>
      </c>
    </row>
    <row r="152" spans="1:12" ht="16.05" customHeight="1">
      <c r="A152" s="252" t="s">
        <v>4291</v>
      </c>
      <c r="B152" s="233" t="s">
        <v>4292</v>
      </c>
      <c r="C152" s="234" t="s">
        <v>4293</v>
      </c>
      <c r="D152" s="235" t="s">
        <v>332</v>
      </c>
      <c r="E152" s="236">
        <v>55</v>
      </c>
      <c r="F152" s="237"/>
      <c r="G152" s="238">
        <f t="shared" ref="G152:G159" si="24">E152*F152</f>
        <v>0</v>
      </c>
      <c r="H152" s="237"/>
      <c r="I152" s="238">
        <f t="shared" ref="I152:I159" si="25">E152*H152</f>
        <v>0</v>
      </c>
      <c r="J152" s="239">
        <f t="shared" ref="J152:K159" si="26">+F152+H152</f>
        <v>0</v>
      </c>
      <c r="K152" s="240">
        <f t="shared" si="26"/>
        <v>0</v>
      </c>
      <c r="L152" s="241"/>
    </row>
    <row r="153" spans="1:12" ht="29.4" customHeight="1">
      <c r="A153" s="252" t="s">
        <v>4294</v>
      </c>
      <c r="B153" s="233" t="s">
        <v>4295</v>
      </c>
      <c r="C153" s="234" t="s">
        <v>4296</v>
      </c>
      <c r="D153" s="235" t="s">
        <v>332</v>
      </c>
      <c r="E153" s="236">
        <v>17</v>
      </c>
      <c r="F153" s="237"/>
      <c r="G153" s="238">
        <f t="shared" si="24"/>
        <v>0</v>
      </c>
      <c r="H153" s="237"/>
      <c r="I153" s="238">
        <f t="shared" si="25"/>
        <v>0</v>
      </c>
      <c r="J153" s="239">
        <f t="shared" si="26"/>
        <v>0</v>
      </c>
      <c r="K153" s="240">
        <f t="shared" si="26"/>
        <v>0</v>
      </c>
      <c r="L153" s="242"/>
    </row>
    <row r="154" spans="1:12" ht="42.6" customHeight="1">
      <c r="A154" s="252" t="s">
        <v>4297</v>
      </c>
      <c r="B154" s="233" t="s">
        <v>4298</v>
      </c>
      <c r="C154" s="234" t="s">
        <v>4299</v>
      </c>
      <c r="D154" s="235" t="s">
        <v>332</v>
      </c>
      <c r="E154" s="236">
        <v>2</v>
      </c>
      <c r="F154" s="237"/>
      <c r="G154" s="238">
        <f t="shared" si="24"/>
        <v>0</v>
      </c>
      <c r="H154" s="237"/>
      <c r="I154" s="238">
        <f t="shared" si="25"/>
        <v>0</v>
      </c>
      <c r="J154" s="239">
        <f t="shared" si="26"/>
        <v>0</v>
      </c>
      <c r="K154" s="240">
        <f t="shared" si="26"/>
        <v>0</v>
      </c>
      <c r="L154" s="242"/>
    </row>
    <row r="155" spans="1:12" ht="28.8" customHeight="1">
      <c r="A155" s="252" t="s">
        <v>4300</v>
      </c>
      <c r="B155" s="233" t="s">
        <v>4301</v>
      </c>
      <c r="C155" s="234" t="s">
        <v>4302</v>
      </c>
      <c r="D155" s="235" t="s">
        <v>332</v>
      </c>
      <c r="E155" s="236">
        <v>1</v>
      </c>
      <c r="F155" s="237"/>
      <c r="G155" s="238">
        <f>E155*F155</f>
        <v>0</v>
      </c>
      <c r="H155" s="237"/>
      <c r="I155" s="238">
        <f>E155*H155</f>
        <v>0</v>
      </c>
      <c r="J155" s="239">
        <f t="shared" si="26"/>
        <v>0</v>
      </c>
      <c r="K155" s="240">
        <f t="shared" si="26"/>
        <v>0</v>
      </c>
      <c r="L155" s="242"/>
    </row>
    <row r="156" spans="1:12" ht="41.4" customHeight="1">
      <c r="A156" s="252" t="s">
        <v>4303</v>
      </c>
      <c r="B156" s="243" t="s">
        <v>4304</v>
      </c>
      <c r="C156" s="234" t="s">
        <v>4305</v>
      </c>
      <c r="D156" s="235" t="s">
        <v>4045</v>
      </c>
      <c r="E156" s="236">
        <v>16</v>
      </c>
      <c r="F156" s="237"/>
      <c r="G156" s="238">
        <f>E156*F156</f>
        <v>0</v>
      </c>
      <c r="H156" s="237"/>
      <c r="I156" s="238">
        <f>E156*H156</f>
        <v>0</v>
      </c>
      <c r="J156" s="239">
        <f t="shared" si="26"/>
        <v>0</v>
      </c>
      <c r="K156" s="240">
        <f t="shared" si="26"/>
        <v>0</v>
      </c>
      <c r="L156" s="242"/>
    </row>
    <row r="157" spans="1:12" ht="55.2" customHeight="1">
      <c r="A157" s="252" t="s">
        <v>4306</v>
      </c>
      <c r="B157" s="243" t="s">
        <v>4307</v>
      </c>
      <c r="C157" s="234" t="s">
        <v>4308</v>
      </c>
      <c r="D157" s="235" t="s">
        <v>4045</v>
      </c>
      <c r="E157" s="236">
        <v>2</v>
      </c>
      <c r="F157" s="237"/>
      <c r="G157" s="238">
        <f>E157*F157</f>
        <v>0</v>
      </c>
      <c r="H157" s="237"/>
      <c r="I157" s="238">
        <f>E157*H157</f>
        <v>0</v>
      </c>
      <c r="J157" s="239">
        <f>+F157+H157</f>
        <v>0</v>
      </c>
      <c r="K157" s="240">
        <f>+G157+I157</f>
        <v>0</v>
      </c>
      <c r="L157" s="242"/>
    </row>
    <row r="158" spans="1:12" ht="31.2" customHeight="1">
      <c r="A158" s="252" t="s">
        <v>4309</v>
      </c>
      <c r="B158" s="233" t="s">
        <v>4310</v>
      </c>
      <c r="C158" s="234" t="s">
        <v>4311</v>
      </c>
      <c r="D158" s="235" t="s">
        <v>332</v>
      </c>
      <c r="E158" s="236">
        <v>2</v>
      </c>
      <c r="F158" s="237"/>
      <c r="G158" s="238">
        <f t="shared" si="24"/>
        <v>0</v>
      </c>
      <c r="H158" s="237"/>
      <c r="I158" s="238">
        <f t="shared" si="25"/>
        <v>0</v>
      </c>
      <c r="J158" s="239">
        <f t="shared" si="26"/>
        <v>0</v>
      </c>
      <c r="K158" s="240">
        <f t="shared" si="26"/>
        <v>0</v>
      </c>
      <c r="L158" s="242"/>
    </row>
    <row r="159" spans="1:12" ht="27" customHeight="1">
      <c r="A159" s="252" t="s">
        <v>4312</v>
      </c>
      <c r="B159" s="233"/>
      <c r="C159" s="234" t="s">
        <v>4288</v>
      </c>
      <c r="D159" s="235" t="s">
        <v>217</v>
      </c>
      <c r="E159" s="236">
        <v>0.25</v>
      </c>
      <c r="F159" s="237"/>
      <c r="G159" s="238">
        <f t="shared" si="24"/>
        <v>0</v>
      </c>
      <c r="H159" s="237"/>
      <c r="I159" s="238">
        <f t="shared" si="25"/>
        <v>0</v>
      </c>
      <c r="J159" s="260">
        <f t="shared" si="26"/>
        <v>0</v>
      </c>
      <c r="K159" s="261">
        <f t="shared" si="26"/>
        <v>0</v>
      </c>
      <c r="L159" s="242"/>
    </row>
    <row r="160" spans="1:12" ht="13.8">
      <c r="A160" s="281"/>
      <c r="B160" s="282"/>
      <c r="C160" s="283"/>
      <c r="D160" s="284"/>
      <c r="E160" s="285"/>
      <c r="F160" s="286"/>
      <c r="G160" s="275"/>
      <c r="H160" s="286"/>
      <c r="I160" s="275"/>
      <c r="J160" s="221"/>
      <c r="K160" s="222"/>
      <c r="L160" s="242"/>
    </row>
  </sheetData>
  <mergeCells count="8">
    <mergeCell ref="C15:L15"/>
    <mergeCell ref="A1:L1"/>
    <mergeCell ref="A2:L2"/>
    <mergeCell ref="C9:K9"/>
    <mergeCell ref="C10:K10"/>
    <mergeCell ref="C11:K11"/>
    <mergeCell ref="F13:I13"/>
    <mergeCell ref="J13:L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N322"/>
  <sheetViews>
    <sheetView workbookViewId="0">
      <selection activeCell="H206" sqref="H206"/>
    </sheetView>
  </sheetViews>
  <sheetFormatPr defaultRowHeight="11.4"/>
  <cols>
    <col min="1" max="1" width="3.42578125" style="295" customWidth="1"/>
    <col min="2" max="2" width="13.7109375" style="295" customWidth="1"/>
    <col min="3" max="3" width="60.7109375" style="295" customWidth="1"/>
    <col min="4" max="4" width="5.140625" style="295" customWidth="1"/>
    <col min="5" max="5" width="9.140625" style="295"/>
    <col min="6" max="6" width="13.140625" style="295" customWidth="1"/>
    <col min="7" max="7" width="12.85546875" style="295" customWidth="1"/>
    <col min="8" max="8" width="15" style="295" customWidth="1"/>
    <col min="9" max="9" width="12.7109375" style="295" customWidth="1"/>
    <col min="10" max="10" width="3.85546875" style="295" customWidth="1"/>
    <col min="11" max="11" width="15.7109375" style="295" customWidth="1"/>
    <col min="12" max="16384" width="9.140625" style="295"/>
  </cols>
  <sheetData>
    <row r="1" spans="1:12" ht="13.2" thickTop="1" thickBot="1">
      <c r="A1" s="287"/>
      <c r="B1" s="288" t="s">
        <v>24</v>
      </c>
      <c r="C1" s="289" t="s">
        <v>4313</v>
      </c>
      <c r="D1" s="290"/>
      <c r="E1" s="291"/>
      <c r="F1" s="292"/>
      <c r="G1" s="292"/>
      <c r="H1" s="293"/>
      <c r="I1" s="293"/>
      <c r="J1" s="294"/>
    </row>
    <row r="2" spans="1:12" ht="12.6" thickTop="1">
      <c r="A2" s="296"/>
      <c r="B2" s="297"/>
      <c r="C2" s="298"/>
      <c r="D2" s="299" t="s">
        <v>4314</v>
      </c>
      <c r="E2" s="300"/>
      <c r="F2" s="301" t="s">
        <v>4315</v>
      </c>
      <c r="G2" s="302"/>
      <c r="H2" s="303" t="s">
        <v>4316</v>
      </c>
      <c r="I2" s="303" t="s">
        <v>4317</v>
      </c>
      <c r="J2" s="304" t="s">
        <v>4318</v>
      </c>
      <c r="K2" s="303" t="s">
        <v>4319</v>
      </c>
      <c r="L2" s="305"/>
    </row>
    <row r="3" spans="1:12" ht="12">
      <c r="A3" s="296"/>
      <c r="B3" s="297"/>
      <c r="C3" s="306" t="s">
        <v>4320</v>
      </c>
      <c r="D3" s="296"/>
      <c r="E3" s="307"/>
      <c r="F3" s="303"/>
      <c r="G3" s="308"/>
      <c r="H3" s="303"/>
      <c r="I3" s="303"/>
      <c r="J3" s="309"/>
      <c r="K3" s="303"/>
      <c r="L3" s="305"/>
    </row>
    <row r="4" spans="1:12" ht="12">
      <c r="A4" s="296" t="s">
        <v>4321</v>
      </c>
      <c r="B4" s="298" t="s">
        <v>24</v>
      </c>
      <c r="C4" s="298" t="s">
        <v>4322</v>
      </c>
      <c r="D4" s="296" t="s">
        <v>4323</v>
      </c>
      <c r="E4" s="307">
        <v>1</v>
      </c>
      <c r="F4" s="303"/>
      <c r="G4" s="303"/>
      <c r="H4" s="303">
        <f>E4*F4</f>
        <v>0</v>
      </c>
      <c r="I4" s="303" t="s">
        <v>24</v>
      </c>
      <c r="J4" s="310"/>
      <c r="K4" s="303" t="s">
        <v>24</v>
      </c>
      <c r="L4" s="305"/>
    </row>
    <row r="5" spans="1:12" ht="12">
      <c r="A5" s="296" t="s">
        <v>24</v>
      </c>
      <c r="B5" s="298" t="s">
        <v>4324</v>
      </c>
      <c r="C5" s="311" t="s">
        <v>4325</v>
      </c>
      <c r="D5" s="296" t="s">
        <v>4323</v>
      </c>
      <c r="E5" s="307">
        <v>2</v>
      </c>
      <c r="F5" s="303"/>
      <c r="G5" s="303"/>
      <c r="H5" s="303">
        <v>0</v>
      </c>
      <c r="I5" s="303">
        <f>E5*G5</f>
        <v>0</v>
      </c>
      <c r="J5" s="312"/>
      <c r="K5" s="305"/>
      <c r="L5" s="305"/>
    </row>
    <row r="6" spans="1:12" ht="12">
      <c r="A6" s="296"/>
      <c r="B6" s="296" t="s">
        <v>24</v>
      </c>
      <c r="C6" s="311" t="s">
        <v>4326</v>
      </c>
      <c r="D6" s="296" t="s">
        <v>4323</v>
      </c>
      <c r="E6" s="307">
        <v>1</v>
      </c>
      <c r="F6" s="303"/>
      <c r="G6" s="303"/>
      <c r="H6" s="303">
        <f t="shared" ref="H6:H45" si="0">E6*F6</f>
        <v>0</v>
      </c>
      <c r="I6" s="303">
        <f t="shared" ref="I6:I45" si="1">E6*G6</f>
        <v>0</v>
      </c>
      <c r="J6" s="310"/>
      <c r="K6" s="305"/>
      <c r="L6" s="305"/>
    </row>
    <row r="7" spans="1:12" ht="12">
      <c r="A7" s="296"/>
      <c r="B7" s="296"/>
      <c r="C7" s="311" t="s">
        <v>4327</v>
      </c>
      <c r="D7" s="296"/>
      <c r="E7" s="307" t="s">
        <v>24</v>
      </c>
      <c r="F7" s="303"/>
      <c r="G7" s="303"/>
      <c r="H7" s="303">
        <v>0</v>
      </c>
      <c r="I7" s="303">
        <v>0</v>
      </c>
      <c r="J7" s="310"/>
      <c r="K7" s="305"/>
      <c r="L7" s="305"/>
    </row>
    <row r="8" spans="1:12" ht="12">
      <c r="A8" s="296"/>
      <c r="B8" s="296" t="s">
        <v>24</v>
      </c>
      <c r="C8" s="311" t="s">
        <v>4328</v>
      </c>
      <c r="D8" s="296" t="s">
        <v>332</v>
      </c>
      <c r="E8" s="307">
        <v>1</v>
      </c>
      <c r="F8" s="303"/>
      <c r="G8" s="303"/>
      <c r="H8" s="303">
        <f t="shared" si="0"/>
        <v>0</v>
      </c>
      <c r="I8" s="303">
        <f t="shared" si="1"/>
        <v>0</v>
      </c>
      <c r="J8" s="310"/>
      <c r="K8" s="305"/>
      <c r="L8" s="305"/>
    </row>
    <row r="9" spans="1:12" ht="12">
      <c r="A9" s="296"/>
      <c r="B9" s="296" t="s">
        <v>24</v>
      </c>
      <c r="C9" s="311" t="s">
        <v>4329</v>
      </c>
      <c r="D9" s="296" t="s">
        <v>332</v>
      </c>
      <c r="E9" s="307">
        <v>2</v>
      </c>
      <c r="F9" s="303"/>
      <c r="G9" s="303"/>
      <c r="H9" s="303">
        <f t="shared" si="0"/>
        <v>0</v>
      </c>
      <c r="I9" s="303">
        <f t="shared" si="1"/>
        <v>0</v>
      </c>
      <c r="J9" s="310"/>
      <c r="K9" s="305"/>
      <c r="L9" s="305"/>
    </row>
    <row r="10" spans="1:12" ht="12">
      <c r="A10" s="296"/>
      <c r="B10" s="296" t="s">
        <v>24</v>
      </c>
      <c r="C10" s="311" t="s">
        <v>4330</v>
      </c>
      <c r="D10" s="296" t="s">
        <v>332</v>
      </c>
      <c r="E10" s="307">
        <v>1</v>
      </c>
      <c r="F10" s="303"/>
      <c r="G10" s="303"/>
      <c r="H10" s="303">
        <f t="shared" si="0"/>
        <v>0</v>
      </c>
      <c r="I10" s="303">
        <f t="shared" si="1"/>
        <v>0</v>
      </c>
      <c r="J10" s="310"/>
      <c r="K10" s="305"/>
      <c r="L10" s="305"/>
    </row>
    <row r="11" spans="1:12" ht="12">
      <c r="A11" s="296"/>
      <c r="B11" s="296" t="s">
        <v>24</v>
      </c>
      <c r="C11" s="311" t="s">
        <v>4331</v>
      </c>
      <c r="D11" s="296" t="s">
        <v>4332</v>
      </c>
      <c r="E11" s="307">
        <v>1</v>
      </c>
      <c r="F11" s="303"/>
      <c r="G11" s="303"/>
      <c r="H11" s="303">
        <f t="shared" si="0"/>
        <v>0</v>
      </c>
      <c r="I11" s="303">
        <f t="shared" si="1"/>
        <v>0</v>
      </c>
      <c r="J11" s="310"/>
      <c r="K11" s="305"/>
      <c r="L11" s="305"/>
    </row>
    <row r="12" spans="1:12" ht="12">
      <c r="A12" s="296"/>
      <c r="B12" s="296" t="s">
        <v>24</v>
      </c>
      <c r="C12" s="311" t="s">
        <v>4333</v>
      </c>
      <c r="D12" s="296" t="s">
        <v>332</v>
      </c>
      <c r="E12" s="307">
        <v>1</v>
      </c>
      <c r="F12" s="303"/>
      <c r="G12" s="303"/>
      <c r="H12" s="303">
        <f t="shared" si="0"/>
        <v>0</v>
      </c>
      <c r="I12" s="303">
        <f t="shared" si="1"/>
        <v>0</v>
      </c>
      <c r="J12" s="310"/>
      <c r="K12" s="305"/>
      <c r="L12" s="305"/>
    </row>
    <row r="13" spans="1:12" ht="12">
      <c r="A13" s="296"/>
      <c r="B13" s="296" t="s">
        <v>24</v>
      </c>
      <c r="C13" s="311" t="s">
        <v>4334</v>
      </c>
      <c r="D13" s="296" t="s">
        <v>332</v>
      </c>
      <c r="E13" s="307">
        <v>2</v>
      </c>
      <c r="F13" s="303"/>
      <c r="G13" s="303"/>
      <c r="H13" s="303">
        <f t="shared" si="0"/>
        <v>0</v>
      </c>
      <c r="I13" s="303">
        <f t="shared" si="1"/>
        <v>0</v>
      </c>
      <c r="J13" s="310"/>
      <c r="K13" s="305"/>
      <c r="L13" s="305"/>
    </row>
    <row r="14" spans="1:12" ht="12">
      <c r="A14" s="296"/>
      <c r="B14" s="296" t="s">
        <v>24</v>
      </c>
      <c r="C14" s="311" t="s">
        <v>4335</v>
      </c>
      <c r="D14" s="296" t="s">
        <v>332</v>
      </c>
      <c r="E14" s="307">
        <v>1</v>
      </c>
      <c r="F14" s="303"/>
      <c r="G14" s="303"/>
      <c r="H14" s="303">
        <f t="shared" si="0"/>
        <v>0</v>
      </c>
      <c r="I14" s="303">
        <f t="shared" si="1"/>
        <v>0</v>
      </c>
      <c r="J14" s="310"/>
      <c r="K14" s="305"/>
      <c r="L14" s="305"/>
    </row>
    <row r="15" spans="1:12" ht="12">
      <c r="A15" s="296"/>
      <c r="B15" s="296" t="s">
        <v>24</v>
      </c>
      <c r="C15" s="311" t="s">
        <v>4336</v>
      </c>
      <c r="D15" s="296" t="s">
        <v>332</v>
      </c>
      <c r="E15" s="307">
        <v>1</v>
      </c>
      <c r="F15" s="303"/>
      <c r="G15" s="303"/>
      <c r="H15" s="303">
        <f t="shared" si="0"/>
        <v>0</v>
      </c>
      <c r="I15" s="303">
        <f t="shared" si="1"/>
        <v>0</v>
      </c>
      <c r="J15" s="310"/>
      <c r="K15" s="305"/>
      <c r="L15" s="305"/>
    </row>
    <row r="16" spans="1:12" ht="12">
      <c r="A16" s="296"/>
      <c r="B16" s="296" t="s">
        <v>24</v>
      </c>
      <c r="C16" s="311" t="s">
        <v>4337</v>
      </c>
      <c r="D16" s="296" t="s">
        <v>332</v>
      </c>
      <c r="E16" s="307">
        <v>1</v>
      </c>
      <c r="F16" s="303"/>
      <c r="G16" s="303"/>
      <c r="H16" s="303">
        <f t="shared" si="0"/>
        <v>0</v>
      </c>
      <c r="I16" s="303">
        <f t="shared" si="1"/>
        <v>0</v>
      </c>
      <c r="J16" s="310"/>
      <c r="K16" s="305"/>
      <c r="L16" s="305"/>
    </row>
    <row r="17" spans="1:12" ht="12">
      <c r="A17" s="296"/>
      <c r="B17" s="296" t="s">
        <v>24</v>
      </c>
      <c r="C17" s="311" t="s">
        <v>4338</v>
      </c>
      <c r="D17" s="296" t="s">
        <v>332</v>
      </c>
      <c r="E17" s="307">
        <v>1</v>
      </c>
      <c r="F17" s="303"/>
      <c r="G17" s="303"/>
      <c r="H17" s="303">
        <f t="shared" si="0"/>
        <v>0</v>
      </c>
      <c r="I17" s="303">
        <f t="shared" si="1"/>
        <v>0</v>
      </c>
      <c r="J17" s="310"/>
      <c r="K17" s="305"/>
      <c r="L17" s="305"/>
    </row>
    <row r="18" spans="1:12" ht="12">
      <c r="A18" s="296"/>
      <c r="B18" s="296" t="s">
        <v>24</v>
      </c>
      <c r="C18" s="311" t="s">
        <v>4339</v>
      </c>
      <c r="D18" s="296" t="s">
        <v>332</v>
      </c>
      <c r="E18" s="307">
        <v>1</v>
      </c>
      <c r="F18" s="303"/>
      <c r="G18" s="303"/>
      <c r="H18" s="303">
        <f t="shared" si="0"/>
        <v>0</v>
      </c>
      <c r="I18" s="303">
        <f t="shared" si="1"/>
        <v>0</v>
      </c>
      <c r="J18" s="310"/>
      <c r="K18" s="305"/>
      <c r="L18" s="305"/>
    </row>
    <row r="19" spans="1:12" ht="12">
      <c r="A19" s="296"/>
      <c r="B19" s="296" t="s">
        <v>24</v>
      </c>
      <c r="C19" s="311" t="s">
        <v>4340</v>
      </c>
      <c r="D19" s="296" t="s">
        <v>332</v>
      </c>
      <c r="E19" s="307">
        <v>1</v>
      </c>
      <c r="F19" s="303"/>
      <c r="G19" s="303"/>
      <c r="H19" s="303">
        <f t="shared" si="0"/>
        <v>0</v>
      </c>
      <c r="I19" s="303">
        <f t="shared" si="1"/>
        <v>0</v>
      </c>
      <c r="J19" s="310"/>
      <c r="K19" s="305"/>
      <c r="L19" s="305"/>
    </row>
    <row r="20" spans="1:12" ht="12">
      <c r="A20" s="296"/>
      <c r="B20" s="296" t="s">
        <v>24</v>
      </c>
      <c r="C20" s="311" t="s">
        <v>4334</v>
      </c>
      <c r="D20" s="296" t="s">
        <v>332</v>
      </c>
      <c r="E20" s="307">
        <v>4</v>
      </c>
      <c r="F20" s="303"/>
      <c r="G20" s="303"/>
      <c r="H20" s="303">
        <f t="shared" si="0"/>
        <v>0</v>
      </c>
      <c r="I20" s="303">
        <f t="shared" si="1"/>
        <v>0</v>
      </c>
      <c r="J20" s="310"/>
      <c r="K20" s="305"/>
      <c r="L20" s="305"/>
    </row>
    <row r="21" spans="1:12" ht="12">
      <c r="A21" s="296"/>
      <c r="B21" s="296" t="s">
        <v>4341</v>
      </c>
      <c r="C21" s="311" t="s">
        <v>4342</v>
      </c>
      <c r="D21" s="296" t="s">
        <v>4343</v>
      </c>
      <c r="E21" s="307">
        <v>2</v>
      </c>
      <c r="F21" s="303"/>
      <c r="G21" s="303"/>
      <c r="H21" s="303">
        <f t="shared" si="0"/>
        <v>0</v>
      </c>
      <c r="I21" s="303">
        <f t="shared" si="1"/>
        <v>0</v>
      </c>
      <c r="J21" s="310"/>
      <c r="K21" s="305"/>
      <c r="L21" s="305"/>
    </row>
    <row r="22" spans="1:12" ht="12">
      <c r="A22" s="296"/>
      <c r="B22" s="296" t="s">
        <v>4344</v>
      </c>
      <c r="C22" s="311" t="s">
        <v>4345</v>
      </c>
      <c r="D22" s="296" t="s">
        <v>4343</v>
      </c>
      <c r="E22" s="307">
        <v>1</v>
      </c>
      <c r="F22" s="303"/>
      <c r="G22" s="303"/>
      <c r="H22" s="303">
        <f t="shared" si="0"/>
        <v>0</v>
      </c>
      <c r="I22" s="303">
        <f t="shared" si="1"/>
        <v>0</v>
      </c>
      <c r="J22" s="310"/>
      <c r="K22" s="305"/>
      <c r="L22" s="305"/>
    </row>
    <row r="23" spans="1:12" ht="12">
      <c r="A23" s="296"/>
      <c r="B23" s="296"/>
      <c r="C23" s="311" t="s">
        <v>4346</v>
      </c>
      <c r="D23" s="296" t="s">
        <v>332</v>
      </c>
      <c r="E23" s="307">
        <v>3</v>
      </c>
      <c r="F23" s="303"/>
      <c r="G23" s="303"/>
      <c r="H23" s="303">
        <f t="shared" si="0"/>
        <v>0</v>
      </c>
      <c r="I23" s="303">
        <f t="shared" si="1"/>
        <v>0</v>
      </c>
      <c r="J23" s="310"/>
      <c r="K23" s="305"/>
      <c r="L23" s="305"/>
    </row>
    <row r="24" spans="1:12" ht="12">
      <c r="A24" s="296"/>
      <c r="B24" s="296"/>
      <c r="C24" s="311" t="s">
        <v>4347</v>
      </c>
      <c r="D24" s="296" t="s">
        <v>332</v>
      </c>
      <c r="E24" s="307">
        <v>1</v>
      </c>
      <c r="F24" s="303"/>
      <c r="G24" s="303"/>
      <c r="H24" s="303">
        <f t="shared" si="0"/>
        <v>0</v>
      </c>
      <c r="I24" s="303">
        <f t="shared" si="1"/>
        <v>0</v>
      </c>
      <c r="J24" s="310"/>
      <c r="K24" s="305"/>
      <c r="L24" s="305"/>
    </row>
    <row r="25" spans="1:12" ht="12">
      <c r="A25" s="296"/>
      <c r="B25" s="296"/>
      <c r="C25" s="311" t="s">
        <v>4348</v>
      </c>
      <c r="D25" s="296" t="s">
        <v>332</v>
      </c>
      <c r="E25" s="307">
        <v>1</v>
      </c>
      <c r="F25" s="303"/>
      <c r="G25" s="303"/>
      <c r="H25" s="303">
        <f t="shared" si="0"/>
        <v>0</v>
      </c>
      <c r="I25" s="303">
        <f t="shared" si="1"/>
        <v>0</v>
      </c>
      <c r="J25" s="310"/>
      <c r="K25" s="305"/>
      <c r="L25" s="305"/>
    </row>
    <row r="26" spans="1:12" ht="12">
      <c r="A26" s="296"/>
      <c r="B26" s="296"/>
      <c r="C26" s="311" t="s">
        <v>4349</v>
      </c>
      <c r="D26" s="296" t="s">
        <v>332</v>
      </c>
      <c r="E26" s="307">
        <v>1</v>
      </c>
      <c r="F26" s="303"/>
      <c r="G26" s="303"/>
      <c r="H26" s="303">
        <f t="shared" si="0"/>
        <v>0</v>
      </c>
      <c r="I26" s="303">
        <f t="shared" si="1"/>
        <v>0</v>
      </c>
      <c r="J26" s="310"/>
      <c r="K26" s="305"/>
      <c r="L26" s="305"/>
    </row>
    <row r="27" spans="1:12" ht="12">
      <c r="A27" s="296"/>
      <c r="B27" s="296"/>
      <c r="C27" s="311" t="s">
        <v>4350</v>
      </c>
      <c r="D27" s="296" t="s">
        <v>332</v>
      </c>
      <c r="E27" s="307">
        <v>4</v>
      </c>
      <c r="F27" s="303"/>
      <c r="G27" s="303"/>
      <c r="H27" s="303">
        <f t="shared" si="0"/>
        <v>0</v>
      </c>
      <c r="I27" s="303">
        <f t="shared" si="1"/>
        <v>0</v>
      </c>
      <c r="J27" s="310"/>
      <c r="K27" s="305"/>
      <c r="L27" s="305"/>
    </row>
    <row r="28" spans="1:12" ht="12">
      <c r="A28" s="296" t="s">
        <v>4351</v>
      </c>
      <c r="B28" s="296"/>
      <c r="C28" s="311" t="s">
        <v>4352</v>
      </c>
      <c r="D28" s="296" t="s">
        <v>332</v>
      </c>
      <c r="E28" s="307">
        <v>2</v>
      </c>
      <c r="F28" s="303"/>
      <c r="G28" s="303"/>
      <c r="H28" s="303">
        <f t="shared" si="0"/>
        <v>0</v>
      </c>
      <c r="I28" s="303">
        <f t="shared" si="1"/>
        <v>0</v>
      </c>
      <c r="J28" s="310"/>
      <c r="K28" s="305"/>
      <c r="L28" s="305"/>
    </row>
    <row r="29" spans="1:12" ht="12">
      <c r="A29" s="296"/>
      <c r="B29" s="296"/>
      <c r="C29" s="311" t="s">
        <v>4353</v>
      </c>
      <c r="D29" s="296" t="s">
        <v>332</v>
      </c>
      <c r="E29" s="307">
        <v>1</v>
      </c>
      <c r="F29" s="303"/>
      <c r="G29" s="303"/>
      <c r="H29" s="303">
        <f t="shared" si="0"/>
        <v>0</v>
      </c>
      <c r="I29" s="303">
        <f t="shared" si="1"/>
        <v>0</v>
      </c>
      <c r="J29" s="310"/>
      <c r="K29" s="305"/>
      <c r="L29" s="305"/>
    </row>
    <row r="30" spans="1:12" ht="12">
      <c r="A30" s="296"/>
      <c r="B30" s="296"/>
      <c r="C30" s="311" t="s">
        <v>4354</v>
      </c>
      <c r="D30" s="296"/>
      <c r="E30" s="307"/>
      <c r="F30" s="303"/>
      <c r="G30" s="303"/>
      <c r="H30" s="303">
        <f t="shared" si="0"/>
        <v>0</v>
      </c>
      <c r="I30" s="303">
        <f t="shared" si="1"/>
        <v>0</v>
      </c>
      <c r="J30" s="310"/>
      <c r="K30" s="305"/>
      <c r="L30" s="305"/>
    </row>
    <row r="31" spans="1:12" ht="12">
      <c r="A31" s="313" t="s">
        <v>24</v>
      </c>
      <c r="B31" s="296"/>
      <c r="C31" s="311" t="s">
        <v>4355</v>
      </c>
      <c r="D31" s="296"/>
      <c r="E31" s="307"/>
      <c r="F31" s="303"/>
      <c r="G31" s="303"/>
      <c r="H31" s="303">
        <f t="shared" si="0"/>
        <v>0</v>
      </c>
      <c r="I31" s="303">
        <f t="shared" si="1"/>
        <v>0</v>
      </c>
      <c r="J31" s="310"/>
      <c r="K31" s="305"/>
      <c r="L31" s="305"/>
    </row>
    <row r="32" spans="1:12" ht="12">
      <c r="A32" s="296"/>
      <c r="B32" s="296"/>
      <c r="C32" s="311" t="s">
        <v>4356</v>
      </c>
      <c r="D32" s="296" t="s">
        <v>24</v>
      </c>
      <c r="E32" s="307" t="s">
        <v>24</v>
      </c>
      <c r="F32" s="303"/>
      <c r="G32" s="303"/>
      <c r="H32" s="303">
        <v>0</v>
      </c>
      <c r="I32" s="303">
        <v>0</v>
      </c>
      <c r="J32" s="310"/>
      <c r="K32" s="305"/>
      <c r="L32" s="305"/>
    </row>
    <row r="33" spans="1:12" ht="12">
      <c r="A33" s="296"/>
      <c r="B33" s="296"/>
      <c r="C33" s="311" t="s">
        <v>4357</v>
      </c>
      <c r="D33" s="296" t="s">
        <v>24</v>
      </c>
      <c r="E33" s="307" t="s">
        <v>24</v>
      </c>
      <c r="F33" s="303"/>
      <c r="G33" s="303"/>
      <c r="H33" s="303">
        <v>0</v>
      </c>
      <c r="I33" s="303">
        <v>0</v>
      </c>
      <c r="J33" s="310"/>
      <c r="K33" s="305"/>
      <c r="L33" s="305"/>
    </row>
    <row r="34" spans="1:12" ht="12">
      <c r="A34" s="296"/>
      <c r="B34" s="296"/>
      <c r="C34" s="311" t="s">
        <v>4358</v>
      </c>
      <c r="D34" s="296"/>
      <c r="E34" s="307"/>
      <c r="F34" s="303"/>
      <c r="G34" s="303"/>
      <c r="H34" s="303">
        <f t="shared" si="0"/>
        <v>0</v>
      </c>
      <c r="I34" s="303">
        <f t="shared" si="1"/>
        <v>0</v>
      </c>
      <c r="J34" s="310"/>
      <c r="K34" s="305"/>
      <c r="L34" s="305"/>
    </row>
    <row r="35" spans="1:12" ht="12">
      <c r="A35" s="296"/>
      <c r="B35" s="296"/>
      <c r="C35" s="311" t="s">
        <v>4359</v>
      </c>
      <c r="D35" s="296" t="s">
        <v>332</v>
      </c>
      <c r="E35" s="307">
        <v>2</v>
      </c>
      <c r="F35" s="303"/>
      <c r="G35" s="303"/>
      <c r="H35" s="303">
        <f t="shared" si="0"/>
        <v>0</v>
      </c>
      <c r="I35" s="303">
        <f t="shared" si="1"/>
        <v>0</v>
      </c>
      <c r="J35" s="310"/>
      <c r="K35" s="305"/>
      <c r="L35" s="305"/>
    </row>
    <row r="36" spans="1:12" ht="12">
      <c r="A36" s="296"/>
      <c r="B36" s="296"/>
      <c r="C36" s="311" t="s">
        <v>4360</v>
      </c>
      <c r="D36" s="296"/>
      <c r="E36" s="307"/>
      <c r="F36" s="303"/>
      <c r="G36" s="303"/>
      <c r="H36" s="303">
        <f t="shared" si="0"/>
        <v>0</v>
      </c>
      <c r="I36" s="303">
        <f t="shared" si="1"/>
        <v>0</v>
      </c>
      <c r="J36" s="310"/>
      <c r="K36" s="305"/>
      <c r="L36" s="305"/>
    </row>
    <row r="37" spans="1:12" ht="12">
      <c r="A37" s="296" t="s">
        <v>24</v>
      </c>
      <c r="B37" s="296"/>
      <c r="C37" s="311" t="s">
        <v>4361</v>
      </c>
      <c r="D37" s="296" t="s">
        <v>4362</v>
      </c>
      <c r="E37" s="307">
        <v>1</v>
      </c>
      <c r="F37" s="303"/>
      <c r="G37" s="303"/>
      <c r="H37" s="303">
        <f t="shared" si="0"/>
        <v>0</v>
      </c>
      <c r="I37" s="303">
        <f t="shared" si="1"/>
        <v>0</v>
      </c>
      <c r="J37" s="310"/>
      <c r="K37" s="305"/>
      <c r="L37" s="305"/>
    </row>
    <row r="38" spans="1:12" ht="12">
      <c r="A38" s="296" t="s">
        <v>24</v>
      </c>
      <c r="B38" s="296"/>
      <c r="C38" s="311" t="s">
        <v>4363</v>
      </c>
      <c r="D38" s="296" t="s">
        <v>24</v>
      </c>
      <c r="E38" s="307"/>
      <c r="F38" s="303"/>
      <c r="G38" s="303"/>
      <c r="H38" s="303">
        <f t="shared" si="0"/>
        <v>0</v>
      </c>
      <c r="I38" s="303">
        <f t="shared" si="1"/>
        <v>0</v>
      </c>
      <c r="J38" s="312"/>
      <c r="K38" s="305"/>
      <c r="L38" s="305"/>
    </row>
    <row r="39" spans="1:12" ht="12">
      <c r="A39" s="296" t="s">
        <v>24</v>
      </c>
      <c r="B39" s="296"/>
      <c r="C39" s="311" t="s">
        <v>4364</v>
      </c>
      <c r="D39" s="296" t="s">
        <v>4362</v>
      </c>
      <c r="E39" s="307">
        <v>1</v>
      </c>
      <c r="F39" s="303"/>
      <c r="G39" s="303"/>
      <c r="H39" s="303">
        <f t="shared" si="0"/>
        <v>0</v>
      </c>
      <c r="I39" s="303">
        <f t="shared" si="1"/>
        <v>0</v>
      </c>
      <c r="J39" s="310"/>
      <c r="K39" s="305"/>
      <c r="L39" s="305"/>
    </row>
    <row r="40" spans="1:12" ht="12">
      <c r="A40" s="296" t="s">
        <v>24</v>
      </c>
      <c r="B40" s="296"/>
      <c r="C40" s="311" t="s">
        <v>4365</v>
      </c>
      <c r="D40" s="296" t="s">
        <v>4323</v>
      </c>
      <c r="E40" s="307">
        <v>1</v>
      </c>
      <c r="F40" s="303"/>
      <c r="G40" s="303"/>
      <c r="H40" s="303">
        <f t="shared" si="0"/>
        <v>0</v>
      </c>
      <c r="I40" s="303">
        <f t="shared" si="1"/>
        <v>0</v>
      </c>
      <c r="J40" s="310"/>
      <c r="K40" s="305"/>
      <c r="L40" s="305"/>
    </row>
    <row r="41" spans="1:12" ht="12">
      <c r="A41" s="296" t="s">
        <v>4366</v>
      </c>
      <c r="B41" s="296" t="s">
        <v>4367</v>
      </c>
      <c r="C41" s="314" t="s">
        <v>4368</v>
      </c>
      <c r="D41" s="296" t="s">
        <v>4323</v>
      </c>
      <c r="E41" s="307">
        <v>1</v>
      </c>
      <c r="F41" s="303"/>
      <c r="G41" s="303"/>
      <c r="H41" s="303">
        <f t="shared" si="0"/>
        <v>0</v>
      </c>
      <c r="I41" s="303">
        <f t="shared" si="1"/>
        <v>0</v>
      </c>
      <c r="J41" s="310"/>
      <c r="K41" s="305"/>
      <c r="L41" s="305"/>
    </row>
    <row r="42" spans="1:12" ht="12">
      <c r="A42" s="296" t="s">
        <v>24</v>
      </c>
      <c r="B42" s="296" t="s">
        <v>4369</v>
      </c>
      <c r="C42" s="314" t="s">
        <v>4370</v>
      </c>
      <c r="D42" s="296" t="s">
        <v>4323</v>
      </c>
      <c r="E42" s="307">
        <v>1</v>
      </c>
      <c r="F42" s="303"/>
      <c r="G42" s="303"/>
      <c r="H42" s="303">
        <f t="shared" si="0"/>
        <v>0</v>
      </c>
      <c r="I42" s="303">
        <f t="shared" si="1"/>
        <v>0</v>
      </c>
      <c r="J42" s="310"/>
      <c r="K42" s="305"/>
      <c r="L42" s="305"/>
    </row>
    <row r="43" spans="1:12" ht="12">
      <c r="A43" s="296" t="s">
        <v>4371</v>
      </c>
      <c r="B43" s="296" t="s">
        <v>4372</v>
      </c>
      <c r="C43" s="311" t="s">
        <v>4373</v>
      </c>
      <c r="D43" s="296" t="s">
        <v>4323</v>
      </c>
      <c r="E43" s="307">
        <v>8</v>
      </c>
      <c r="F43" s="303"/>
      <c r="G43" s="303"/>
      <c r="H43" s="303">
        <f t="shared" si="0"/>
        <v>0</v>
      </c>
      <c r="I43" s="303">
        <f t="shared" si="1"/>
        <v>0</v>
      </c>
      <c r="J43" s="310"/>
      <c r="K43" s="305"/>
      <c r="L43" s="305"/>
    </row>
    <row r="44" spans="1:12" ht="12">
      <c r="A44" s="296" t="s">
        <v>4374</v>
      </c>
      <c r="B44" s="296" t="s">
        <v>4375</v>
      </c>
      <c r="C44" s="311" t="s">
        <v>4376</v>
      </c>
      <c r="D44" s="296" t="s">
        <v>217</v>
      </c>
      <c r="E44" s="307">
        <v>0.6</v>
      </c>
      <c r="F44" s="303"/>
      <c r="G44" s="303"/>
      <c r="H44" s="303">
        <f t="shared" si="0"/>
        <v>0</v>
      </c>
      <c r="I44" s="303">
        <f t="shared" si="1"/>
        <v>0</v>
      </c>
      <c r="J44" s="310"/>
      <c r="K44" s="305"/>
      <c r="L44" s="305"/>
    </row>
    <row r="45" spans="1:12" ht="12">
      <c r="A45" s="296" t="s">
        <v>4377</v>
      </c>
      <c r="B45" s="296" t="s">
        <v>4378</v>
      </c>
      <c r="C45" s="311" t="s">
        <v>4379</v>
      </c>
      <c r="D45" s="296" t="s">
        <v>217</v>
      </c>
      <c r="E45" s="307">
        <v>0.6</v>
      </c>
      <c r="F45" s="303"/>
      <c r="G45" s="303"/>
      <c r="H45" s="303">
        <f t="shared" si="0"/>
        <v>0</v>
      </c>
      <c r="I45" s="303">
        <f t="shared" si="1"/>
        <v>0</v>
      </c>
      <c r="J45" s="310"/>
      <c r="K45" s="305"/>
      <c r="L45" s="305"/>
    </row>
    <row r="46" spans="1:12" ht="12">
      <c r="A46" s="296"/>
      <c r="B46" s="296"/>
      <c r="C46" s="306" t="s">
        <v>4380</v>
      </c>
      <c r="D46" s="296"/>
      <c r="E46" s="307"/>
      <c r="F46" s="303"/>
      <c r="G46" s="303"/>
      <c r="H46" s="305">
        <f>SUM(H4:H45)</f>
        <v>0</v>
      </c>
      <c r="I46" s="305">
        <f>SUM(I5:I45)</f>
        <v>0</v>
      </c>
      <c r="J46" s="310"/>
      <c r="K46" s="305"/>
      <c r="L46" s="305"/>
    </row>
    <row r="47" spans="1:12" ht="12">
      <c r="A47" s="296"/>
      <c r="B47" s="296"/>
      <c r="C47" s="311"/>
      <c r="D47" s="296"/>
      <c r="E47" s="307"/>
      <c r="F47" s="303"/>
      <c r="G47" s="303"/>
      <c r="H47" s="303"/>
      <c r="I47" s="303"/>
      <c r="J47" s="310"/>
      <c r="K47" s="305"/>
      <c r="L47" s="305"/>
    </row>
    <row r="48" spans="1:12" ht="12">
      <c r="A48" s="296"/>
      <c r="B48" s="296"/>
      <c r="C48" s="297" t="s">
        <v>4381</v>
      </c>
      <c r="D48" s="315"/>
      <c r="E48" s="307"/>
      <c r="F48" s="303"/>
      <c r="G48" s="303"/>
      <c r="H48" s="303"/>
      <c r="I48" s="303"/>
      <c r="K48" s="305"/>
      <c r="L48" s="305"/>
    </row>
    <row r="49" spans="1:12" ht="12">
      <c r="A49" s="296" t="s">
        <v>4321</v>
      </c>
      <c r="B49" s="296" t="s">
        <v>4382</v>
      </c>
      <c r="C49" s="311" t="s">
        <v>4383</v>
      </c>
      <c r="D49" s="296" t="s">
        <v>190</v>
      </c>
      <c r="E49" s="307">
        <v>597</v>
      </c>
      <c r="F49" s="303"/>
      <c r="G49" s="303"/>
      <c r="H49" s="303">
        <f>E49*F49</f>
        <v>0</v>
      </c>
      <c r="I49" s="303" t="s">
        <v>24</v>
      </c>
      <c r="K49" s="303"/>
      <c r="L49" s="303"/>
    </row>
    <row r="50" spans="1:12" ht="12">
      <c r="A50" s="296" t="s">
        <v>4351</v>
      </c>
      <c r="B50" s="296" t="s">
        <v>4384</v>
      </c>
      <c r="C50" s="311" t="s">
        <v>4385</v>
      </c>
      <c r="D50" s="296" t="s">
        <v>190</v>
      </c>
      <c r="E50" s="307">
        <v>88</v>
      </c>
      <c r="F50" s="303"/>
      <c r="G50" s="303"/>
      <c r="H50" s="303">
        <f t="shared" ref="H50:H93" si="2">E50*F50</f>
        <v>0</v>
      </c>
      <c r="I50" s="303" t="s">
        <v>24</v>
      </c>
      <c r="K50" s="303"/>
      <c r="L50" s="303"/>
    </row>
    <row r="51" spans="1:12" ht="12">
      <c r="A51" s="296" t="s">
        <v>4366</v>
      </c>
      <c r="B51" s="296" t="s">
        <v>4386</v>
      </c>
      <c r="C51" s="311" t="s">
        <v>4387</v>
      </c>
      <c r="D51" s="307" t="s">
        <v>190</v>
      </c>
      <c r="E51" s="307">
        <v>16</v>
      </c>
      <c r="F51" s="303"/>
      <c r="G51" s="303"/>
      <c r="H51" s="303">
        <f t="shared" si="2"/>
        <v>0</v>
      </c>
      <c r="I51" s="303"/>
      <c r="K51" s="303"/>
      <c r="L51" s="303"/>
    </row>
    <row r="52" spans="1:12" ht="12">
      <c r="A52" s="296" t="s">
        <v>4371</v>
      </c>
      <c r="B52" s="296" t="s">
        <v>4388</v>
      </c>
      <c r="C52" s="311" t="s">
        <v>4389</v>
      </c>
      <c r="D52" s="307" t="s">
        <v>190</v>
      </c>
      <c r="E52" s="307">
        <v>112.5</v>
      </c>
      <c r="F52" s="303"/>
      <c r="G52" s="303"/>
      <c r="H52" s="303">
        <f t="shared" si="2"/>
        <v>0</v>
      </c>
      <c r="I52" s="303"/>
      <c r="K52" s="303"/>
      <c r="L52" s="303"/>
    </row>
    <row r="53" spans="1:12" ht="12">
      <c r="A53" s="296" t="s">
        <v>4374</v>
      </c>
      <c r="B53" s="296" t="s">
        <v>4390</v>
      </c>
      <c r="C53" s="311" t="s">
        <v>4391</v>
      </c>
      <c r="D53" s="307" t="s">
        <v>190</v>
      </c>
      <c r="E53" s="307">
        <v>45</v>
      </c>
      <c r="F53" s="303"/>
      <c r="G53" s="303"/>
      <c r="H53" s="303">
        <f t="shared" si="2"/>
        <v>0</v>
      </c>
      <c r="I53" s="303" t="s">
        <v>24</v>
      </c>
      <c r="K53" s="303"/>
      <c r="L53" s="303"/>
    </row>
    <row r="54" spans="1:12" ht="12">
      <c r="A54" s="296" t="s">
        <v>4377</v>
      </c>
      <c r="B54" s="296" t="s">
        <v>4392</v>
      </c>
      <c r="C54" s="311" t="s">
        <v>4393</v>
      </c>
      <c r="D54" s="307" t="s">
        <v>190</v>
      </c>
      <c r="E54" s="307">
        <v>115.5</v>
      </c>
      <c r="F54" s="303"/>
      <c r="G54" s="303"/>
      <c r="H54" s="303">
        <f t="shared" si="2"/>
        <v>0</v>
      </c>
      <c r="I54" s="303" t="s">
        <v>24</v>
      </c>
      <c r="J54" s="312"/>
      <c r="K54" s="303"/>
      <c r="L54" s="303"/>
    </row>
    <row r="55" spans="1:12" ht="12">
      <c r="A55" s="296" t="s">
        <v>4394</v>
      </c>
      <c r="B55" s="296" t="s">
        <v>4395</v>
      </c>
      <c r="C55" s="311" t="s">
        <v>4396</v>
      </c>
      <c r="D55" s="307" t="s">
        <v>332</v>
      </c>
      <c r="E55" s="307">
        <v>4</v>
      </c>
      <c r="F55" s="303"/>
      <c r="G55" s="303"/>
      <c r="H55" s="303">
        <f t="shared" si="2"/>
        <v>0</v>
      </c>
      <c r="I55" s="303"/>
      <c r="J55" s="312"/>
      <c r="K55" s="305"/>
      <c r="L55" s="305"/>
    </row>
    <row r="56" spans="1:12" ht="12">
      <c r="A56" s="296" t="s">
        <v>4397</v>
      </c>
      <c r="B56" s="296" t="s">
        <v>4398</v>
      </c>
      <c r="C56" s="311" t="s">
        <v>4399</v>
      </c>
      <c r="D56" s="307" t="s">
        <v>332</v>
      </c>
      <c r="E56" s="307">
        <v>2</v>
      </c>
      <c r="F56" s="303"/>
      <c r="G56" s="303"/>
      <c r="H56" s="303">
        <f t="shared" si="2"/>
        <v>0</v>
      </c>
      <c r="I56" s="303"/>
      <c r="J56" s="312"/>
      <c r="K56" s="305"/>
      <c r="L56" s="305"/>
    </row>
    <row r="57" spans="1:12" ht="12">
      <c r="A57" s="296" t="s">
        <v>4400</v>
      </c>
      <c r="B57" s="296" t="s">
        <v>4401</v>
      </c>
      <c r="C57" s="311" t="s">
        <v>4402</v>
      </c>
      <c r="D57" s="307" t="s">
        <v>332</v>
      </c>
      <c r="E57" s="307">
        <v>1</v>
      </c>
      <c r="F57" s="303"/>
      <c r="G57" s="303"/>
      <c r="H57" s="303">
        <f t="shared" si="2"/>
        <v>0</v>
      </c>
      <c r="I57" s="303"/>
      <c r="J57" s="312"/>
      <c r="K57" s="305"/>
      <c r="L57" s="305"/>
    </row>
    <row r="58" spans="1:12" ht="12">
      <c r="A58" s="296" t="s">
        <v>4403</v>
      </c>
      <c r="B58" s="296" t="s">
        <v>4404</v>
      </c>
      <c r="C58" s="311" t="s">
        <v>4405</v>
      </c>
      <c r="D58" s="307" t="s">
        <v>332</v>
      </c>
      <c r="E58" s="307">
        <v>1</v>
      </c>
      <c r="F58" s="303"/>
      <c r="G58" s="303"/>
      <c r="H58" s="303">
        <f t="shared" si="2"/>
        <v>0</v>
      </c>
      <c r="I58" s="303"/>
      <c r="J58" s="312"/>
      <c r="K58" s="305"/>
      <c r="L58" s="305"/>
    </row>
    <row r="59" spans="1:12" ht="12">
      <c r="A59" s="296" t="s">
        <v>4406</v>
      </c>
      <c r="B59" s="296" t="s">
        <v>4407</v>
      </c>
      <c r="C59" s="311" t="s">
        <v>4408</v>
      </c>
      <c r="D59" s="307" t="s">
        <v>332</v>
      </c>
      <c r="E59" s="307">
        <v>1</v>
      </c>
      <c r="F59" s="303"/>
      <c r="G59" s="303"/>
      <c r="H59" s="303">
        <f t="shared" si="2"/>
        <v>0</v>
      </c>
      <c r="I59" s="303"/>
      <c r="J59" s="312"/>
      <c r="K59" s="305"/>
      <c r="L59" s="305"/>
    </row>
    <row r="60" spans="1:12" ht="12">
      <c r="A60" s="296" t="s">
        <v>4409</v>
      </c>
      <c r="B60" s="296" t="s">
        <v>4410</v>
      </c>
      <c r="C60" s="311" t="s">
        <v>4411</v>
      </c>
      <c r="D60" s="307" t="s">
        <v>332</v>
      </c>
      <c r="E60" s="307">
        <v>2</v>
      </c>
      <c r="F60" s="303"/>
      <c r="G60" s="303"/>
      <c r="H60" s="303">
        <f t="shared" si="2"/>
        <v>0</v>
      </c>
      <c r="I60" s="303"/>
      <c r="J60" s="312"/>
      <c r="K60" s="305"/>
      <c r="L60" s="305"/>
    </row>
    <row r="61" spans="1:12" ht="12">
      <c r="A61" s="296" t="s">
        <v>4412</v>
      </c>
      <c r="B61" s="296" t="s">
        <v>4413</v>
      </c>
      <c r="C61" s="311" t="s">
        <v>4414</v>
      </c>
      <c r="D61" s="303" t="s">
        <v>332</v>
      </c>
      <c r="E61" s="307">
        <v>48</v>
      </c>
      <c r="F61" s="303"/>
      <c r="G61" s="303"/>
      <c r="H61" s="303">
        <f t="shared" si="2"/>
        <v>0</v>
      </c>
      <c r="I61" s="303" t="s">
        <v>24</v>
      </c>
      <c r="J61" s="312"/>
      <c r="K61" s="305"/>
      <c r="L61" s="305"/>
    </row>
    <row r="62" spans="1:12" ht="12">
      <c r="A62" s="296" t="s">
        <v>4415</v>
      </c>
      <c r="B62" s="296" t="s">
        <v>4416</v>
      </c>
      <c r="C62" s="311" t="s">
        <v>4417</v>
      </c>
      <c r="D62" s="307" t="s">
        <v>332</v>
      </c>
      <c r="E62" s="307">
        <v>3</v>
      </c>
      <c r="F62" s="307"/>
      <c r="G62" s="303"/>
      <c r="H62" s="303">
        <f t="shared" si="2"/>
        <v>0</v>
      </c>
      <c r="I62" s="316"/>
      <c r="J62" s="312"/>
      <c r="K62" s="305"/>
      <c r="L62" s="305"/>
    </row>
    <row r="63" spans="1:12" ht="12">
      <c r="A63" s="296" t="s">
        <v>4418</v>
      </c>
      <c r="B63" s="296" t="s">
        <v>4419</v>
      </c>
      <c r="C63" s="311" t="s">
        <v>4420</v>
      </c>
      <c r="D63" s="307" t="s">
        <v>332</v>
      </c>
      <c r="E63" s="307">
        <v>1</v>
      </c>
      <c r="F63" s="307"/>
      <c r="G63" s="303"/>
      <c r="H63" s="303">
        <f t="shared" si="2"/>
        <v>0</v>
      </c>
      <c r="I63" s="316"/>
      <c r="J63" s="312"/>
      <c r="K63" s="305"/>
      <c r="L63" s="305"/>
    </row>
    <row r="64" spans="1:12" ht="12">
      <c r="A64" s="296" t="s">
        <v>4421</v>
      </c>
      <c r="B64" s="296" t="s">
        <v>4422</v>
      </c>
      <c r="C64" s="311" t="s">
        <v>4423</v>
      </c>
      <c r="D64" s="307" t="s">
        <v>332</v>
      </c>
      <c r="E64" s="307">
        <v>1</v>
      </c>
      <c r="F64" s="307"/>
      <c r="G64" s="303"/>
      <c r="H64" s="303">
        <f t="shared" si="2"/>
        <v>0</v>
      </c>
      <c r="I64" s="316"/>
      <c r="J64" s="312"/>
      <c r="K64" s="305"/>
      <c r="L64" s="305"/>
    </row>
    <row r="65" spans="1:12" ht="12">
      <c r="A65" s="296" t="s">
        <v>4424</v>
      </c>
      <c r="B65" s="296" t="s">
        <v>4425</v>
      </c>
      <c r="C65" s="311" t="s">
        <v>4426</v>
      </c>
      <c r="D65" s="307" t="s">
        <v>190</v>
      </c>
      <c r="E65" s="307">
        <v>858</v>
      </c>
      <c r="F65" s="307"/>
      <c r="G65" s="307"/>
      <c r="H65" s="303">
        <v>0</v>
      </c>
      <c r="I65" s="316">
        <f>E65*G65</f>
        <v>0</v>
      </c>
      <c r="J65" s="312"/>
      <c r="K65" s="305"/>
      <c r="L65" s="305"/>
    </row>
    <row r="66" spans="1:12" ht="12">
      <c r="A66" s="296" t="s">
        <v>4427</v>
      </c>
      <c r="B66" s="296" t="s">
        <v>4428</v>
      </c>
      <c r="C66" s="311" t="s">
        <v>4429</v>
      </c>
      <c r="D66" s="307" t="s">
        <v>190</v>
      </c>
      <c r="E66" s="307">
        <v>115.5</v>
      </c>
      <c r="F66" s="307"/>
      <c r="G66" s="307"/>
      <c r="H66" s="303">
        <v>0</v>
      </c>
      <c r="I66" s="316">
        <f t="shared" ref="I66:I93" si="3">E66*G66</f>
        <v>0</v>
      </c>
      <c r="J66" s="312"/>
      <c r="K66" s="305"/>
      <c r="L66" s="305"/>
    </row>
    <row r="67" spans="1:12" ht="12">
      <c r="A67" s="296"/>
      <c r="B67" s="296"/>
      <c r="C67" s="311"/>
      <c r="D67" s="307"/>
      <c r="E67" s="307"/>
      <c r="F67" s="307"/>
      <c r="G67" s="307"/>
      <c r="H67" s="303">
        <f t="shared" si="2"/>
        <v>0</v>
      </c>
      <c r="I67" s="316">
        <f t="shared" si="3"/>
        <v>0</v>
      </c>
      <c r="J67" s="312"/>
      <c r="K67" s="305"/>
      <c r="L67" s="305"/>
    </row>
    <row r="68" spans="1:12" ht="12">
      <c r="A68" s="296"/>
      <c r="B68" s="296"/>
      <c r="C68" s="297" t="s">
        <v>4430</v>
      </c>
      <c r="D68" s="307"/>
      <c r="E68" s="307"/>
      <c r="F68" s="307"/>
      <c r="G68" s="303"/>
      <c r="H68" s="303">
        <f t="shared" si="2"/>
        <v>0</v>
      </c>
      <c r="I68" s="316">
        <f t="shared" si="3"/>
        <v>0</v>
      </c>
      <c r="J68" s="312"/>
      <c r="K68" s="305"/>
      <c r="L68" s="305"/>
    </row>
    <row r="69" spans="1:12" ht="12">
      <c r="A69" s="296" t="s">
        <v>4431</v>
      </c>
      <c r="B69" s="296" t="s">
        <v>4432</v>
      </c>
      <c r="C69" s="311" t="s">
        <v>4433</v>
      </c>
      <c r="D69" s="307" t="s">
        <v>190</v>
      </c>
      <c r="E69" s="307">
        <v>3</v>
      </c>
      <c r="F69" s="303"/>
      <c r="G69" s="303"/>
      <c r="H69" s="303">
        <f t="shared" si="2"/>
        <v>0</v>
      </c>
      <c r="I69" s="316">
        <f t="shared" si="3"/>
        <v>0</v>
      </c>
      <c r="J69" s="312"/>
      <c r="K69" s="305"/>
      <c r="L69" s="305"/>
    </row>
    <row r="70" spans="1:12" ht="12">
      <c r="A70" s="296" t="s">
        <v>4434</v>
      </c>
      <c r="B70" s="296" t="s">
        <v>4435</v>
      </c>
      <c r="C70" s="311" t="s">
        <v>4436</v>
      </c>
      <c r="D70" s="307" t="s">
        <v>190</v>
      </c>
      <c r="E70" s="307">
        <v>1</v>
      </c>
      <c r="F70" s="303"/>
      <c r="G70" s="303"/>
      <c r="H70" s="303">
        <f t="shared" si="2"/>
        <v>0</v>
      </c>
      <c r="I70" s="316">
        <f t="shared" si="3"/>
        <v>0</v>
      </c>
      <c r="J70" s="312"/>
      <c r="K70" s="305"/>
      <c r="L70" s="305"/>
    </row>
    <row r="71" spans="1:12" ht="12">
      <c r="A71" s="296" t="s">
        <v>4437</v>
      </c>
      <c r="B71" s="296" t="s">
        <v>4438</v>
      </c>
      <c r="C71" s="311" t="s">
        <v>4439</v>
      </c>
      <c r="D71" s="307" t="s">
        <v>190</v>
      </c>
      <c r="E71" s="307">
        <v>3</v>
      </c>
      <c r="F71" s="303"/>
      <c r="G71" s="303"/>
      <c r="H71" s="303">
        <f t="shared" si="2"/>
        <v>0</v>
      </c>
      <c r="I71" s="316">
        <f t="shared" si="3"/>
        <v>0</v>
      </c>
      <c r="J71" s="312"/>
      <c r="K71" s="305"/>
      <c r="L71" s="305"/>
    </row>
    <row r="72" spans="1:12" ht="12">
      <c r="A72" s="296" t="s">
        <v>4440</v>
      </c>
      <c r="B72" s="296" t="s">
        <v>4441</v>
      </c>
      <c r="C72" s="311" t="s">
        <v>4442</v>
      </c>
      <c r="D72" s="307" t="s">
        <v>190</v>
      </c>
      <c r="E72" s="307">
        <v>4.5</v>
      </c>
      <c r="F72" s="303"/>
      <c r="G72" s="303"/>
      <c r="H72" s="303">
        <f t="shared" si="2"/>
        <v>0</v>
      </c>
      <c r="I72" s="316">
        <f t="shared" si="3"/>
        <v>0</v>
      </c>
      <c r="J72" s="312"/>
      <c r="K72" s="305"/>
      <c r="L72" s="305"/>
    </row>
    <row r="73" spans="1:12" ht="12">
      <c r="A73" s="296" t="s">
        <v>4443</v>
      </c>
      <c r="B73" s="296" t="s">
        <v>4444</v>
      </c>
      <c r="C73" s="311" t="s">
        <v>4445</v>
      </c>
      <c r="D73" s="296" t="s">
        <v>332</v>
      </c>
      <c r="E73" s="307">
        <v>4</v>
      </c>
      <c r="F73" s="303"/>
      <c r="G73" s="303"/>
      <c r="H73" s="303">
        <f t="shared" si="2"/>
        <v>0</v>
      </c>
      <c r="I73" s="316">
        <f t="shared" si="3"/>
        <v>0</v>
      </c>
      <c r="J73" s="312"/>
      <c r="K73" s="305"/>
      <c r="L73" s="305"/>
    </row>
    <row r="74" spans="1:12" ht="12">
      <c r="A74" s="296" t="s">
        <v>4446</v>
      </c>
      <c r="B74" s="296" t="s">
        <v>24</v>
      </c>
      <c r="C74" s="311" t="s">
        <v>4447</v>
      </c>
      <c r="D74" s="307" t="s">
        <v>332</v>
      </c>
      <c r="E74" s="307">
        <v>75</v>
      </c>
      <c r="F74" s="303"/>
      <c r="G74" s="303"/>
      <c r="H74" s="303">
        <f t="shared" si="2"/>
        <v>0</v>
      </c>
      <c r="I74" s="316">
        <f t="shared" si="3"/>
        <v>0</v>
      </c>
      <c r="J74" s="312"/>
      <c r="K74" s="305"/>
      <c r="L74" s="305"/>
    </row>
    <row r="75" spans="1:12" ht="12">
      <c r="A75" s="296" t="s">
        <v>4448</v>
      </c>
      <c r="B75" s="296" t="s">
        <v>4449</v>
      </c>
      <c r="C75" s="311" t="s">
        <v>4450</v>
      </c>
      <c r="D75" s="307" t="s">
        <v>190</v>
      </c>
      <c r="E75" s="307">
        <v>11.5</v>
      </c>
      <c r="F75" s="303"/>
      <c r="G75" s="303"/>
      <c r="H75" s="303">
        <v>0</v>
      </c>
      <c r="I75" s="316">
        <f t="shared" si="3"/>
        <v>0</v>
      </c>
      <c r="J75" s="312"/>
      <c r="K75" s="305"/>
      <c r="L75" s="305"/>
    </row>
    <row r="76" spans="1:12" ht="12">
      <c r="A76" s="296" t="s">
        <v>4451</v>
      </c>
      <c r="B76" s="295" t="s">
        <v>4452</v>
      </c>
      <c r="C76" s="311" t="s">
        <v>4453</v>
      </c>
      <c r="D76" s="296" t="s">
        <v>217</v>
      </c>
      <c r="E76" s="307">
        <v>0.2</v>
      </c>
      <c r="F76" s="303"/>
      <c r="G76" s="303"/>
      <c r="H76" s="303">
        <f t="shared" si="2"/>
        <v>0</v>
      </c>
      <c r="I76" s="316">
        <v>0</v>
      </c>
      <c r="J76" s="312"/>
      <c r="K76" s="305"/>
      <c r="L76" s="305"/>
    </row>
    <row r="77" spans="1:12" ht="12">
      <c r="A77" s="296" t="s">
        <v>4454</v>
      </c>
      <c r="B77" s="296" t="s">
        <v>4452</v>
      </c>
      <c r="C77" s="311" t="s">
        <v>4379</v>
      </c>
      <c r="D77" s="296" t="s">
        <v>217</v>
      </c>
      <c r="E77" s="307">
        <v>0.2</v>
      </c>
      <c r="F77" s="303"/>
      <c r="G77" s="303"/>
      <c r="H77" s="303">
        <f t="shared" si="2"/>
        <v>0</v>
      </c>
      <c r="I77" s="316">
        <v>0</v>
      </c>
      <c r="J77" s="312"/>
      <c r="K77" s="305"/>
      <c r="L77" s="305"/>
    </row>
    <row r="78" spans="1:12" ht="12">
      <c r="A78" s="296"/>
      <c r="B78" s="296"/>
      <c r="C78" s="315" t="s">
        <v>24</v>
      </c>
      <c r="D78" s="296"/>
      <c r="E78" s="307"/>
      <c r="F78" s="303"/>
      <c r="G78" s="303"/>
      <c r="H78" s="303">
        <f t="shared" si="2"/>
        <v>0</v>
      </c>
      <c r="I78" s="316">
        <f t="shared" si="3"/>
        <v>0</v>
      </c>
      <c r="J78" s="312"/>
      <c r="K78" s="305"/>
      <c r="L78" s="305"/>
    </row>
    <row r="79" spans="1:12" ht="12">
      <c r="A79" s="296"/>
      <c r="B79" s="296"/>
      <c r="C79" s="315" t="s">
        <v>4455</v>
      </c>
      <c r="D79" s="296"/>
      <c r="E79" s="307"/>
      <c r="F79" s="303"/>
      <c r="G79" s="303"/>
      <c r="H79" s="303">
        <f t="shared" si="2"/>
        <v>0</v>
      </c>
      <c r="I79" s="316">
        <f t="shared" si="3"/>
        <v>0</v>
      </c>
      <c r="J79" s="312"/>
      <c r="K79" s="305"/>
      <c r="L79" s="305"/>
    </row>
    <row r="80" spans="1:12" ht="12">
      <c r="A80" s="317" t="s">
        <v>4456</v>
      </c>
      <c r="B80" s="296"/>
      <c r="C80" s="311" t="s">
        <v>4457</v>
      </c>
      <c r="D80" s="296" t="s">
        <v>4458</v>
      </c>
      <c r="E80" s="307">
        <v>49</v>
      </c>
      <c r="F80" s="303"/>
      <c r="G80" s="303"/>
      <c r="H80" s="303">
        <f t="shared" si="2"/>
        <v>0</v>
      </c>
      <c r="I80" s="316">
        <f t="shared" si="3"/>
        <v>0</v>
      </c>
      <c r="J80" s="312"/>
      <c r="K80" s="305"/>
      <c r="L80" s="305"/>
    </row>
    <row r="81" spans="1:12" ht="12">
      <c r="A81" s="317" t="s">
        <v>4459</v>
      </c>
      <c r="B81" s="296"/>
      <c r="C81" s="311" t="s">
        <v>4460</v>
      </c>
      <c r="D81" s="296" t="s">
        <v>4461</v>
      </c>
      <c r="E81" s="307">
        <v>2</v>
      </c>
      <c r="F81" s="303"/>
      <c r="G81" s="303"/>
      <c r="H81" s="303">
        <f t="shared" si="2"/>
        <v>0</v>
      </c>
      <c r="I81" s="316">
        <f t="shared" si="3"/>
        <v>0</v>
      </c>
      <c r="J81" s="312"/>
      <c r="K81" s="305"/>
      <c r="L81" s="305"/>
    </row>
    <row r="82" spans="1:12" ht="12">
      <c r="A82" s="317" t="s">
        <v>4462</v>
      </c>
      <c r="B82" s="296"/>
      <c r="C82" s="311" t="s">
        <v>4463</v>
      </c>
      <c r="D82" s="296" t="s">
        <v>4461</v>
      </c>
      <c r="E82" s="307">
        <v>4</v>
      </c>
      <c r="F82" s="303"/>
      <c r="G82" s="303"/>
      <c r="H82" s="303">
        <f t="shared" si="2"/>
        <v>0</v>
      </c>
      <c r="I82" s="316">
        <f t="shared" si="3"/>
        <v>0</v>
      </c>
      <c r="J82" s="312"/>
      <c r="K82" s="305"/>
      <c r="L82" s="305"/>
    </row>
    <row r="83" spans="1:12" ht="12">
      <c r="A83" s="317" t="s">
        <v>4371</v>
      </c>
      <c r="B83" s="296"/>
      <c r="C83" s="311" t="s">
        <v>4464</v>
      </c>
      <c r="D83" s="296" t="s">
        <v>4461</v>
      </c>
      <c r="E83" s="307">
        <v>10</v>
      </c>
      <c r="F83" s="303"/>
      <c r="G83" s="303"/>
      <c r="H83" s="303">
        <f t="shared" si="2"/>
        <v>0</v>
      </c>
      <c r="I83" s="316">
        <f t="shared" si="3"/>
        <v>0</v>
      </c>
      <c r="J83" s="312"/>
      <c r="K83" s="305"/>
      <c r="L83" s="305"/>
    </row>
    <row r="84" spans="1:12" ht="12">
      <c r="A84" s="317" t="s">
        <v>4374</v>
      </c>
      <c r="B84" s="296"/>
      <c r="C84" s="311" t="s">
        <v>4465</v>
      </c>
      <c r="D84" s="296" t="s">
        <v>4461</v>
      </c>
      <c r="E84" s="307">
        <v>2</v>
      </c>
      <c r="F84" s="303"/>
      <c r="G84" s="303"/>
      <c r="H84" s="303">
        <f t="shared" si="2"/>
        <v>0</v>
      </c>
      <c r="I84" s="316">
        <f t="shared" si="3"/>
        <v>0</v>
      </c>
      <c r="J84" s="312"/>
      <c r="K84" s="305"/>
      <c r="L84" s="305"/>
    </row>
    <row r="85" spans="1:12" ht="12">
      <c r="A85" s="317" t="s">
        <v>4377</v>
      </c>
      <c r="B85" s="296"/>
      <c r="C85" s="311" t="s">
        <v>4466</v>
      </c>
      <c r="D85" s="296" t="s">
        <v>4461</v>
      </c>
      <c r="E85" s="307">
        <v>2</v>
      </c>
      <c r="F85" s="303"/>
      <c r="G85" s="303"/>
      <c r="H85" s="303">
        <f t="shared" si="2"/>
        <v>0</v>
      </c>
      <c r="I85" s="316">
        <f t="shared" si="3"/>
        <v>0</v>
      </c>
      <c r="J85" s="312"/>
      <c r="K85" s="305"/>
      <c r="L85" s="305"/>
    </row>
    <row r="86" spans="1:12" ht="12">
      <c r="A86" s="317" t="s">
        <v>4467</v>
      </c>
      <c r="B86" s="296"/>
      <c r="C86" s="311" t="s">
        <v>4468</v>
      </c>
      <c r="D86" s="296" t="s">
        <v>4461</v>
      </c>
      <c r="E86" s="307">
        <v>2</v>
      </c>
      <c r="F86" s="303"/>
      <c r="G86" s="303"/>
      <c r="H86" s="303">
        <f t="shared" si="2"/>
        <v>0</v>
      </c>
      <c r="I86" s="316">
        <f t="shared" si="3"/>
        <v>0</v>
      </c>
      <c r="J86" s="312"/>
      <c r="K86" s="305"/>
      <c r="L86" s="305"/>
    </row>
    <row r="87" spans="1:12" ht="12">
      <c r="A87" s="317" t="s">
        <v>4469</v>
      </c>
      <c r="B87" s="296"/>
      <c r="C87" s="311" t="s">
        <v>4470</v>
      </c>
      <c r="D87" s="296" t="s">
        <v>4461</v>
      </c>
      <c r="E87" s="307">
        <v>32</v>
      </c>
      <c r="F87" s="303"/>
      <c r="G87" s="303"/>
      <c r="H87" s="303">
        <f t="shared" si="2"/>
        <v>0</v>
      </c>
      <c r="I87" s="316">
        <f t="shared" si="3"/>
        <v>0</v>
      </c>
      <c r="J87" s="312"/>
      <c r="K87" s="305"/>
      <c r="L87" s="305"/>
    </row>
    <row r="88" spans="1:12" ht="12">
      <c r="A88" s="317" t="s">
        <v>4471</v>
      </c>
      <c r="B88" s="296"/>
      <c r="C88" s="311" t="s">
        <v>4472</v>
      </c>
      <c r="D88" s="296" t="s">
        <v>4461</v>
      </c>
      <c r="E88" s="307">
        <v>10</v>
      </c>
      <c r="F88" s="303"/>
      <c r="G88" s="303"/>
      <c r="H88" s="303">
        <f t="shared" si="2"/>
        <v>0</v>
      </c>
      <c r="I88" s="316">
        <f t="shared" si="3"/>
        <v>0</v>
      </c>
      <c r="J88" s="312"/>
      <c r="K88" s="305"/>
      <c r="L88" s="305"/>
    </row>
    <row r="89" spans="1:12" ht="23.4">
      <c r="A89" s="317" t="s">
        <v>4473</v>
      </c>
      <c r="B89" s="296"/>
      <c r="C89" s="311" t="s">
        <v>4474</v>
      </c>
      <c r="D89" s="296" t="s">
        <v>4461</v>
      </c>
      <c r="E89" s="307">
        <v>15</v>
      </c>
      <c r="F89" s="303"/>
      <c r="G89" s="303"/>
      <c r="H89" s="303">
        <f t="shared" si="2"/>
        <v>0</v>
      </c>
      <c r="I89" s="316">
        <f t="shared" si="3"/>
        <v>0</v>
      </c>
      <c r="J89" s="312"/>
      <c r="K89" s="305"/>
      <c r="L89" s="305"/>
    </row>
    <row r="90" spans="1:12" ht="23.4">
      <c r="A90" s="317" t="s">
        <v>4475</v>
      </c>
      <c r="B90" s="296"/>
      <c r="C90" s="311" t="s">
        <v>4476</v>
      </c>
      <c r="D90" s="296" t="s">
        <v>4461</v>
      </c>
      <c r="E90" s="307">
        <v>1</v>
      </c>
      <c r="F90" s="303"/>
      <c r="G90" s="303"/>
      <c r="H90" s="303">
        <f t="shared" si="2"/>
        <v>0</v>
      </c>
      <c r="I90" s="316">
        <f t="shared" si="3"/>
        <v>0</v>
      </c>
      <c r="J90" s="312"/>
      <c r="K90" s="305"/>
      <c r="L90" s="305"/>
    </row>
    <row r="91" spans="1:12" ht="23.4">
      <c r="A91" s="317" t="s">
        <v>4394</v>
      </c>
      <c r="B91" s="296"/>
      <c r="C91" s="311" t="s">
        <v>4477</v>
      </c>
      <c r="D91" s="296" t="s">
        <v>4478</v>
      </c>
      <c r="E91" s="307">
        <v>36</v>
      </c>
      <c r="F91" s="303"/>
      <c r="G91" s="303"/>
      <c r="H91" s="303">
        <v>0</v>
      </c>
      <c r="I91" s="316">
        <f t="shared" si="3"/>
        <v>0</v>
      </c>
      <c r="J91" s="312"/>
      <c r="K91" s="305"/>
      <c r="L91" s="305"/>
    </row>
    <row r="92" spans="1:12" ht="23.4">
      <c r="A92" s="317" t="s">
        <v>4397</v>
      </c>
      <c r="B92" s="296"/>
      <c r="C92" s="311" t="s">
        <v>4479</v>
      </c>
      <c r="D92" s="296" t="s">
        <v>4478</v>
      </c>
      <c r="E92" s="307">
        <v>6</v>
      </c>
      <c r="F92" s="303"/>
      <c r="G92" s="303"/>
      <c r="H92" s="303">
        <f t="shared" si="2"/>
        <v>0</v>
      </c>
      <c r="I92" s="316">
        <f t="shared" si="3"/>
        <v>0</v>
      </c>
      <c r="J92" s="312"/>
      <c r="K92" s="305"/>
      <c r="L92" s="305"/>
    </row>
    <row r="93" spans="1:12" ht="23.4">
      <c r="A93" s="317" t="s">
        <v>4400</v>
      </c>
      <c r="B93" s="296"/>
      <c r="C93" s="311" t="s">
        <v>4480</v>
      </c>
      <c r="D93" s="296" t="s">
        <v>4481</v>
      </c>
      <c r="E93" s="307">
        <v>350</v>
      </c>
      <c r="F93" s="303"/>
      <c r="G93" s="303"/>
      <c r="H93" s="303">
        <f t="shared" si="2"/>
        <v>0</v>
      </c>
      <c r="I93" s="316">
        <f t="shared" si="3"/>
        <v>0</v>
      </c>
      <c r="J93" s="312"/>
      <c r="K93" s="305"/>
      <c r="L93" s="305"/>
    </row>
    <row r="94" spans="1:12" ht="12">
      <c r="A94" s="296"/>
      <c r="B94" s="296"/>
      <c r="C94" s="315" t="s">
        <v>4482</v>
      </c>
      <c r="D94" s="296"/>
      <c r="E94" s="307"/>
      <c r="F94" s="303"/>
      <c r="G94" s="303"/>
      <c r="H94" s="305">
        <f>SUM(H49:H93)</f>
        <v>0</v>
      </c>
      <c r="I94" s="318">
        <f>SUM(I65:I93)</f>
        <v>0</v>
      </c>
      <c r="J94" s="312"/>
      <c r="K94" s="305"/>
      <c r="L94" s="305"/>
    </row>
    <row r="95" spans="1:12" ht="12">
      <c r="A95" s="296"/>
      <c r="B95" s="296"/>
      <c r="C95" s="315"/>
      <c r="D95" s="296"/>
      <c r="E95" s="307"/>
      <c r="F95" s="303"/>
      <c r="G95" s="303"/>
      <c r="H95" s="303"/>
      <c r="I95" s="303"/>
      <c r="J95" s="312"/>
      <c r="K95" s="305"/>
      <c r="L95" s="305"/>
    </row>
    <row r="96" spans="1:12" ht="12">
      <c r="A96" s="296"/>
      <c r="B96" s="296" t="s">
        <v>24</v>
      </c>
      <c r="C96" s="315" t="s">
        <v>4483</v>
      </c>
      <c r="D96" s="296"/>
      <c r="E96" s="307"/>
      <c r="F96" s="303"/>
      <c r="G96" s="303"/>
      <c r="H96" s="303"/>
      <c r="I96" s="303"/>
      <c r="J96" s="312"/>
      <c r="K96" s="305"/>
      <c r="L96" s="305"/>
    </row>
    <row r="97" spans="1:14" ht="12">
      <c r="A97" s="296" t="s">
        <v>4321</v>
      </c>
      <c r="B97" s="296" t="s">
        <v>4484</v>
      </c>
      <c r="C97" s="311" t="s">
        <v>4485</v>
      </c>
      <c r="D97" s="296" t="s">
        <v>332</v>
      </c>
      <c r="E97" s="307">
        <v>6</v>
      </c>
      <c r="F97" s="303"/>
      <c r="G97" s="303"/>
      <c r="H97" s="303">
        <f>E97*F97</f>
        <v>0</v>
      </c>
      <c r="I97" s="303" t="s">
        <v>24</v>
      </c>
      <c r="J97" s="312"/>
      <c r="K97" s="305"/>
      <c r="L97" s="305"/>
    </row>
    <row r="98" spans="1:14" ht="12">
      <c r="A98" s="296" t="s">
        <v>4366</v>
      </c>
      <c r="B98" s="296" t="s">
        <v>4486</v>
      </c>
      <c r="C98" s="311" t="s">
        <v>4487</v>
      </c>
      <c r="D98" s="296" t="s">
        <v>332</v>
      </c>
      <c r="E98" s="307">
        <v>10</v>
      </c>
      <c r="F98" s="303"/>
      <c r="G98" s="303"/>
      <c r="H98" s="303">
        <f t="shared" ref="H98:H112" si="4">E98*F98</f>
        <v>0</v>
      </c>
      <c r="I98" s="303"/>
      <c r="J98" s="312"/>
      <c r="K98" s="305"/>
      <c r="L98" s="305"/>
    </row>
    <row r="99" spans="1:14" ht="12">
      <c r="A99" s="296" t="s">
        <v>4377</v>
      </c>
      <c r="B99" s="296" t="s">
        <v>4488</v>
      </c>
      <c r="C99" s="311" t="s">
        <v>4489</v>
      </c>
      <c r="D99" s="296" t="s">
        <v>332</v>
      </c>
      <c r="E99" s="307">
        <v>2</v>
      </c>
      <c r="F99" s="303"/>
      <c r="G99" s="303"/>
      <c r="H99" s="303">
        <f t="shared" si="4"/>
        <v>0</v>
      </c>
      <c r="I99" s="303"/>
      <c r="J99" s="312"/>
      <c r="K99" s="305"/>
      <c r="L99" s="305"/>
    </row>
    <row r="100" spans="1:14" ht="12">
      <c r="A100" s="296" t="s">
        <v>4467</v>
      </c>
      <c r="B100" s="296" t="s">
        <v>4490</v>
      </c>
      <c r="C100" s="311" t="s">
        <v>4491</v>
      </c>
      <c r="D100" s="296" t="s">
        <v>332</v>
      </c>
      <c r="E100" s="307">
        <v>2</v>
      </c>
      <c r="F100" s="303"/>
      <c r="G100" s="303"/>
      <c r="H100" s="303">
        <f t="shared" si="4"/>
        <v>0</v>
      </c>
      <c r="I100" s="303"/>
      <c r="J100" s="312"/>
      <c r="K100" s="305"/>
      <c r="L100" s="305"/>
    </row>
    <row r="101" spans="1:14" ht="12">
      <c r="A101" s="296" t="s">
        <v>4469</v>
      </c>
      <c r="B101" s="296" t="s">
        <v>4492</v>
      </c>
      <c r="C101" s="311" t="s">
        <v>4493</v>
      </c>
      <c r="D101" s="296" t="s">
        <v>332</v>
      </c>
      <c r="E101" s="307">
        <v>2</v>
      </c>
      <c r="F101" s="303"/>
      <c r="G101" s="303"/>
      <c r="H101" s="303">
        <f t="shared" si="4"/>
        <v>0</v>
      </c>
      <c r="I101" s="303"/>
      <c r="J101" s="312"/>
      <c r="K101" s="305"/>
      <c r="L101" s="305"/>
    </row>
    <row r="102" spans="1:14" ht="12">
      <c r="A102" s="296" t="s">
        <v>4471</v>
      </c>
      <c r="B102" s="296" t="s">
        <v>4494</v>
      </c>
      <c r="C102" s="311" t="s">
        <v>4495</v>
      </c>
      <c r="D102" s="296" t="s">
        <v>332</v>
      </c>
      <c r="E102" s="307">
        <v>4</v>
      </c>
      <c r="F102" s="303"/>
      <c r="G102" s="303"/>
      <c r="H102" s="303">
        <f t="shared" si="4"/>
        <v>0</v>
      </c>
      <c r="I102" s="303"/>
      <c r="J102" s="312"/>
      <c r="K102" s="305"/>
      <c r="L102" s="305"/>
    </row>
    <row r="103" spans="1:14" ht="12">
      <c r="A103" s="296" t="s">
        <v>4473</v>
      </c>
      <c r="B103" s="296" t="s">
        <v>4496</v>
      </c>
      <c r="C103" s="311" t="s">
        <v>4497</v>
      </c>
      <c r="D103" s="296" t="s">
        <v>332</v>
      </c>
      <c r="E103" s="307">
        <v>59</v>
      </c>
      <c r="F103" s="303"/>
      <c r="G103" s="303"/>
      <c r="H103" s="303">
        <f t="shared" si="4"/>
        <v>0</v>
      </c>
      <c r="I103" s="303"/>
      <c r="J103" s="312"/>
      <c r="K103" s="305"/>
      <c r="L103" s="305"/>
    </row>
    <row r="104" spans="1:14" ht="12">
      <c r="A104" s="296" t="s">
        <v>4475</v>
      </c>
      <c r="B104" s="296" t="s">
        <v>24</v>
      </c>
      <c r="C104" s="311" t="s">
        <v>4498</v>
      </c>
      <c r="D104" s="296" t="s">
        <v>332</v>
      </c>
      <c r="E104" s="307">
        <v>1</v>
      </c>
      <c r="F104" s="303"/>
      <c r="G104" s="303"/>
      <c r="H104" s="303">
        <f t="shared" si="4"/>
        <v>0</v>
      </c>
      <c r="I104" s="303"/>
      <c r="J104" s="312"/>
      <c r="K104" s="305"/>
      <c r="L104" s="305"/>
    </row>
    <row r="105" spans="1:14" ht="12">
      <c r="A105" s="296" t="s">
        <v>4394</v>
      </c>
      <c r="B105" s="296" t="s">
        <v>4499</v>
      </c>
      <c r="C105" s="311" t="s">
        <v>4500</v>
      </c>
      <c r="D105" s="296" t="s">
        <v>332</v>
      </c>
      <c r="E105" s="307">
        <v>59</v>
      </c>
      <c r="F105" s="303"/>
      <c r="G105" s="303"/>
      <c r="H105" s="303">
        <f t="shared" si="4"/>
        <v>0</v>
      </c>
      <c r="I105" s="303"/>
      <c r="J105" s="312"/>
      <c r="K105" s="305"/>
      <c r="L105" s="305"/>
    </row>
    <row r="106" spans="1:14" ht="12">
      <c r="A106" s="296" t="s">
        <v>4397</v>
      </c>
      <c r="B106" s="296" t="s">
        <v>4501</v>
      </c>
      <c r="C106" s="311" t="s">
        <v>4502</v>
      </c>
      <c r="D106" s="296" t="s">
        <v>332</v>
      </c>
      <c r="E106" s="307">
        <v>4</v>
      </c>
      <c r="F106" s="303"/>
      <c r="G106" s="303"/>
      <c r="H106" s="303">
        <v>0</v>
      </c>
      <c r="I106" s="303">
        <f t="shared" ref="I106:I111" si="5">E106*G106</f>
        <v>0</v>
      </c>
      <c r="J106" s="312"/>
      <c r="K106" s="305"/>
      <c r="L106" s="305"/>
    </row>
    <row r="107" spans="1:14" ht="12">
      <c r="A107" s="296" t="s">
        <v>4400</v>
      </c>
      <c r="B107" s="296" t="s">
        <v>4503</v>
      </c>
      <c r="C107" s="311" t="s">
        <v>4504</v>
      </c>
      <c r="D107" s="296" t="s">
        <v>332</v>
      </c>
      <c r="E107" s="307">
        <v>65</v>
      </c>
      <c r="F107" s="303"/>
      <c r="G107" s="303"/>
      <c r="H107" s="303">
        <v>0</v>
      </c>
      <c r="I107" s="303">
        <f t="shared" si="5"/>
        <v>0</v>
      </c>
      <c r="J107" s="312"/>
      <c r="K107" s="305"/>
      <c r="L107" s="305"/>
    </row>
    <row r="108" spans="1:14" ht="12">
      <c r="A108" s="296" t="s">
        <v>4394</v>
      </c>
      <c r="B108" s="296" t="s">
        <v>4505</v>
      </c>
      <c r="C108" s="311" t="s">
        <v>4506</v>
      </c>
      <c r="D108" s="296" t="s">
        <v>332</v>
      </c>
      <c r="E108" s="307">
        <v>59</v>
      </c>
      <c r="F108" s="303"/>
      <c r="G108" s="303"/>
      <c r="H108" s="303">
        <f t="shared" si="4"/>
        <v>0</v>
      </c>
      <c r="I108" s="303">
        <f t="shared" si="5"/>
        <v>0</v>
      </c>
      <c r="J108" s="312"/>
      <c r="K108" s="305"/>
      <c r="L108" s="305"/>
    </row>
    <row r="109" spans="1:14" ht="12">
      <c r="A109" s="296" t="s">
        <v>4397</v>
      </c>
      <c r="B109" s="296" t="s">
        <v>4507</v>
      </c>
      <c r="C109" s="311" t="s">
        <v>4508</v>
      </c>
      <c r="D109" s="296" t="s">
        <v>332</v>
      </c>
      <c r="E109" s="307">
        <v>12</v>
      </c>
      <c r="F109" s="303"/>
      <c r="G109" s="303"/>
      <c r="H109" s="303">
        <v>0</v>
      </c>
      <c r="I109" s="303">
        <f t="shared" si="5"/>
        <v>0</v>
      </c>
      <c r="J109" s="312"/>
      <c r="K109" s="305"/>
      <c r="L109" s="305"/>
    </row>
    <row r="110" spans="1:14" ht="12">
      <c r="A110" s="296" t="s">
        <v>4400</v>
      </c>
      <c r="B110" s="296" t="s">
        <v>4509</v>
      </c>
      <c r="C110" s="311" t="s">
        <v>4510</v>
      </c>
      <c r="D110" s="296" t="s">
        <v>332</v>
      </c>
      <c r="E110" s="307">
        <v>2</v>
      </c>
      <c r="F110" s="303"/>
      <c r="G110" s="303"/>
      <c r="H110" s="303">
        <v>0</v>
      </c>
      <c r="I110" s="303">
        <f t="shared" si="5"/>
        <v>0</v>
      </c>
      <c r="J110" s="312"/>
      <c r="K110" s="305"/>
      <c r="L110" s="305"/>
      <c r="N110" s="295" t="s">
        <v>4511</v>
      </c>
    </row>
    <row r="111" spans="1:14" ht="12">
      <c r="A111" s="296" t="s">
        <v>4403</v>
      </c>
      <c r="B111" s="296" t="s">
        <v>4512</v>
      </c>
      <c r="C111" s="311" t="s">
        <v>4513</v>
      </c>
      <c r="D111" s="296" t="s">
        <v>217</v>
      </c>
      <c r="E111" s="307">
        <v>0.2</v>
      </c>
      <c r="F111" s="303"/>
      <c r="G111" s="303"/>
      <c r="H111" s="303">
        <f t="shared" si="4"/>
        <v>0</v>
      </c>
      <c r="I111" s="303">
        <f t="shared" si="5"/>
        <v>0</v>
      </c>
      <c r="J111" s="312"/>
      <c r="K111" s="305"/>
      <c r="L111" s="305"/>
    </row>
    <row r="112" spans="1:14" ht="12">
      <c r="A112" s="296" t="s">
        <v>4406</v>
      </c>
      <c r="B112" s="296" t="s">
        <v>4514</v>
      </c>
      <c r="C112" s="311" t="s">
        <v>4515</v>
      </c>
      <c r="D112" s="296" t="s">
        <v>217</v>
      </c>
      <c r="E112" s="307">
        <v>0.2</v>
      </c>
      <c r="F112" s="303"/>
      <c r="G112" s="303"/>
      <c r="H112" s="303">
        <f t="shared" si="4"/>
        <v>0</v>
      </c>
      <c r="I112" s="303">
        <v>0</v>
      </c>
      <c r="J112" s="312"/>
      <c r="K112" s="305"/>
      <c r="L112" s="305"/>
    </row>
    <row r="113" spans="1:12" ht="12">
      <c r="A113" s="296" t="s">
        <v>24</v>
      </c>
      <c r="B113" s="296" t="s">
        <v>24</v>
      </c>
      <c r="C113" s="315" t="s">
        <v>4516</v>
      </c>
      <c r="D113" s="296" t="s">
        <v>24</v>
      </c>
      <c r="E113" s="307" t="s">
        <v>24</v>
      </c>
      <c r="F113" s="303"/>
      <c r="G113" s="303"/>
      <c r="H113" s="305">
        <f>SUM(H97:H112)</f>
        <v>0</v>
      </c>
      <c r="I113" s="305">
        <f>SUM(I106:I112)</f>
        <v>0</v>
      </c>
      <c r="J113" s="312"/>
      <c r="K113" s="305"/>
      <c r="L113" s="305"/>
    </row>
    <row r="114" spans="1:12" ht="12">
      <c r="A114" s="296" t="s">
        <v>24</v>
      </c>
      <c r="B114" s="296" t="s">
        <v>4517</v>
      </c>
      <c r="C114" s="311" t="s">
        <v>24</v>
      </c>
      <c r="D114" s="296" t="s">
        <v>24</v>
      </c>
      <c r="E114" s="307" t="s">
        <v>24</v>
      </c>
      <c r="F114" s="303"/>
      <c r="G114" s="303"/>
      <c r="H114" s="303" t="s">
        <v>24</v>
      </c>
      <c r="I114" s="303" t="s">
        <v>24</v>
      </c>
      <c r="J114" s="312"/>
      <c r="K114" s="305"/>
      <c r="L114" s="305"/>
    </row>
    <row r="115" spans="1:12" ht="12">
      <c r="A115" s="296"/>
      <c r="B115" s="296"/>
      <c r="C115" s="315" t="s">
        <v>4518</v>
      </c>
      <c r="D115" s="296"/>
      <c r="E115" s="307"/>
      <c r="F115" s="303"/>
      <c r="G115" s="303"/>
      <c r="H115" s="303"/>
      <c r="I115" s="316"/>
      <c r="J115" s="312"/>
      <c r="K115" s="305"/>
      <c r="L115" s="305"/>
    </row>
    <row r="116" spans="1:12" ht="12">
      <c r="A116" s="296" t="s">
        <v>4321</v>
      </c>
      <c r="B116" s="296" t="s">
        <v>4519</v>
      </c>
      <c r="C116" s="311" t="s">
        <v>4520</v>
      </c>
      <c r="D116" s="296" t="s">
        <v>4362</v>
      </c>
      <c r="E116" s="307">
        <v>3</v>
      </c>
      <c r="F116" s="303"/>
      <c r="G116" s="303"/>
      <c r="H116" s="303">
        <f>E116*F116</f>
        <v>0</v>
      </c>
      <c r="I116" s="316"/>
      <c r="J116" s="312"/>
      <c r="K116" s="305"/>
      <c r="L116" s="305"/>
    </row>
    <row r="117" spans="1:12" ht="12">
      <c r="A117" s="296" t="s">
        <v>4351</v>
      </c>
      <c r="B117" s="296" t="s">
        <v>4521</v>
      </c>
      <c r="C117" s="311" t="s">
        <v>4522</v>
      </c>
      <c r="D117" s="296" t="s">
        <v>332</v>
      </c>
      <c r="E117" s="307">
        <v>1</v>
      </c>
      <c r="F117" s="303"/>
      <c r="G117" s="303"/>
      <c r="H117" s="303">
        <f t="shared" ref="H117:H139" si="6">E117*F117</f>
        <v>0</v>
      </c>
      <c r="I117" s="316"/>
      <c r="J117" s="312"/>
      <c r="K117" s="305"/>
      <c r="L117" s="305"/>
    </row>
    <row r="118" spans="1:12" ht="12">
      <c r="A118" s="296" t="s">
        <v>4366</v>
      </c>
      <c r="B118" s="296" t="s">
        <v>4523</v>
      </c>
      <c r="C118" s="311" t="s">
        <v>4524</v>
      </c>
      <c r="D118" s="296" t="s">
        <v>332</v>
      </c>
      <c r="E118" s="307">
        <v>5</v>
      </c>
      <c r="F118" s="303"/>
      <c r="G118" s="303"/>
      <c r="H118" s="303">
        <f t="shared" si="6"/>
        <v>0</v>
      </c>
      <c r="I118" s="316"/>
      <c r="J118" s="312"/>
      <c r="K118" s="305"/>
      <c r="L118" s="305"/>
    </row>
    <row r="119" spans="1:12" ht="12">
      <c r="A119" s="296" t="s">
        <v>4371</v>
      </c>
      <c r="B119" s="296" t="s">
        <v>4525</v>
      </c>
      <c r="C119" s="311" t="s">
        <v>4526</v>
      </c>
      <c r="D119" s="296" t="s">
        <v>332</v>
      </c>
      <c r="E119" s="307">
        <v>3</v>
      </c>
      <c r="F119" s="303"/>
      <c r="G119" s="303"/>
      <c r="H119" s="303">
        <f t="shared" si="6"/>
        <v>0</v>
      </c>
      <c r="I119" s="316"/>
      <c r="J119" s="312"/>
      <c r="K119" s="305"/>
      <c r="L119" s="305"/>
    </row>
    <row r="120" spans="1:12" ht="12">
      <c r="A120" s="296" t="s">
        <v>4374</v>
      </c>
      <c r="B120" s="296" t="s">
        <v>4527</v>
      </c>
      <c r="C120" s="315"/>
      <c r="D120" s="296" t="s">
        <v>332</v>
      </c>
      <c r="E120" s="307">
        <v>3</v>
      </c>
      <c r="F120" s="303"/>
      <c r="G120" s="303"/>
      <c r="H120" s="303">
        <f t="shared" si="6"/>
        <v>0</v>
      </c>
      <c r="I120" s="316"/>
      <c r="J120" s="312"/>
      <c r="K120" s="305"/>
      <c r="L120" s="305"/>
    </row>
    <row r="121" spans="1:12" ht="12">
      <c r="A121" s="296" t="s">
        <v>4377</v>
      </c>
      <c r="B121" s="296" t="s">
        <v>4528</v>
      </c>
      <c r="C121" s="311" t="s">
        <v>4529</v>
      </c>
      <c r="D121" s="296" t="s">
        <v>332</v>
      </c>
      <c r="E121" s="307">
        <v>5</v>
      </c>
      <c r="F121" s="303"/>
      <c r="G121" s="303"/>
      <c r="H121" s="303">
        <f t="shared" si="6"/>
        <v>0</v>
      </c>
      <c r="I121" s="316"/>
      <c r="J121" s="312"/>
      <c r="K121" s="305"/>
      <c r="L121" s="305"/>
    </row>
    <row r="122" spans="1:12" ht="12">
      <c r="A122" s="296" t="s">
        <v>4467</v>
      </c>
      <c r="B122" s="296" t="s">
        <v>4530</v>
      </c>
      <c r="C122" s="315"/>
      <c r="D122" s="296" t="s">
        <v>332</v>
      </c>
      <c r="E122" s="307">
        <v>3</v>
      </c>
      <c r="F122" s="303"/>
      <c r="G122" s="303"/>
      <c r="H122" s="303">
        <f t="shared" si="6"/>
        <v>0</v>
      </c>
      <c r="I122" s="316"/>
      <c r="J122" s="312"/>
      <c r="K122" s="305"/>
      <c r="L122" s="305"/>
    </row>
    <row r="123" spans="1:12" ht="12">
      <c r="A123" s="296" t="s">
        <v>4469</v>
      </c>
      <c r="B123" s="296" t="s">
        <v>4531</v>
      </c>
      <c r="C123" s="315"/>
      <c r="D123" s="296" t="s">
        <v>332</v>
      </c>
      <c r="E123" s="307">
        <v>8</v>
      </c>
      <c r="F123" s="303"/>
      <c r="G123" s="303"/>
      <c r="H123" s="303">
        <f t="shared" si="6"/>
        <v>0</v>
      </c>
      <c r="I123" s="316"/>
      <c r="J123" s="312"/>
      <c r="K123" s="305"/>
      <c r="L123" s="305"/>
    </row>
    <row r="124" spans="1:12" ht="12">
      <c r="A124" s="296" t="s">
        <v>4471</v>
      </c>
      <c r="B124" s="296" t="s">
        <v>4532</v>
      </c>
      <c r="C124" s="311" t="s">
        <v>4533</v>
      </c>
      <c r="D124" s="296" t="s">
        <v>332</v>
      </c>
      <c r="E124" s="307">
        <v>4</v>
      </c>
      <c r="F124" s="303"/>
      <c r="G124" s="303"/>
      <c r="H124" s="303">
        <f t="shared" si="6"/>
        <v>0</v>
      </c>
      <c r="I124" s="316"/>
      <c r="J124" s="312"/>
      <c r="K124" s="305"/>
      <c r="L124" s="305"/>
    </row>
    <row r="125" spans="1:12" ht="12">
      <c r="A125" s="296" t="s">
        <v>4473</v>
      </c>
      <c r="B125" s="296" t="s">
        <v>4534</v>
      </c>
      <c r="C125" s="315"/>
      <c r="D125" s="296" t="s">
        <v>332</v>
      </c>
      <c r="E125" s="307">
        <v>4</v>
      </c>
      <c r="F125" s="303"/>
      <c r="G125" s="303"/>
      <c r="H125" s="303">
        <f t="shared" si="6"/>
        <v>0</v>
      </c>
      <c r="I125" s="316"/>
      <c r="J125" s="312"/>
      <c r="K125" s="305"/>
      <c r="L125" s="305"/>
    </row>
    <row r="126" spans="1:12" ht="12">
      <c r="A126" s="296" t="s">
        <v>4475</v>
      </c>
      <c r="B126" s="296" t="s">
        <v>4535</v>
      </c>
      <c r="C126" s="311" t="s">
        <v>4536</v>
      </c>
      <c r="D126" s="296" t="s">
        <v>332</v>
      </c>
      <c r="E126" s="307">
        <v>2</v>
      </c>
      <c r="F126" s="303"/>
      <c r="G126" s="303"/>
      <c r="H126" s="303">
        <f t="shared" si="6"/>
        <v>0</v>
      </c>
      <c r="I126" s="316"/>
      <c r="J126" s="312"/>
      <c r="K126" s="305"/>
      <c r="L126" s="305"/>
    </row>
    <row r="127" spans="1:12" ht="12">
      <c r="A127" s="296" t="s">
        <v>4394</v>
      </c>
      <c r="B127" s="296" t="s">
        <v>4537</v>
      </c>
      <c r="C127" s="311" t="s">
        <v>4538</v>
      </c>
      <c r="D127" s="296" t="s">
        <v>332</v>
      </c>
      <c r="E127" s="307">
        <v>1</v>
      </c>
      <c r="F127" s="303"/>
      <c r="G127" s="303"/>
      <c r="H127" s="303">
        <f t="shared" si="6"/>
        <v>0</v>
      </c>
      <c r="I127" s="316"/>
      <c r="J127" s="312"/>
      <c r="K127" s="305"/>
      <c r="L127" s="305"/>
    </row>
    <row r="128" spans="1:12" ht="12">
      <c r="A128" s="296" t="s">
        <v>4397</v>
      </c>
      <c r="B128" s="296" t="s">
        <v>4539</v>
      </c>
      <c r="C128" s="311" t="s">
        <v>4540</v>
      </c>
      <c r="D128" s="296" t="s">
        <v>332</v>
      </c>
      <c r="E128" s="307">
        <v>2</v>
      </c>
      <c r="F128" s="303"/>
      <c r="G128" s="303"/>
      <c r="H128" s="303">
        <f t="shared" si="6"/>
        <v>0</v>
      </c>
      <c r="I128" s="316"/>
      <c r="J128" s="312"/>
      <c r="K128" s="305"/>
      <c r="L128" s="305"/>
    </row>
    <row r="129" spans="1:12" ht="12">
      <c r="A129" s="296" t="s">
        <v>4400</v>
      </c>
      <c r="B129" s="296" t="s">
        <v>4541</v>
      </c>
      <c r="C129" s="311" t="s">
        <v>4542</v>
      </c>
      <c r="D129" s="296" t="s">
        <v>332</v>
      </c>
      <c r="E129" s="307">
        <v>2</v>
      </c>
      <c r="F129" s="303"/>
      <c r="G129" s="303"/>
      <c r="H129" s="303">
        <f t="shared" si="6"/>
        <v>0</v>
      </c>
      <c r="I129" s="316"/>
      <c r="J129" s="312"/>
      <c r="K129" s="305"/>
      <c r="L129" s="305"/>
    </row>
    <row r="130" spans="1:12" ht="12">
      <c r="A130" s="296" t="s">
        <v>4403</v>
      </c>
      <c r="B130" s="296" t="s">
        <v>4543</v>
      </c>
      <c r="C130" s="315"/>
      <c r="D130" s="296" t="s">
        <v>332</v>
      </c>
      <c r="E130" s="307">
        <v>4</v>
      </c>
      <c r="F130" s="303"/>
      <c r="G130" s="303"/>
      <c r="H130" s="303">
        <f t="shared" si="6"/>
        <v>0</v>
      </c>
      <c r="I130" s="316"/>
      <c r="J130" s="312"/>
      <c r="K130" s="305"/>
      <c r="L130" s="305"/>
    </row>
    <row r="131" spans="1:12" ht="12">
      <c r="A131" s="296" t="s">
        <v>4406</v>
      </c>
      <c r="B131" s="296" t="s">
        <v>4544</v>
      </c>
      <c r="C131" s="311" t="s">
        <v>4545</v>
      </c>
      <c r="D131" s="296" t="s">
        <v>332</v>
      </c>
      <c r="E131" s="307">
        <v>1</v>
      </c>
      <c r="F131" s="303"/>
      <c r="G131" s="303"/>
      <c r="H131" s="303">
        <f t="shared" si="6"/>
        <v>0</v>
      </c>
      <c r="I131" s="316"/>
      <c r="J131" s="312"/>
      <c r="K131" s="305"/>
      <c r="L131" s="305"/>
    </row>
    <row r="132" spans="1:12" ht="12">
      <c r="A132" s="296" t="s">
        <v>4409</v>
      </c>
      <c r="B132" s="296" t="s">
        <v>4546</v>
      </c>
      <c r="C132" s="311" t="s">
        <v>4547</v>
      </c>
      <c r="D132" s="296" t="s">
        <v>332</v>
      </c>
      <c r="E132" s="307">
        <v>2</v>
      </c>
      <c r="F132" s="303"/>
      <c r="G132" s="303"/>
      <c r="H132" s="303">
        <f t="shared" si="6"/>
        <v>0</v>
      </c>
      <c r="I132" s="316"/>
      <c r="J132" s="312"/>
      <c r="K132" s="305"/>
      <c r="L132" s="305"/>
    </row>
    <row r="133" spans="1:12" ht="12">
      <c r="A133" s="296" t="s">
        <v>4412</v>
      </c>
      <c r="B133" s="296" t="s">
        <v>4548</v>
      </c>
      <c r="C133" s="311" t="s">
        <v>4549</v>
      </c>
      <c r="D133" s="296" t="s">
        <v>332</v>
      </c>
      <c r="E133" s="307">
        <v>4</v>
      </c>
      <c r="F133" s="303"/>
      <c r="G133" s="303"/>
      <c r="H133" s="303">
        <f t="shared" si="6"/>
        <v>0</v>
      </c>
      <c r="I133" s="316"/>
      <c r="J133" s="312"/>
      <c r="K133" s="305"/>
      <c r="L133" s="305"/>
    </row>
    <row r="134" spans="1:12" ht="12">
      <c r="A134" s="296" t="s">
        <v>4415</v>
      </c>
      <c r="B134" s="296" t="s">
        <v>4550</v>
      </c>
      <c r="C134" s="311" t="s">
        <v>4551</v>
      </c>
      <c r="D134" s="296" t="s">
        <v>332</v>
      </c>
      <c r="E134" s="307">
        <v>1</v>
      </c>
      <c r="F134" s="303"/>
      <c r="G134" s="303"/>
      <c r="H134" s="303">
        <f t="shared" si="6"/>
        <v>0</v>
      </c>
      <c r="I134" s="316"/>
      <c r="J134" s="312"/>
      <c r="K134" s="305"/>
      <c r="L134" s="305"/>
    </row>
    <row r="135" spans="1:12" ht="12">
      <c r="A135" s="296"/>
      <c r="B135" s="296" t="s">
        <v>4552</v>
      </c>
      <c r="C135" s="311" t="s">
        <v>4553</v>
      </c>
      <c r="D135" s="296"/>
      <c r="E135" s="307">
        <v>53</v>
      </c>
      <c r="F135" s="303"/>
      <c r="G135" s="303"/>
      <c r="H135" s="303">
        <f t="shared" si="6"/>
        <v>0</v>
      </c>
      <c r="I135" s="316">
        <f>E135*G135</f>
        <v>0</v>
      </c>
      <c r="J135" s="312"/>
      <c r="K135" s="305"/>
      <c r="L135" s="305"/>
    </row>
    <row r="136" spans="1:12" ht="12">
      <c r="A136" s="296"/>
      <c r="B136" s="296" t="s">
        <v>4554</v>
      </c>
      <c r="C136" s="311" t="s">
        <v>4555</v>
      </c>
      <c r="D136" s="296" t="s">
        <v>332</v>
      </c>
      <c r="E136" s="307">
        <v>4</v>
      </c>
      <c r="F136" s="303"/>
      <c r="G136" s="303"/>
      <c r="H136" s="303">
        <f t="shared" si="6"/>
        <v>0</v>
      </c>
      <c r="I136" s="316">
        <f>E136*G136</f>
        <v>0</v>
      </c>
      <c r="J136" s="312"/>
      <c r="K136" s="305"/>
      <c r="L136" s="305"/>
    </row>
    <row r="137" spans="1:12" ht="12">
      <c r="A137" s="296"/>
      <c r="B137" s="296" t="s">
        <v>4556</v>
      </c>
      <c r="C137" s="311" t="s">
        <v>4557</v>
      </c>
      <c r="D137" s="296" t="s">
        <v>332</v>
      </c>
      <c r="E137" s="307">
        <v>2</v>
      </c>
      <c r="F137" s="303"/>
      <c r="G137" s="303"/>
      <c r="H137" s="303">
        <f t="shared" si="6"/>
        <v>0</v>
      </c>
      <c r="I137" s="316">
        <f>E137*G137</f>
        <v>0</v>
      </c>
      <c r="J137" s="312"/>
      <c r="K137" s="305"/>
      <c r="L137" s="305"/>
    </row>
    <row r="138" spans="1:12" ht="12">
      <c r="A138" s="296"/>
      <c r="B138" s="296" t="s">
        <v>4558</v>
      </c>
      <c r="C138" s="311" t="s">
        <v>4559</v>
      </c>
      <c r="D138" s="296" t="s">
        <v>217</v>
      </c>
      <c r="E138" s="307">
        <v>1</v>
      </c>
      <c r="F138" s="303"/>
      <c r="G138" s="303"/>
      <c r="H138" s="303">
        <f t="shared" si="6"/>
        <v>0</v>
      </c>
      <c r="I138" s="316">
        <v>0</v>
      </c>
      <c r="J138" s="312"/>
      <c r="K138" s="305"/>
      <c r="L138" s="305"/>
    </row>
    <row r="139" spans="1:12" ht="12">
      <c r="A139" s="296"/>
      <c r="B139" s="296" t="s">
        <v>4560</v>
      </c>
      <c r="C139" s="311" t="s">
        <v>4515</v>
      </c>
      <c r="D139" s="296" t="s">
        <v>217</v>
      </c>
      <c r="E139" s="307">
        <v>1</v>
      </c>
      <c r="F139" s="303"/>
      <c r="G139" s="303"/>
      <c r="H139" s="303">
        <f t="shared" si="6"/>
        <v>0</v>
      </c>
      <c r="I139" s="316">
        <f>E139*G139</f>
        <v>0</v>
      </c>
      <c r="J139" s="312"/>
      <c r="K139" s="305"/>
      <c r="L139" s="305"/>
    </row>
    <row r="140" spans="1:12" ht="12">
      <c r="A140" s="296"/>
      <c r="B140" s="296" t="s">
        <v>24</v>
      </c>
      <c r="C140" s="315" t="s">
        <v>4561</v>
      </c>
      <c r="D140" s="296"/>
      <c r="E140" s="307"/>
      <c r="F140" s="303"/>
      <c r="G140" s="303"/>
      <c r="H140" s="305">
        <f>SUM(H116:H139)</f>
        <v>0</v>
      </c>
      <c r="I140" s="318">
        <f>SUM(I135:I139)</f>
        <v>0</v>
      </c>
      <c r="J140" s="312"/>
      <c r="K140" s="305"/>
      <c r="L140" s="305"/>
    </row>
    <row r="141" spans="1:12" ht="12">
      <c r="A141" s="296"/>
      <c r="B141" s="296"/>
      <c r="C141" s="311"/>
      <c r="D141" s="296"/>
      <c r="E141" s="307"/>
      <c r="F141" s="303"/>
      <c r="G141" s="303"/>
      <c r="H141" s="303"/>
      <c r="I141" s="316"/>
      <c r="J141" s="312"/>
      <c r="K141" s="305"/>
      <c r="L141" s="305"/>
    </row>
    <row r="142" spans="1:12" ht="12">
      <c r="A142" s="296"/>
      <c r="B142" s="296" t="s">
        <v>24</v>
      </c>
      <c r="C142" s="315" t="s">
        <v>2036</v>
      </c>
      <c r="D142" s="296"/>
      <c r="E142" s="307"/>
      <c r="F142" s="303"/>
      <c r="G142" s="303"/>
      <c r="H142" s="303"/>
      <c r="I142" s="316"/>
      <c r="J142" s="312"/>
      <c r="K142" s="305"/>
      <c r="L142" s="305"/>
    </row>
    <row r="143" spans="1:12" ht="12">
      <c r="A143" s="296"/>
      <c r="B143" s="296"/>
      <c r="C143" s="311" t="s">
        <v>4562</v>
      </c>
      <c r="D143" s="296" t="s">
        <v>190</v>
      </c>
      <c r="E143" s="307">
        <v>597</v>
      </c>
      <c r="F143" s="303"/>
      <c r="G143" s="303"/>
      <c r="H143" s="303">
        <f>E143*F143</f>
        <v>0</v>
      </c>
      <c r="I143" s="316"/>
      <c r="J143" s="312"/>
      <c r="K143" s="305"/>
      <c r="L143" s="305"/>
    </row>
    <row r="144" spans="1:12" ht="12">
      <c r="A144" s="296"/>
      <c r="B144" s="296"/>
      <c r="C144" s="311" t="s">
        <v>4563</v>
      </c>
      <c r="D144" s="296" t="s">
        <v>190</v>
      </c>
      <c r="E144" s="307">
        <v>88</v>
      </c>
      <c r="F144" s="303"/>
      <c r="G144" s="303"/>
      <c r="H144" s="303">
        <f t="shared" ref="H144:H152" si="7">E144*F144</f>
        <v>0</v>
      </c>
      <c r="I144" s="316"/>
      <c r="J144" s="312"/>
      <c r="K144" s="305"/>
      <c r="L144" s="305"/>
    </row>
    <row r="145" spans="1:12" ht="12">
      <c r="A145" s="296"/>
      <c r="B145" s="296"/>
      <c r="C145" s="311" t="s">
        <v>4564</v>
      </c>
      <c r="D145" s="296" t="s">
        <v>190</v>
      </c>
      <c r="E145" s="307">
        <v>16</v>
      </c>
      <c r="F145" s="303"/>
      <c r="G145" s="303"/>
      <c r="H145" s="303">
        <f t="shared" si="7"/>
        <v>0</v>
      </c>
      <c r="I145" s="316"/>
      <c r="J145" s="312"/>
      <c r="K145" s="305"/>
      <c r="L145" s="305"/>
    </row>
    <row r="146" spans="1:12" ht="12">
      <c r="A146" s="296"/>
      <c r="B146" s="296"/>
      <c r="C146" s="311" t="s">
        <v>4565</v>
      </c>
      <c r="D146" s="296" t="s">
        <v>190</v>
      </c>
      <c r="E146" s="307">
        <v>115.5</v>
      </c>
      <c r="F146" s="303"/>
      <c r="G146" s="303"/>
      <c r="H146" s="303">
        <f t="shared" si="7"/>
        <v>0</v>
      </c>
      <c r="I146" s="316"/>
      <c r="J146" s="312"/>
      <c r="K146" s="305"/>
      <c r="L146" s="305"/>
    </row>
    <row r="147" spans="1:12" ht="12">
      <c r="A147" s="296"/>
      <c r="B147" s="296"/>
      <c r="C147" s="311" t="s">
        <v>4566</v>
      </c>
      <c r="D147" s="296" t="s">
        <v>190</v>
      </c>
      <c r="E147" s="307">
        <v>46</v>
      </c>
      <c r="F147" s="303"/>
      <c r="G147" s="303"/>
      <c r="H147" s="303">
        <f t="shared" si="7"/>
        <v>0</v>
      </c>
      <c r="I147" s="316"/>
      <c r="J147" s="312"/>
      <c r="K147" s="305"/>
      <c r="L147" s="305"/>
    </row>
    <row r="148" spans="1:12" ht="12">
      <c r="A148" s="296"/>
      <c r="B148" s="296"/>
      <c r="C148" s="311" t="s">
        <v>4567</v>
      </c>
      <c r="D148" s="296" t="s">
        <v>190</v>
      </c>
      <c r="E148" s="307">
        <v>118.5</v>
      </c>
      <c r="F148" s="303"/>
      <c r="G148" s="303"/>
      <c r="H148" s="303">
        <f t="shared" si="7"/>
        <v>0</v>
      </c>
      <c r="I148" s="316"/>
      <c r="J148" s="312"/>
      <c r="K148" s="305"/>
      <c r="L148" s="305"/>
    </row>
    <row r="149" spans="1:12" ht="12">
      <c r="A149" s="296"/>
      <c r="B149" s="296"/>
      <c r="C149" s="311" t="s">
        <v>4568</v>
      </c>
      <c r="D149" s="296" t="s">
        <v>190</v>
      </c>
      <c r="E149" s="307">
        <v>5</v>
      </c>
      <c r="F149" s="303"/>
      <c r="G149" s="303"/>
      <c r="H149" s="303">
        <f t="shared" si="7"/>
        <v>0</v>
      </c>
      <c r="I149" s="316"/>
      <c r="J149" s="312"/>
      <c r="K149" s="305"/>
      <c r="L149" s="305"/>
    </row>
    <row r="150" spans="1:12" ht="12">
      <c r="A150" s="296"/>
      <c r="B150" s="296" t="s">
        <v>4569</v>
      </c>
      <c r="C150" s="311" t="s">
        <v>4570</v>
      </c>
      <c r="D150" s="296" t="s">
        <v>190</v>
      </c>
      <c r="E150" s="307">
        <v>985</v>
      </c>
      <c r="F150" s="303"/>
      <c r="G150" s="303"/>
      <c r="H150" s="303">
        <f t="shared" si="7"/>
        <v>0</v>
      </c>
      <c r="I150" s="316">
        <f>E150*G150</f>
        <v>0</v>
      </c>
      <c r="J150" s="312"/>
      <c r="K150" s="305"/>
      <c r="L150" s="305"/>
    </row>
    <row r="151" spans="1:12" ht="12">
      <c r="A151" s="296"/>
      <c r="B151" s="296" t="s">
        <v>4569</v>
      </c>
      <c r="C151" s="311" t="s">
        <v>4570</v>
      </c>
      <c r="D151" s="296" t="s">
        <v>190</v>
      </c>
      <c r="E151" s="307">
        <v>3</v>
      </c>
      <c r="F151" s="303"/>
      <c r="G151" s="303"/>
      <c r="H151" s="303">
        <v>0</v>
      </c>
      <c r="I151" s="316">
        <f>E151*G151</f>
        <v>0</v>
      </c>
      <c r="J151" s="312"/>
      <c r="K151" s="305"/>
      <c r="L151" s="305"/>
    </row>
    <row r="152" spans="1:12" ht="12">
      <c r="A152" s="296"/>
      <c r="B152" s="296" t="s">
        <v>4571</v>
      </c>
      <c r="C152" s="311" t="s">
        <v>4572</v>
      </c>
      <c r="D152" s="296" t="s">
        <v>4573</v>
      </c>
      <c r="E152" s="307">
        <v>3</v>
      </c>
      <c r="F152" s="303"/>
      <c r="G152" s="303"/>
      <c r="H152" s="303">
        <f t="shared" si="7"/>
        <v>0</v>
      </c>
      <c r="I152" s="316">
        <f>E152*G152</f>
        <v>0</v>
      </c>
      <c r="J152" s="312"/>
      <c r="K152" s="305"/>
      <c r="L152" s="305"/>
    </row>
    <row r="153" spans="1:12" ht="12">
      <c r="A153" s="296"/>
      <c r="B153" s="296"/>
      <c r="C153" s="315" t="s">
        <v>4574</v>
      </c>
      <c r="D153" s="296"/>
      <c r="E153" s="307"/>
      <c r="F153" s="303"/>
      <c r="G153" s="303"/>
      <c r="H153" s="305">
        <f>SUM(H143:H152)</f>
        <v>0</v>
      </c>
      <c r="I153" s="318">
        <f>SUM(I150:I152)</f>
        <v>0</v>
      </c>
      <c r="J153" s="312"/>
      <c r="K153" s="305"/>
      <c r="L153" s="305"/>
    </row>
    <row r="154" spans="1:12" ht="12">
      <c r="A154" s="296"/>
      <c r="B154" s="296"/>
      <c r="C154" s="315"/>
      <c r="D154" s="296"/>
      <c r="E154" s="307"/>
      <c r="F154" s="303"/>
      <c r="G154" s="303"/>
      <c r="H154" s="303"/>
      <c r="I154" s="316"/>
      <c r="J154" s="312"/>
      <c r="K154" s="305"/>
      <c r="L154" s="305"/>
    </row>
    <row r="155" spans="1:12" ht="12">
      <c r="A155" s="296"/>
      <c r="B155" s="296"/>
      <c r="C155" s="315" t="s">
        <v>4575</v>
      </c>
      <c r="D155" s="296"/>
      <c r="E155" s="307"/>
      <c r="F155" s="303"/>
      <c r="G155" s="303"/>
      <c r="H155" s="303"/>
      <c r="I155" s="316"/>
      <c r="J155" s="312"/>
      <c r="K155" s="305"/>
      <c r="L155" s="305"/>
    </row>
    <row r="156" spans="1:12" ht="12">
      <c r="A156" s="296"/>
      <c r="B156" s="296"/>
      <c r="C156" s="311" t="s">
        <v>4576</v>
      </c>
      <c r="D156" s="296" t="s">
        <v>1819</v>
      </c>
      <c r="E156" s="307">
        <v>0.9</v>
      </c>
      <c r="F156" s="303"/>
      <c r="G156" s="303"/>
      <c r="H156" s="303">
        <f>E156*F156</f>
        <v>0</v>
      </c>
      <c r="I156" s="316"/>
      <c r="J156" s="312"/>
      <c r="K156" s="305"/>
      <c r="L156" s="305"/>
    </row>
    <row r="157" spans="1:12" ht="12">
      <c r="A157" s="296"/>
      <c r="B157" s="296"/>
      <c r="C157" s="311" t="s">
        <v>4577</v>
      </c>
      <c r="D157" s="296" t="s">
        <v>1819</v>
      </c>
      <c r="E157" s="307">
        <v>0.9</v>
      </c>
      <c r="F157" s="303"/>
      <c r="G157" s="303"/>
      <c r="H157" s="303">
        <f>E157*F157</f>
        <v>0</v>
      </c>
      <c r="I157" s="316"/>
      <c r="J157" s="312"/>
      <c r="K157" s="305"/>
      <c r="L157" s="305"/>
    </row>
    <row r="158" spans="1:12" ht="12">
      <c r="A158" s="296"/>
      <c r="B158" s="296" t="s">
        <v>4578</v>
      </c>
      <c r="C158" s="311" t="s">
        <v>4579</v>
      </c>
      <c r="D158" s="296" t="s">
        <v>4573</v>
      </c>
      <c r="E158" s="307">
        <v>1.5</v>
      </c>
      <c r="F158" s="303"/>
      <c r="G158" s="303"/>
      <c r="H158" s="303">
        <f>E158*F158</f>
        <v>0</v>
      </c>
      <c r="I158" s="316">
        <f>E158*G158</f>
        <v>0</v>
      </c>
      <c r="J158" s="312"/>
      <c r="K158" s="305"/>
      <c r="L158" s="305"/>
    </row>
    <row r="159" spans="1:12" ht="12">
      <c r="A159" s="296"/>
      <c r="B159" s="296" t="s">
        <v>4580</v>
      </c>
      <c r="C159" s="311" t="s">
        <v>4581</v>
      </c>
      <c r="D159" s="296" t="s">
        <v>4573</v>
      </c>
      <c r="E159" s="307">
        <v>1.5</v>
      </c>
      <c r="F159" s="303"/>
      <c r="G159" s="303"/>
      <c r="H159" s="303">
        <f>E159*F159</f>
        <v>0</v>
      </c>
      <c r="I159" s="316">
        <f>E159*G159</f>
        <v>0</v>
      </c>
      <c r="J159" s="312"/>
      <c r="K159" s="305"/>
      <c r="L159" s="305"/>
    </row>
    <row r="160" spans="1:12" ht="12">
      <c r="A160" s="296"/>
      <c r="B160" s="296"/>
      <c r="C160" s="315" t="s">
        <v>4582</v>
      </c>
      <c r="D160" s="296"/>
      <c r="E160" s="307"/>
      <c r="F160" s="303"/>
      <c r="G160" s="303"/>
      <c r="H160" s="305">
        <f>SUM(H156:H159)</f>
        <v>0</v>
      </c>
      <c r="I160" s="318">
        <f>SUM(I158:I159)</f>
        <v>0</v>
      </c>
      <c r="J160" s="312"/>
      <c r="K160" s="305"/>
      <c r="L160" s="305"/>
    </row>
    <row r="161" spans="1:12" ht="12">
      <c r="A161" s="296"/>
      <c r="B161" s="296"/>
      <c r="C161" s="311"/>
      <c r="D161" s="296"/>
      <c r="E161" s="307"/>
      <c r="F161" s="303"/>
      <c r="G161" s="303"/>
      <c r="H161" s="303"/>
      <c r="I161" s="316"/>
      <c r="J161" s="312"/>
      <c r="K161" s="305"/>
      <c r="L161" s="305"/>
    </row>
    <row r="162" spans="1:12" ht="12">
      <c r="A162" s="296"/>
      <c r="B162" s="296"/>
      <c r="C162" s="315" t="s">
        <v>4583</v>
      </c>
      <c r="D162" s="296"/>
      <c r="E162" s="307"/>
      <c r="F162" s="303"/>
      <c r="G162" s="303"/>
      <c r="H162" s="303"/>
      <c r="I162" s="316"/>
      <c r="J162" s="312"/>
      <c r="K162" s="305"/>
      <c r="L162" s="305"/>
    </row>
    <row r="163" spans="1:12" ht="12">
      <c r="A163" s="296"/>
      <c r="B163" s="296"/>
      <c r="C163" s="311" t="s">
        <v>4584</v>
      </c>
      <c r="D163" s="296" t="s">
        <v>4323</v>
      </c>
      <c r="E163" s="307">
        <v>2</v>
      </c>
      <c r="F163" s="303"/>
      <c r="G163" s="303"/>
      <c r="H163" s="303"/>
      <c r="I163" s="316"/>
      <c r="J163" s="312"/>
      <c r="K163" s="305"/>
      <c r="L163" s="305"/>
    </row>
    <row r="164" spans="1:12" ht="12">
      <c r="A164" s="296"/>
      <c r="B164" s="296"/>
      <c r="C164" s="311" t="s">
        <v>4585</v>
      </c>
      <c r="D164" s="296" t="s">
        <v>332</v>
      </c>
      <c r="E164" s="307">
        <v>2</v>
      </c>
      <c r="F164" s="303"/>
      <c r="G164" s="303"/>
      <c r="H164" s="303">
        <f>E164*F164</f>
        <v>0</v>
      </c>
      <c r="I164" s="316"/>
      <c r="J164" s="312"/>
      <c r="K164" s="305"/>
      <c r="L164" s="305"/>
    </row>
    <row r="165" spans="1:12" ht="12">
      <c r="A165" s="296"/>
      <c r="B165" s="296"/>
      <c r="C165" s="311" t="s">
        <v>4586</v>
      </c>
      <c r="D165" s="296"/>
      <c r="E165" s="307">
        <v>2</v>
      </c>
      <c r="F165" s="303"/>
      <c r="G165" s="303"/>
      <c r="H165" s="303">
        <f t="shared" ref="H165:H178" si="8">E165*F165</f>
        <v>0</v>
      </c>
      <c r="I165" s="316"/>
      <c r="J165" s="312"/>
      <c r="K165" s="305"/>
      <c r="L165" s="305"/>
    </row>
    <row r="166" spans="1:12" ht="12">
      <c r="A166" s="296"/>
      <c r="B166" s="296"/>
      <c r="C166" s="311" t="s">
        <v>4587</v>
      </c>
      <c r="D166" s="296" t="s">
        <v>332</v>
      </c>
      <c r="E166" s="307">
        <v>2</v>
      </c>
      <c r="F166" s="303"/>
      <c r="G166" s="303"/>
      <c r="H166" s="303">
        <f t="shared" si="8"/>
        <v>0</v>
      </c>
      <c r="I166" s="316"/>
      <c r="J166" s="312"/>
      <c r="K166" s="305"/>
      <c r="L166" s="305"/>
    </row>
    <row r="167" spans="1:12" ht="12">
      <c r="A167" s="296"/>
      <c r="B167" s="296"/>
      <c r="C167" s="311" t="s">
        <v>4588</v>
      </c>
      <c r="D167" s="296" t="s">
        <v>332</v>
      </c>
      <c r="E167" s="307">
        <v>2</v>
      </c>
      <c r="F167" s="303"/>
      <c r="G167" s="303"/>
      <c r="H167" s="303">
        <f t="shared" si="8"/>
        <v>0</v>
      </c>
      <c r="I167" s="316"/>
      <c r="J167" s="312"/>
      <c r="K167" s="305"/>
      <c r="L167" s="305"/>
    </row>
    <row r="168" spans="1:12" ht="12">
      <c r="A168" s="296"/>
      <c r="B168" s="296"/>
      <c r="C168" s="311" t="s">
        <v>4589</v>
      </c>
      <c r="D168" s="296"/>
      <c r="E168" s="307">
        <v>2</v>
      </c>
      <c r="F168" s="303"/>
      <c r="G168" s="303"/>
      <c r="H168" s="303">
        <f t="shared" si="8"/>
        <v>0</v>
      </c>
      <c r="I168" s="316"/>
      <c r="J168" s="312"/>
      <c r="K168" s="305"/>
      <c r="L168" s="305"/>
    </row>
    <row r="169" spans="1:12" ht="12">
      <c r="A169" s="296"/>
      <c r="B169" s="296"/>
      <c r="C169" s="311" t="s">
        <v>4590</v>
      </c>
      <c r="D169" s="296" t="s">
        <v>332</v>
      </c>
      <c r="E169" s="307">
        <v>6</v>
      </c>
      <c r="F169" s="303"/>
      <c r="G169" s="303"/>
      <c r="H169" s="303">
        <f t="shared" si="8"/>
        <v>0</v>
      </c>
      <c r="I169" s="316"/>
      <c r="J169" s="312"/>
      <c r="K169" s="305"/>
      <c r="L169" s="305"/>
    </row>
    <row r="170" spans="1:12" ht="12">
      <c r="A170" s="296"/>
      <c r="B170" s="296"/>
      <c r="C170" s="311" t="s">
        <v>4591</v>
      </c>
      <c r="D170" s="296" t="s">
        <v>332</v>
      </c>
      <c r="E170" s="307">
        <v>6</v>
      </c>
      <c r="F170" s="303"/>
      <c r="G170" s="303"/>
      <c r="H170" s="303">
        <f t="shared" si="8"/>
        <v>0</v>
      </c>
      <c r="I170" s="316"/>
      <c r="J170" s="312"/>
      <c r="K170" s="305"/>
      <c r="L170" s="305"/>
    </row>
    <row r="171" spans="1:12" ht="12">
      <c r="A171" s="296"/>
      <c r="B171" s="296"/>
      <c r="C171" s="311" t="s">
        <v>4592</v>
      </c>
      <c r="D171" s="296" t="s">
        <v>332</v>
      </c>
      <c r="E171" s="307">
        <v>2</v>
      </c>
      <c r="F171" s="303"/>
      <c r="G171" s="303"/>
      <c r="H171" s="303">
        <f t="shared" si="8"/>
        <v>0</v>
      </c>
      <c r="I171" s="316"/>
      <c r="J171" s="312"/>
      <c r="K171" s="305"/>
      <c r="L171" s="305"/>
    </row>
    <row r="172" spans="1:12" ht="12">
      <c r="A172" s="296"/>
      <c r="B172" s="296"/>
      <c r="C172" s="311" t="s">
        <v>4593</v>
      </c>
      <c r="D172" s="296" t="s">
        <v>332</v>
      </c>
      <c r="E172" s="307">
        <v>5</v>
      </c>
      <c r="F172" s="303"/>
      <c r="G172" s="303"/>
      <c r="H172" s="303">
        <f t="shared" si="8"/>
        <v>0</v>
      </c>
      <c r="I172" s="316"/>
      <c r="J172" s="312"/>
      <c r="K172" s="305"/>
      <c r="L172" s="305"/>
    </row>
    <row r="173" spans="1:12" ht="12">
      <c r="A173" s="296"/>
      <c r="B173" s="296"/>
      <c r="C173" s="311" t="s">
        <v>4594</v>
      </c>
      <c r="D173" s="296" t="s">
        <v>332</v>
      </c>
      <c r="E173" s="307">
        <v>21</v>
      </c>
      <c r="F173" s="303"/>
      <c r="G173" s="303"/>
      <c r="H173" s="303">
        <f t="shared" si="8"/>
        <v>0</v>
      </c>
      <c r="I173" s="316"/>
      <c r="J173" s="312"/>
      <c r="K173" s="305"/>
      <c r="L173" s="305"/>
    </row>
    <row r="174" spans="1:12" ht="12">
      <c r="A174" s="296"/>
      <c r="B174" s="296"/>
      <c r="C174" s="311" t="s">
        <v>4595</v>
      </c>
      <c r="D174" s="296" t="s">
        <v>332</v>
      </c>
      <c r="E174" s="307">
        <v>2</v>
      </c>
      <c r="F174" s="303"/>
      <c r="G174" s="303"/>
      <c r="H174" s="303">
        <f t="shared" si="8"/>
        <v>0</v>
      </c>
      <c r="I174" s="316"/>
      <c r="J174" s="312"/>
      <c r="K174" s="305"/>
      <c r="L174" s="305"/>
    </row>
    <row r="175" spans="1:12" ht="12">
      <c r="A175" s="296"/>
      <c r="B175" s="296"/>
      <c r="C175" s="311" t="s">
        <v>4596</v>
      </c>
      <c r="D175" s="296" t="s">
        <v>190</v>
      </c>
      <c r="E175" s="307">
        <v>11</v>
      </c>
      <c r="F175" s="303"/>
      <c r="G175" s="303"/>
      <c r="H175" s="303">
        <f t="shared" si="8"/>
        <v>0</v>
      </c>
      <c r="I175" s="316">
        <f>E175*G175</f>
        <v>0</v>
      </c>
      <c r="J175" s="312"/>
      <c r="K175" s="305"/>
      <c r="L175" s="305"/>
    </row>
    <row r="176" spans="1:12" ht="12">
      <c r="A176" s="296"/>
      <c r="B176" s="296"/>
      <c r="C176" s="311" t="s">
        <v>4597</v>
      </c>
      <c r="D176" s="296" t="s">
        <v>190</v>
      </c>
      <c r="E176" s="307">
        <v>12</v>
      </c>
      <c r="F176" s="303"/>
      <c r="G176" s="303"/>
      <c r="H176" s="303">
        <f t="shared" si="8"/>
        <v>0</v>
      </c>
      <c r="I176" s="316">
        <f>E176*G176</f>
        <v>0</v>
      </c>
      <c r="J176" s="312"/>
      <c r="K176" s="305"/>
      <c r="L176" s="305"/>
    </row>
    <row r="177" spans="1:12" ht="12">
      <c r="A177" s="296"/>
      <c r="B177" s="296"/>
      <c r="C177" s="311" t="s">
        <v>4598</v>
      </c>
      <c r="D177" s="296" t="s">
        <v>4573</v>
      </c>
      <c r="E177" s="307">
        <v>7</v>
      </c>
      <c r="F177" s="303"/>
      <c r="G177" s="303"/>
      <c r="H177" s="303">
        <f t="shared" si="8"/>
        <v>0</v>
      </c>
      <c r="I177" s="316">
        <f>E177*G177</f>
        <v>0</v>
      </c>
      <c r="J177" s="312"/>
      <c r="K177" s="305"/>
      <c r="L177" s="305"/>
    </row>
    <row r="178" spans="1:12" ht="12">
      <c r="A178" s="296"/>
      <c r="B178" s="296"/>
      <c r="C178" s="311" t="s">
        <v>4599</v>
      </c>
      <c r="D178" s="296" t="s">
        <v>4343</v>
      </c>
      <c r="E178" s="307">
        <v>1</v>
      </c>
      <c r="F178" s="303"/>
      <c r="G178" s="303"/>
      <c r="H178" s="303">
        <f t="shared" si="8"/>
        <v>0</v>
      </c>
      <c r="I178" s="316">
        <f>E178*G178</f>
        <v>0</v>
      </c>
      <c r="J178" s="312"/>
      <c r="K178" s="305"/>
      <c r="L178" s="305"/>
    </row>
    <row r="179" spans="1:12" ht="12">
      <c r="A179" s="296"/>
      <c r="B179" s="296"/>
      <c r="C179" s="315" t="s">
        <v>4600</v>
      </c>
      <c r="D179" s="296"/>
      <c r="E179" s="307"/>
      <c r="F179" s="303"/>
      <c r="G179" s="303"/>
      <c r="H179" s="305">
        <f>SUM(H164:H178)</f>
        <v>0</v>
      </c>
      <c r="I179" s="318">
        <f>SUM(I175:I178)</f>
        <v>0</v>
      </c>
      <c r="J179" s="312"/>
      <c r="K179" s="305"/>
      <c r="L179" s="305"/>
    </row>
    <row r="180" spans="1:12" ht="12">
      <c r="A180" s="296"/>
      <c r="B180" s="296"/>
      <c r="C180" s="311"/>
      <c r="D180" s="296"/>
      <c r="E180" s="307"/>
      <c r="F180" s="303"/>
      <c r="G180" s="303"/>
      <c r="H180" s="303"/>
      <c r="I180" s="316"/>
      <c r="J180" s="312"/>
      <c r="K180" s="305"/>
      <c r="L180" s="305"/>
    </row>
    <row r="181" spans="1:12" ht="12">
      <c r="A181" s="296"/>
      <c r="B181" s="296"/>
      <c r="C181" s="315" t="s">
        <v>4601</v>
      </c>
      <c r="D181" s="296"/>
      <c r="E181" s="307"/>
      <c r="F181" s="303"/>
      <c r="G181" s="303"/>
      <c r="H181" s="303"/>
      <c r="I181" s="316"/>
      <c r="J181" s="312"/>
      <c r="K181" s="305"/>
      <c r="L181" s="305"/>
    </row>
    <row r="182" spans="1:12" ht="12">
      <c r="A182" s="296" t="s">
        <v>4321</v>
      </c>
      <c r="B182" s="296"/>
      <c r="C182" s="311" t="s">
        <v>4602</v>
      </c>
      <c r="D182" s="296" t="s">
        <v>332</v>
      </c>
      <c r="E182" s="307">
        <v>3</v>
      </c>
      <c r="F182" s="303"/>
      <c r="G182" s="303"/>
      <c r="H182" s="303">
        <f>E182*F182</f>
        <v>0</v>
      </c>
      <c r="I182" s="316"/>
      <c r="J182" s="312"/>
      <c r="K182" s="305"/>
      <c r="L182" s="305"/>
    </row>
    <row r="183" spans="1:12" ht="12">
      <c r="A183" s="296"/>
      <c r="B183" s="296"/>
      <c r="C183" s="311" t="s">
        <v>4603</v>
      </c>
      <c r="D183" s="296"/>
      <c r="E183" s="307"/>
      <c r="F183" s="303"/>
      <c r="G183" s="303"/>
      <c r="H183" s="303">
        <f t="shared" ref="H183:H195" si="9">E183*F183</f>
        <v>0</v>
      </c>
      <c r="I183" s="316"/>
      <c r="J183" s="312"/>
      <c r="K183" s="305"/>
      <c r="L183" s="305"/>
    </row>
    <row r="184" spans="1:12" ht="12">
      <c r="A184" s="296"/>
      <c r="B184" s="296"/>
      <c r="C184" s="311" t="s">
        <v>4604</v>
      </c>
      <c r="D184" s="296"/>
      <c r="E184" s="307"/>
      <c r="F184" s="303"/>
      <c r="G184" s="303"/>
      <c r="H184" s="303">
        <f t="shared" si="9"/>
        <v>0</v>
      </c>
      <c r="I184" s="316"/>
      <c r="J184" s="312"/>
      <c r="K184" s="305"/>
      <c r="L184" s="305"/>
    </row>
    <row r="185" spans="1:12" ht="12">
      <c r="A185" s="296" t="s">
        <v>4351</v>
      </c>
      <c r="B185" s="296"/>
      <c r="C185" s="311" t="s">
        <v>4605</v>
      </c>
      <c r="D185" s="296" t="s">
        <v>332</v>
      </c>
      <c r="E185" s="307">
        <v>3</v>
      </c>
      <c r="F185" s="303"/>
      <c r="G185" s="303"/>
      <c r="H185" s="303">
        <f t="shared" si="9"/>
        <v>0</v>
      </c>
      <c r="I185" s="316">
        <f>E185*G185</f>
        <v>0</v>
      </c>
      <c r="J185" s="312"/>
      <c r="K185" s="305"/>
      <c r="L185" s="305"/>
    </row>
    <row r="186" spans="1:12" ht="12">
      <c r="A186" s="296" t="s">
        <v>4366</v>
      </c>
      <c r="B186" s="296"/>
      <c r="C186" s="311" t="s">
        <v>4606</v>
      </c>
      <c r="D186" s="296" t="s">
        <v>332</v>
      </c>
      <c r="E186" s="307">
        <v>3</v>
      </c>
      <c r="F186" s="303"/>
      <c r="G186" s="303"/>
      <c r="H186" s="303">
        <f t="shared" si="9"/>
        <v>0</v>
      </c>
      <c r="I186" s="316">
        <v>0</v>
      </c>
      <c r="J186" s="312"/>
      <c r="K186" s="305"/>
      <c r="L186" s="305"/>
    </row>
    <row r="187" spans="1:12" ht="12">
      <c r="A187" s="296" t="s">
        <v>4371</v>
      </c>
      <c r="B187" s="296"/>
      <c r="C187" s="311" t="s">
        <v>4607</v>
      </c>
      <c r="D187" s="296" t="s">
        <v>332</v>
      </c>
      <c r="E187" s="307">
        <v>3</v>
      </c>
      <c r="F187" s="303"/>
      <c r="G187" s="303"/>
      <c r="H187" s="303">
        <f t="shared" si="9"/>
        <v>0</v>
      </c>
      <c r="I187" s="316">
        <v>0</v>
      </c>
      <c r="J187" s="312"/>
      <c r="K187" s="305"/>
      <c r="L187" s="305"/>
    </row>
    <row r="188" spans="1:12" ht="12">
      <c r="A188" s="296"/>
      <c r="B188" s="296"/>
      <c r="C188" s="311" t="s">
        <v>4608</v>
      </c>
      <c r="D188" s="296"/>
      <c r="E188" s="307"/>
      <c r="F188" s="303"/>
      <c r="G188" s="303"/>
      <c r="H188" s="303">
        <f t="shared" si="9"/>
        <v>0</v>
      </c>
      <c r="I188" s="316">
        <f t="shared" ref="I188:I194" si="10">E188*G188</f>
        <v>0</v>
      </c>
      <c r="J188" s="312"/>
      <c r="K188" s="305"/>
      <c r="L188" s="305"/>
    </row>
    <row r="189" spans="1:12" ht="12">
      <c r="A189" s="296" t="s">
        <v>4374</v>
      </c>
      <c r="B189" s="296"/>
      <c r="C189" s="311" t="s">
        <v>4609</v>
      </c>
      <c r="D189" s="296" t="s">
        <v>190</v>
      </c>
      <c r="E189" s="307">
        <v>75</v>
      </c>
      <c r="F189" s="303"/>
      <c r="G189" s="303"/>
      <c r="H189" s="303">
        <f t="shared" si="9"/>
        <v>0</v>
      </c>
      <c r="I189" s="316">
        <f t="shared" si="10"/>
        <v>0</v>
      </c>
      <c r="J189" s="312"/>
      <c r="K189" s="305"/>
      <c r="L189" s="305"/>
    </row>
    <row r="190" spans="1:12" ht="12">
      <c r="A190" s="296"/>
      <c r="B190" s="296"/>
      <c r="C190" s="311" t="s">
        <v>4610</v>
      </c>
      <c r="D190" s="296"/>
      <c r="E190" s="307"/>
      <c r="F190" s="303"/>
      <c r="G190" s="303"/>
      <c r="H190" s="303">
        <f t="shared" si="9"/>
        <v>0</v>
      </c>
      <c r="I190" s="316">
        <f t="shared" si="10"/>
        <v>0</v>
      </c>
      <c r="J190" s="312"/>
      <c r="K190" s="305"/>
      <c r="L190" s="305"/>
    </row>
    <row r="191" spans="1:12" ht="12">
      <c r="A191" s="296" t="s">
        <v>4377</v>
      </c>
      <c r="B191" s="296"/>
      <c r="C191" s="311" t="s">
        <v>4611</v>
      </c>
      <c r="D191" s="296" t="s">
        <v>332</v>
      </c>
      <c r="E191" s="307">
        <v>1</v>
      </c>
      <c r="F191" s="303"/>
      <c r="G191" s="303"/>
      <c r="H191" s="303">
        <f t="shared" si="9"/>
        <v>0</v>
      </c>
      <c r="I191" s="316">
        <f t="shared" si="10"/>
        <v>0</v>
      </c>
      <c r="J191" s="312"/>
      <c r="K191" s="305"/>
      <c r="L191" s="305"/>
    </row>
    <row r="192" spans="1:12" ht="12">
      <c r="A192" s="296" t="s">
        <v>4467</v>
      </c>
      <c r="B192" s="296"/>
      <c r="C192" s="311" t="s">
        <v>4612</v>
      </c>
      <c r="D192" s="296" t="s">
        <v>332</v>
      </c>
      <c r="E192" s="307">
        <v>1</v>
      </c>
      <c r="F192" s="303"/>
      <c r="G192" s="303"/>
      <c r="H192" s="303">
        <f t="shared" si="9"/>
        <v>0</v>
      </c>
      <c r="I192" s="316">
        <f t="shared" si="10"/>
        <v>0</v>
      </c>
      <c r="J192" s="312"/>
      <c r="K192" s="305"/>
      <c r="L192" s="305"/>
    </row>
    <row r="193" spans="1:12" ht="12">
      <c r="A193" s="296" t="s">
        <v>4469</v>
      </c>
      <c r="B193" s="296"/>
      <c r="C193" s="311" t="s">
        <v>4613</v>
      </c>
      <c r="D193" s="296" t="s">
        <v>332</v>
      </c>
      <c r="E193" s="307">
        <v>3</v>
      </c>
      <c r="F193" s="303"/>
      <c r="G193" s="303"/>
      <c r="H193" s="303">
        <f t="shared" si="9"/>
        <v>0</v>
      </c>
      <c r="I193" s="316">
        <f t="shared" si="10"/>
        <v>0</v>
      </c>
      <c r="J193" s="312"/>
      <c r="K193" s="305"/>
      <c r="L193" s="305"/>
    </row>
    <row r="194" spans="1:12" ht="12">
      <c r="A194" s="296" t="s">
        <v>4471</v>
      </c>
      <c r="B194" s="296"/>
      <c r="C194" s="311" t="s">
        <v>4614</v>
      </c>
      <c r="D194" s="296" t="s">
        <v>332</v>
      </c>
      <c r="E194" s="307">
        <v>3</v>
      </c>
      <c r="F194" s="303"/>
      <c r="G194" s="303"/>
      <c r="H194" s="303">
        <f t="shared" si="9"/>
        <v>0</v>
      </c>
      <c r="I194" s="316">
        <f t="shared" si="10"/>
        <v>0</v>
      </c>
      <c r="J194" s="312"/>
      <c r="K194" s="305"/>
      <c r="L194" s="305"/>
    </row>
    <row r="195" spans="1:12" ht="12">
      <c r="A195" s="296" t="s">
        <v>4473</v>
      </c>
      <c r="B195" s="296"/>
      <c r="C195" s="311" t="s">
        <v>4615</v>
      </c>
      <c r="D195" s="296"/>
      <c r="E195" s="307"/>
      <c r="F195" s="303"/>
      <c r="G195" s="303"/>
      <c r="H195" s="303">
        <f t="shared" si="9"/>
        <v>0</v>
      </c>
      <c r="I195" s="316">
        <f>E195*G195</f>
        <v>0</v>
      </c>
      <c r="J195" s="312"/>
      <c r="K195" s="305"/>
      <c r="L195" s="305"/>
    </row>
    <row r="196" spans="1:12" ht="12">
      <c r="A196" s="296"/>
      <c r="B196" s="296"/>
      <c r="C196" s="315" t="s">
        <v>4616</v>
      </c>
      <c r="D196" s="296"/>
      <c r="E196" s="307"/>
      <c r="F196" s="303"/>
      <c r="G196" s="303"/>
      <c r="H196" s="305">
        <f>SUM(H182:H195)</f>
        <v>0</v>
      </c>
      <c r="I196" s="318">
        <f>SUM(I185:I195)</f>
        <v>0</v>
      </c>
      <c r="J196" s="312"/>
      <c r="K196" s="305"/>
      <c r="L196" s="305"/>
    </row>
    <row r="197" spans="1:12" ht="12">
      <c r="A197" s="296"/>
      <c r="B197" s="296"/>
      <c r="C197" s="315"/>
      <c r="D197" s="296"/>
      <c r="E197" s="307"/>
      <c r="F197" s="303"/>
      <c r="G197" s="303"/>
      <c r="H197" s="303"/>
      <c r="I197" s="303" t="s">
        <v>24</v>
      </c>
      <c r="J197" s="312"/>
      <c r="K197" s="305"/>
      <c r="L197" s="305"/>
    </row>
    <row r="198" spans="1:12" ht="12">
      <c r="A198" s="296"/>
      <c r="B198" s="296"/>
      <c r="C198" s="315"/>
      <c r="D198" s="296" t="s">
        <v>24</v>
      </c>
      <c r="E198" s="307" t="s">
        <v>24</v>
      </c>
      <c r="F198" s="303"/>
      <c r="G198" s="303"/>
      <c r="H198" s="305"/>
      <c r="I198" s="305"/>
      <c r="J198" s="312"/>
      <c r="K198" s="305"/>
      <c r="L198" s="305"/>
    </row>
    <row r="199" spans="1:12" ht="12">
      <c r="A199" s="296"/>
      <c r="B199" s="296"/>
      <c r="C199" s="311" t="s">
        <v>4617</v>
      </c>
      <c r="D199" s="296" t="s">
        <v>24</v>
      </c>
      <c r="E199" s="307" t="s">
        <v>24</v>
      </c>
      <c r="F199" s="303"/>
      <c r="G199" s="303"/>
      <c r="H199" s="303">
        <f>H196+H179+H160+H153+H140+H113+H94+H46</f>
        <v>0</v>
      </c>
      <c r="I199" s="303" t="s">
        <v>24</v>
      </c>
      <c r="J199" s="312"/>
      <c r="K199" s="305"/>
      <c r="L199" s="305"/>
    </row>
    <row r="200" spans="1:12" ht="12">
      <c r="A200" s="296"/>
      <c r="B200" s="296"/>
      <c r="C200" s="311" t="s">
        <v>4618</v>
      </c>
      <c r="D200" s="296" t="s">
        <v>24</v>
      </c>
      <c r="E200" s="307" t="s">
        <v>24</v>
      </c>
      <c r="F200" s="303"/>
      <c r="G200" s="303"/>
      <c r="H200" s="303" t="s">
        <v>24</v>
      </c>
      <c r="I200" s="303">
        <f>I196+I179+I160+I153+I140+I113+I94+I46</f>
        <v>0</v>
      </c>
      <c r="J200" s="312"/>
      <c r="K200" s="305"/>
      <c r="L200" s="305"/>
    </row>
    <row r="201" spans="1:12" ht="12">
      <c r="A201" s="296"/>
      <c r="B201" s="296"/>
      <c r="C201" s="311" t="s">
        <v>4619</v>
      </c>
      <c r="D201" s="296" t="s">
        <v>1539</v>
      </c>
      <c r="E201" s="307">
        <v>72</v>
      </c>
      <c r="F201" s="303"/>
      <c r="G201" s="303"/>
      <c r="H201" s="305"/>
      <c r="I201" s="303">
        <f>E201*F201</f>
        <v>0</v>
      </c>
      <c r="J201" s="312"/>
      <c r="K201" s="305" t="s">
        <v>24</v>
      </c>
      <c r="L201" s="305"/>
    </row>
    <row r="202" spans="1:12" ht="12">
      <c r="A202" s="296"/>
      <c r="B202" s="296"/>
      <c r="C202" s="311" t="s">
        <v>4620</v>
      </c>
      <c r="D202" s="296" t="s">
        <v>384</v>
      </c>
      <c r="E202" s="307"/>
      <c r="F202" s="303"/>
      <c r="G202" s="303"/>
      <c r="H202" s="303">
        <v>0</v>
      </c>
      <c r="I202" s="305" t="s">
        <v>24</v>
      </c>
      <c r="J202" s="312"/>
      <c r="K202" s="305"/>
      <c r="L202" s="305"/>
    </row>
    <row r="203" spans="1:12" ht="12">
      <c r="A203" s="296"/>
      <c r="B203" s="296"/>
      <c r="C203" s="315" t="s">
        <v>4621</v>
      </c>
      <c r="D203" s="296"/>
      <c r="E203" s="307"/>
      <c r="F203" s="303"/>
      <c r="G203" s="303"/>
      <c r="H203" s="305">
        <f>H202+H199</f>
        <v>0</v>
      </c>
      <c r="I203" s="305">
        <f>SUM(I200:I201)</f>
        <v>0</v>
      </c>
      <c r="J203" s="312"/>
      <c r="K203" s="305">
        <f>H203+I203</f>
        <v>0</v>
      </c>
      <c r="L203" s="305"/>
    </row>
    <row r="204" spans="1:12" ht="12">
      <c r="A204" s="296"/>
      <c r="B204" s="296"/>
      <c r="C204" s="315"/>
      <c r="D204" s="296"/>
      <c r="E204" s="307"/>
      <c r="F204" s="303"/>
      <c r="G204" s="303"/>
      <c r="H204" s="305"/>
      <c r="I204" s="305"/>
      <c r="J204" s="312"/>
      <c r="K204" s="305"/>
      <c r="L204" s="305"/>
    </row>
    <row r="205" spans="1:12" ht="12">
      <c r="A205" s="296"/>
      <c r="B205" s="296"/>
      <c r="C205" s="315"/>
      <c r="D205" s="296"/>
      <c r="E205" s="307"/>
      <c r="F205" s="303"/>
      <c r="G205" s="303"/>
      <c r="H205" s="305"/>
      <c r="I205" s="305"/>
      <c r="J205" s="312"/>
      <c r="K205" s="305"/>
      <c r="L205" s="305"/>
    </row>
    <row r="206" spans="1:12" ht="12">
      <c r="A206" s="296"/>
      <c r="B206" s="296"/>
      <c r="C206" s="315"/>
      <c r="D206" s="296"/>
      <c r="E206" s="307"/>
      <c r="F206" s="303"/>
      <c r="G206" s="303"/>
      <c r="H206" s="305"/>
      <c r="I206" s="305"/>
      <c r="J206" s="312"/>
      <c r="K206" s="305"/>
      <c r="L206" s="305"/>
    </row>
    <row r="207" spans="1:12" ht="12">
      <c r="A207" s="296"/>
      <c r="B207" s="296"/>
      <c r="C207" s="315"/>
      <c r="D207" s="296"/>
      <c r="E207" s="307"/>
      <c r="F207" s="303"/>
      <c r="G207" s="303"/>
      <c r="H207" s="305"/>
      <c r="I207" s="305"/>
      <c r="J207" s="312"/>
      <c r="K207" s="305"/>
      <c r="L207" s="305"/>
    </row>
    <row r="208" spans="1:12" ht="12">
      <c r="A208" s="296"/>
      <c r="B208" s="296"/>
      <c r="C208" s="315"/>
      <c r="D208" s="296"/>
      <c r="E208" s="307"/>
      <c r="F208" s="303"/>
      <c r="G208" s="303"/>
      <c r="H208" s="305"/>
      <c r="I208" s="305"/>
      <c r="J208" s="312"/>
      <c r="K208" s="305"/>
      <c r="L208" s="305"/>
    </row>
    <row r="209" spans="1:12" ht="12">
      <c r="A209" s="296"/>
      <c r="B209" s="296"/>
      <c r="C209" s="315"/>
      <c r="D209" s="296"/>
      <c r="E209" s="307"/>
      <c r="F209" s="303"/>
      <c r="G209" s="303"/>
      <c r="H209" s="305"/>
      <c r="I209" s="305"/>
      <c r="J209" s="312"/>
      <c r="K209" s="305"/>
      <c r="L209" s="305"/>
    </row>
    <row r="210" spans="1:12" ht="12">
      <c r="A210" s="296"/>
      <c r="B210" s="296"/>
      <c r="C210" s="315"/>
      <c r="D210" s="296"/>
      <c r="E210" s="307"/>
      <c r="F210" s="303"/>
      <c r="G210" s="303"/>
      <c r="H210" s="305"/>
      <c r="I210" s="305"/>
      <c r="J210" s="312"/>
      <c r="K210" s="305"/>
      <c r="L210" s="305"/>
    </row>
    <row r="211" spans="1:12" ht="12">
      <c r="A211" s="296"/>
      <c r="B211" s="296"/>
      <c r="C211" s="315"/>
      <c r="D211" s="296"/>
      <c r="E211" s="307"/>
      <c r="F211" s="303"/>
      <c r="G211" s="303"/>
      <c r="H211" s="305"/>
      <c r="I211" s="305"/>
      <c r="J211" s="312"/>
      <c r="K211" s="305"/>
      <c r="L211" s="305"/>
    </row>
    <row r="212" spans="1:12" ht="12">
      <c r="A212" s="296"/>
      <c r="B212" s="296"/>
      <c r="C212" s="315"/>
      <c r="D212" s="296"/>
      <c r="E212" s="307"/>
      <c r="F212" s="303"/>
      <c r="G212" s="303"/>
      <c r="H212" s="305"/>
      <c r="I212" s="305"/>
      <c r="J212" s="312"/>
      <c r="K212" s="305"/>
      <c r="L212" s="305"/>
    </row>
    <row r="213" spans="1:12" ht="12">
      <c r="A213" s="296"/>
      <c r="B213" s="296"/>
      <c r="C213" s="315"/>
      <c r="D213" s="296"/>
      <c r="E213" s="307"/>
      <c r="F213" s="303"/>
      <c r="G213" s="303"/>
      <c r="H213" s="305"/>
      <c r="I213" s="305"/>
      <c r="J213" s="312"/>
      <c r="K213" s="305"/>
      <c r="L213" s="305"/>
    </row>
    <row r="214" spans="1:12" ht="12">
      <c r="A214" s="296"/>
      <c r="B214" s="296"/>
      <c r="C214" s="315"/>
      <c r="D214" s="296"/>
      <c r="E214" s="307"/>
      <c r="F214" s="303"/>
      <c r="G214" s="303"/>
      <c r="H214" s="305"/>
      <c r="I214" s="305"/>
      <c r="J214" s="312"/>
      <c r="K214" s="305"/>
      <c r="L214" s="305"/>
    </row>
    <row r="215" spans="1:12" ht="12">
      <c r="A215" s="296"/>
      <c r="B215" s="296"/>
      <c r="C215" s="315"/>
      <c r="D215" s="296"/>
      <c r="E215" s="307"/>
      <c r="F215" s="303"/>
      <c r="G215" s="303"/>
      <c r="H215" s="305"/>
      <c r="I215" s="305"/>
      <c r="J215" s="312"/>
      <c r="K215" s="305"/>
      <c r="L215" s="305"/>
    </row>
    <row r="216" spans="1:12" ht="12">
      <c r="A216" s="296"/>
      <c r="B216" s="296"/>
      <c r="C216" s="315"/>
      <c r="D216" s="296"/>
      <c r="E216" s="307"/>
      <c r="F216" s="303"/>
      <c r="G216" s="303"/>
      <c r="H216" s="305"/>
      <c r="I216" s="305"/>
      <c r="J216" s="312"/>
      <c r="K216" s="305"/>
      <c r="L216" s="305"/>
    </row>
    <row r="217" spans="1:12" ht="12">
      <c r="A217" s="296"/>
      <c r="B217" s="296"/>
      <c r="C217" s="315"/>
      <c r="D217" s="296"/>
      <c r="E217" s="307"/>
      <c r="F217" s="303"/>
      <c r="G217" s="303"/>
      <c r="H217" s="305"/>
      <c r="I217" s="305"/>
      <c r="J217" s="312"/>
      <c r="K217" s="305"/>
      <c r="L217" s="305"/>
    </row>
    <row r="218" spans="1:12" ht="12">
      <c r="A218" s="296"/>
      <c r="B218" s="296"/>
      <c r="C218" s="315"/>
      <c r="D218" s="296"/>
      <c r="E218" s="307"/>
      <c r="F218" s="303"/>
      <c r="G218" s="303"/>
      <c r="H218" s="305"/>
      <c r="I218" s="305"/>
      <c r="J218" s="312"/>
      <c r="K218" s="305"/>
      <c r="L218" s="305"/>
    </row>
    <row r="219" spans="1:12" ht="12">
      <c r="A219" s="296"/>
      <c r="B219" s="296"/>
      <c r="C219" s="315"/>
      <c r="D219" s="296"/>
      <c r="E219" s="307"/>
      <c r="F219" s="303"/>
      <c r="G219" s="303"/>
      <c r="H219" s="305"/>
      <c r="I219" s="305"/>
      <c r="J219" s="312"/>
      <c r="K219" s="305"/>
      <c r="L219" s="305"/>
    </row>
    <row r="220" spans="1:12" ht="12">
      <c r="A220" s="296"/>
      <c r="B220" s="296"/>
      <c r="C220" s="315"/>
      <c r="D220" s="296"/>
      <c r="E220" s="307"/>
      <c r="F220" s="303"/>
      <c r="G220" s="303"/>
      <c r="H220" s="305"/>
      <c r="I220" s="305"/>
      <c r="J220" s="312"/>
      <c r="K220" s="305"/>
      <c r="L220" s="305"/>
    </row>
    <row r="221" spans="1:12" ht="12">
      <c r="A221" s="296"/>
      <c r="B221" s="296"/>
      <c r="C221" s="315"/>
      <c r="D221" s="296"/>
      <c r="E221" s="307"/>
      <c r="F221" s="303"/>
      <c r="G221" s="303"/>
      <c r="H221" s="305"/>
      <c r="I221" s="305"/>
      <c r="J221" s="312"/>
      <c r="K221" s="305"/>
      <c r="L221" s="305"/>
    </row>
    <row r="222" spans="1:12" ht="12">
      <c r="A222" s="296"/>
      <c r="B222" s="296"/>
      <c r="C222" s="315"/>
      <c r="D222" s="296"/>
      <c r="E222" s="307"/>
      <c r="F222" s="303"/>
      <c r="G222" s="303"/>
      <c r="H222" s="305"/>
      <c r="I222" s="305"/>
      <c r="J222" s="312"/>
      <c r="K222" s="305"/>
      <c r="L222" s="305"/>
    </row>
    <row r="223" spans="1:12" ht="12">
      <c r="A223" s="296"/>
      <c r="B223" s="296"/>
      <c r="C223" s="315"/>
      <c r="D223" s="296"/>
      <c r="E223" s="307"/>
      <c r="F223" s="303"/>
      <c r="G223" s="303"/>
      <c r="H223" s="305"/>
      <c r="I223" s="305"/>
      <c r="J223" s="312"/>
      <c r="K223" s="305"/>
      <c r="L223" s="305"/>
    </row>
    <row r="224" spans="1:12" ht="12">
      <c r="A224" s="296"/>
      <c r="B224" s="296"/>
      <c r="C224" s="315"/>
      <c r="D224" s="296"/>
      <c r="E224" s="307"/>
      <c r="F224" s="303"/>
      <c r="G224" s="303"/>
      <c r="H224" s="305"/>
      <c r="I224" s="305"/>
      <c r="J224" s="312"/>
      <c r="K224" s="305"/>
      <c r="L224" s="305"/>
    </row>
    <row r="225" spans="1:12" ht="12">
      <c r="A225" s="296"/>
      <c r="B225" s="296"/>
      <c r="C225" s="315"/>
      <c r="D225" s="296"/>
      <c r="E225" s="307"/>
      <c r="F225" s="303"/>
      <c r="G225" s="303"/>
      <c r="H225" s="305"/>
      <c r="I225" s="305"/>
      <c r="J225" s="312"/>
      <c r="K225" s="305"/>
      <c r="L225" s="305"/>
    </row>
    <row r="226" spans="1:12" ht="12">
      <c r="A226" s="296"/>
      <c r="B226" s="296"/>
      <c r="C226" s="315"/>
      <c r="D226" s="296"/>
      <c r="E226" s="307"/>
      <c r="F226" s="303"/>
      <c r="G226" s="303"/>
      <c r="H226" s="305"/>
      <c r="I226" s="305"/>
      <c r="J226" s="312"/>
      <c r="K226" s="305"/>
      <c r="L226" s="305"/>
    </row>
    <row r="227" spans="1:12" ht="12">
      <c r="A227" s="296"/>
      <c r="B227" s="296"/>
      <c r="C227" s="315"/>
      <c r="D227" s="296"/>
      <c r="E227" s="307"/>
      <c r="F227" s="303"/>
      <c r="G227" s="303"/>
      <c r="H227" s="305"/>
      <c r="I227" s="305"/>
      <c r="J227" s="312"/>
      <c r="K227" s="305"/>
      <c r="L227" s="305"/>
    </row>
    <row r="228" spans="1:12" ht="12">
      <c r="A228" s="296"/>
      <c r="B228" s="296"/>
      <c r="C228" s="315"/>
      <c r="D228" s="296"/>
      <c r="E228" s="307"/>
      <c r="F228" s="303"/>
      <c r="G228" s="303"/>
      <c r="H228" s="305"/>
      <c r="I228" s="305"/>
      <c r="J228" s="312"/>
      <c r="K228" s="305"/>
      <c r="L228" s="305"/>
    </row>
    <row r="229" spans="1:12" ht="12">
      <c r="A229" s="296"/>
      <c r="B229" s="296"/>
      <c r="C229" s="315"/>
      <c r="D229" s="296"/>
      <c r="E229" s="307"/>
      <c r="F229" s="303"/>
      <c r="G229" s="303"/>
      <c r="H229" s="305"/>
      <c r="I229" s="305"/>
      <c r="J229" s="312"/>
      <c r="K229" s="305"/>
      <c r="L229" s="305"/>
    </row>
    <row r="230" spans="1:12" ht="12">
      <c r="A230" s="296"/>
      <c r="B230" s="296"/>
      <c r="C230" s="315"/>
      <c r="D230" s="296"/>
      <c r="E230" s="307"/>
      <c r="F230" s="303"/>
      <c r="G230" s="303"/>
      <c r="H230" s="305"/>
      <c r="I230" s="305"/>
      <c r="J230" s="312"/>
      <c r="K230" s="305"/>
      <c r="L230" s="305"/>
    </row>
    <row r="231" spans="1:12" ht="12">
      <c r="A231" s="296"/>
      <c r="B231" s="296"/>
      <c r="C231" s="315"/>
      <c r="D231" s="296"/>
      <c r="E231" s="307"/>
      <c r="F231" s="303"/>
      <c r="G231" s="303"/>
      <c r="H231" s="305"/>
      <c r="I231" s="305"/>
      <c r="J231" s="312"/>
      <c r="K231" s="305"/>
      <c r="L231" s="305"/>
    </row>
    <row r="232" spans="1:12" ht="12">
      <c r="A232" s="296"/>
      <c r="B232" s="296"/>
      <c r="C232" s="315"/>
      <c r="D232" s="296"/>
      <c r="E232" s="307"/>
      <c r="F232" s="303"/>
      <c r="G232" s="303"/>
      <c r="H232" s="305"/>
      <c r="I232" s="305"/>
      <c r="J232" s="312"/>
      <c r="K232" s="305"/>
      <c r="L232" s="305"/>
    </row>
    <row r="233" spans="1:12" ht="12">
      <c r="A233" s="296"/>
      <c r="B233" s="296"/>
      <c r="C233" s="315"/>
      <c r="D233" s="296"/>
      <c r="E233" s="307"/>
      <c r="F233" s="303"/>
      <c r="G233" s="303"/>
      <c r="H233" s="305"/>
      <c r="I233" s="305"/>
      <c r="J233" s="312"/>
      <c r="K233" s="305"/>
      <c r="L233" s="305"/>
    </row>
    <row r="234" spans="1:12" ht="12">
      <c r="A234" s="296"/>
      <c r="B234" s="296"/>
      <c r="C234" s="315"/>
      <c r="D234" s="296"/>
      <c r="E234" s="307"/>
      <c r="F234" s="303"/>
      <c r="G234" s="303"/>
      <c r="H234" s="305"/>
      <c r="I234" s="305"/>
      <c r="J234" s="312"/>
      <c r="K234" s="305"/>
      <c r="L234" s="305"/>
    </row>
    <row r="235" spans="1:12" ht="12">
      <c r="A235" s="296"/>
      <c r="B235" s="296"/>
      <c r="C235" s="315"/>
      <c r="D235" s="296"/>
      <c r="E235" s="307"/>
      <c r="F235" s="303"/>
      <c r="G235" s="303"/>
      <c r="H235" s="305"/>
      <c r="I235" s="305"/>
      <c r="J235" s="312"/>
      <c r="K235" s="305"/>
      <c r="L235" s="305"/>
    </row>
    <row r="236" spans="1:12" ht="12">
      <c r="A236" s="296"/>
      <c r="B236" s="296"/>
      <c r="C236" s="315"/>
      <c r="D236" s="296"/>
      <c r="E236" s="307"/>
      <c r="F236" s="303"/>
      <c r="G236" s="303"/>
      <c r="H236" s="305"/>
      <c r="I236" s="305"/>
      <c r="J236" s="312"/>
      <c r="K236" s="305"/>
      <c r="L236" s="305"/>
    </row>
    <row r="237" spans="1:12" ht="12">
      <c r="A237" s="296"/>
      <c r="B237" s="296"/>
      <c r="C237" s="315"/>
      <c r="D237" s="296"/>
      <c r="E237" s="307"/>
      <c r="F237" s="303"/>
      <c r="G237" s="303"/>
      <c r="H237" s="305"/>
      <c r="I237" s="305"/>
      <c r="J237" s="312"/>
      <c r="K237" s="305"/>
      <c r="L237" s="305"/>
    </row>
    <row r="238" spans="1:12" ht="12">
      <c r="A238" s="296"/>
      <c r="B238" s="296"/>
      <c r="C238" s="315"/>
      <c r="D238" s="296"/>
      <c r="E238" s="307"/>
      <c r="F238" s="303"/>
      <c r="G238" s="303"/>
      <c r="H238" s="305"/>
      <c r="I238" s="305"/>
      <c r="J238" s="312"/>
      <c r="K238" s="305"/>
      <c r="L238" s="305"/>
    </row>
    <row r="239" spans="1:12" ht="12">
      <c r="A239" s="296"/>
      <c r="B239" s="296"/>
      <c r="C239" s="315"/>
      <c r="D239" s="296"/>
      <c r="E239" s="307"/>
      <c r="F239" s="303"/>
      <c r="G239" s="303"/>
      <c r="H239" s="305"/>
      <c r="I239" s="305"/>
      <c r="J239" s="312"/>
      <c r="K239" s="305"/>
      <c r="L239" s="305"/>
    </row>
    <row r="240" spans="1:12" ht="12">
      <c r="A240" s="296"/>
      <c r="B240" s="296"/>
      <c r="C240" s="315"/>
      <c r="D240" s="296"/>
      <c r="E240" s="307"/>
      <c r="F240" s="303"/>
      <c r="G240" s="303"/>
      <c r="H240" s="305"/>
      <c r="I240" s="305"/>
      <c r="J240" s="312"/>
      <c r="K240" s="305"/>
      <c r="L240" s="305"/>
    </row>
    <row r="241" spans="1:12" ht="12">
      <c r="A241" s="296"/>
      <c r="B241" s="296"/>
      <c r="C241" s="315"/>
      <c r="D241" s="296"/>
      <c r="E241" s="307"/>
      <c r="F241" s="303"/>
      <c r="G241" s="303"/>
      <c r="H241" s="305"/>
      <c r="I241" s="305"/>
      <c r="J241" s="312"/>
      <c r="K241" s="305"/>
      <c r="L241" s="305"/>
    </row>
    <row r="242" spans="1:12" ht="12">
      <c r="A242" s="296"/>
      <c r="B242" s="296"/>
      <c r="C242" s="315"/>
      <c r="D242" s="296"/>
      <c r="E242" s="307"/>
      <c r="F242" s="303"/>
      <c r="G242" s="303"/>
      <c r="H242" s="305"/>
      <c r="I242" s="305"/>
      <c r="J242" s="312"/>
      <c r="K242" s="305"/>
      <c r="L242" s="305"/>
    </row>
    <row r="243" spans="1:12" ht="12">
      <c r="A243" s="296"/>
      <c r="B243" s="296"/>
      <c r="C243" s="315"/>
      <c r="D243" s="296"/>
      <c r="E243" s="307"/>
      <c r="F243" s="303"/>
      <c r="G243" s="303"/>
      <c r="H243" s="305"/>
      <c r="I243" s="305"/>
      <c r="J243" s="312"/>
      <c r="K243" s="305"/>
      <c r="L243" s="305"/>
    </row>
    <row r="244" spans="1:12" ht="12">
      <c r="A244" s="296"/>
      <c r="B244" s="296"/>
      <c r="C244" s="315"/>
      <c r="D244" s="296"/>
      <c r="E244" s="307"/>
      <c r="F244" s="303"/>
      <c r="G244" s="303"/>
      <c r="H244" s="305"/>
      <c r="I244" s="305"/>
      <c r="J244" s="312"/>
      <c r="K244" s="305"/>
      <c r="L244" s="305"/>
    </row>
    <row r="245" spans="1:12" ht="12">
      <c r="A245" s="296"/>
      <c r="B245" s="296"/>
      <c r="C245" s="315"/>
      <c r="D245" s="296"/>
      <c r="E245" s="307"/>
      <c r="F245" s="303"/>
      <c r="G245" s="303"/>
      <c r="H245" s="305"/>
      <c r="I245" s="305"/>
      <c r="J245" s="312"/>
      <c r="K245" s="305"/>
      <c r="L245" s="305"/>
    </row>
    <row r="246" spans="1:12" ht="12">
      <c r="A246" s="296"/>
      <c r="B246" s="296"/>
      <c r="C246" s="315"/>
      <c r="D246" s="296"/>
      <c r="E246" s="307"/>
      <c r="F246" s="303"/>
      <c r="G246" s="303"/>
      <c r="H246" s="305"/>
      <c r="I246" s="305"/>
      <c r="J246" s="312"/>
      <c r="K246" s="305"/>
      <c r="L246" s="305"/>
    </row>
    <row r="247" spans="1:12" ht="12">
      <c r="A247" s="296"/>
      <c r="B247" s="296"/>
      <c r="C247" s="315"/>
      <c r="D247" s="296"/>
      <c r="E247" s="307"/>
      <c r="F247" s="303"/>
      <c r="G247" s="303"/>
      <c r="H247" s="305"/>
      <c r="I247" s="305"/>
      <c r="J247" s="312"/>
      <c r="K247" s="305"/>
      <c r="L247" s="305"/>
    </row>
    <row r="248" spans="1:12" ht="12">
      <c r="A248" s="296"/>
      <c r="B248" s="296"/>
      <c r="C248" s="315"/>
      <c r="D248" s="296"/>
      <c r="E248" s="307"/>
      <c r="F248" s="303"/>
      <c r="G248" s="303"/>
      <c r="H248" s="305"/>
      <c r="I248" s="305"/>
      <c r="J248" s="312"/>
      <c r="K248" s="305"/>
      <c r="L248" s="305"/>
    </row>
    <row r="249" spans="1:12" ht="12">
      <c r="A249" s="296"/>
      <c r="B249" s="296"/>
      <c r="C249" s="315"/>
      <c r="D249" s="296"/>
      <c r="E249" s="307"/>
      <c r="F249" s="303"/>
      <c r="G249" s="303"/>
      <c r="H249" s="305"/>
      <c r="I249" s="305"/>
      <c r="J249" s="312"/>
      <c r="K249" s="305"/>
      <c r="L249" s="305"/>
    </row>
    <row r="250" spans="1:12" ht="12">
      <c r="A250" s="296"/>
      <c r="B250" s="296"/>
      <c r="C250" s="315"/>
      <c r="D250" s="296"/>
      <c r="E250" s="307"/>
      <c r="F250" s="303"/>
      <c r="G250" s="303"/>
      <c r="H250" s="305"/>
      <c r="I250" s="305"/>
      <c r="J250" s="312"/>
      <c r="K250" s="305"/>
      <c r="L250" s="305"/>
    </row>
    <row r="251" spans="1:12" ht="12">
      <c r="A251" s="296"/>
      <c r="B251" s="296"/>
      <c r="C251" s="315"/>
      <c r="D251" s="296"/>
      <c r="E251" s="307"/>
      <c r="F251" s="303"/>
      <c r="G251" s="303"/>
      <c r="H251" s="305"/>
      <c r="I251" s="305"/>
      <c r="J251" s="312"/>
      <c r="K251" s="305"/>
      <c r="L251" s="305"/>
    </row>
    <row r="252" spans="1:12" ht="12">
      <c r="A252" s="296"/>
      <c r="B252" s="296"/>
      <c r="C252" s="315"/>
      <c r="D252" s="296"/>
      <c r="E252" s="307"/>
      <c r="F252" s="303"/>
      <c r="G252" s="303"/>
      <c r="H252" s="305"/>
      <c r="I252" s="305"/>
      <c r="J252" s="312"/>
      <c r="K252" s="305"/>
      <c r="L252" s="305"/>
    </row>
    <row r="253" spans="1:12" ht="12">
      <c r="A253" s="296"/>
      <c r="B253" s="296"/>
      <c r="C253" s="315"/>
      <c r="D253" s="296"/>
      <c r="E253" s="307"/>
      <c r="F253" s="303"/>
      <c r="G253" s="303"/>
      <c r="H253" s="305"/>
      <c r="I253" s="305"/>
      <c r="J253" s="312"/>
      <c r="K253" s="305"/>
      <c r="L253" s="305"/>
    </row>
    <row r="254" spans="1:12" ht="12">
      <c r="A254" s="296"/>
      <c r="B254" s="296"/>
      <c r="C254" s="315"/>
      <c r="D254" s="296"/>
      <c r="E254" s="307"/>
      <c r="F254" s="303"/>
      <c r="G254" s="303"/>
      <c r="H254" s="305"/>
      <c r="I254" s="305"/>
      <c r="J254" s="312"/>
      <c r="K254" s="305"/>
      <c r="L254" s="305"/>
    </row>
    <row r="255" spans="1:12" ht="12">
      <c r="A255" s="296"/>
      <c r="B255" s="296"/>
      <c r="C255" s="315"/>
      <c r="D255" s="296"/>
      <c r="E255" s="307"/>
      <c r="F255" s="303"/>
      <c r="G255" s="303"/>
      <c r="H255" s="305"/>
      <c r="I255" s="305"/>
      <c r="J255" s="312"/>
      <c r="K255" s="305"/>
      <c r="L255" s="305"/>
    </row>
    <row r="256" spans="1:12" ht="12">
      <c r="A256" s="296"/>
      <c r="B256" s="296"/>
      <c r="C256" s="315"/>
      <c r="D256" s="296"/>
      <c r="E256" s="307"/>
      <c r="F256" s="303"/>
      <c r="G256" s="303"/>
      <c r="H256" s="305"/>
      <c r="I256" s="305"/>
      <c r="J256" s="312"/>
      <c r="K256" s="305"/>
      <c r="L256" s="305"/>
    </row>
    <row r="257" spans="1:12" ht="12">
      <c r="A257" s="296"/>
      <c r="B257" s="296"/>
      <c r="C257" s="315"/>
      <c r="D257" s="296"/>
      <c r="E257" s="307"/>
      <c r="F257" s="303"/>
      <c r="G257" s="303"/>
      <c r="H257" s="305"/>
      <c r="I257" s="305"/>
      <c r="J257" s="312"/>
      <c r="K257" s="305"/>
      <c r="L257" s="305"/>
    </row>
    <row r="258" spans="1:12" ht="12">
      <c r="A258" s="296"/>
      <c r="B258" s="296"/>
      <c r="C258" s="315"/>
      <c r="D258" s="296"/>
      <c r="E258" s="307"/>
      <c r="F258" s="303"/>
      <c r="G258" s="303"/>
      <c r="H258" s="305"/>
      <c r="I258" s="305"/>
      <c r="J258" s="312"/>
      <c r="K258" s="305"/>
      <c r="L258" s="305"/>
    </row>
    <row r="259" spans="1:12" ht="12">
      <c r="A259" s="296"/>
      <c r="B259" s="296"/>
      <c r="C259" s="315"/>
      <c r="D259" s="296"/>
      <c r="E259" s="307"/>
      <c r="F259" s="303"/>
      <c r="G259" s="303"/>
      <c r="H259" s="305"/>
      <c r="I259" s="305"/>
      <c r="J259" s="312"/>
      <c r="K259" s="305"/>
      <c r="L259" s="305"/>
    </row>
    <row r="260" spans="1:12" ht="12">
      <c r="A260" s="296"/>
      <c r="B260" s="296"/>
      <c r="C260" s="315"/>
      <c r="D260" s="296"/>
      <c r="E260" s="307"/>
      <c r="F260" s="303"/>
      <c r="G260" s="303"/>
      <c r="H260" s="305"/>
      <c r="I260" s="305"/>
      <c r="J260" s="312"/>
      <c r="K260" s="305"/>
      <c r="L260" s="305"/>
    </row>
    <row r="261" spans="1:12" ht="12">
      <c r="A261" s="296"/>
      <c r="B261" s="296"/>
      <c r="C261" s="315"/>
      <c r="D261" s="296"/>
      <c r="E261" s="307"/>
      <c r="F261" s="303"/>
      <c r="G261" s="303"/>
      <c r="H261" s="305"/>
      <c r="I261" s="305"/>
      <c r="J261" s="312"/>
      <c r="K261" s="305"/>
      <c r="L261" s="305"/>
    </row>
    <row r="262" spans="1:12" ht="12">
      <c r="A262" s="296"/>
      <c r="B262" s="296"/>
      <c r="C262" s="315"/>
      <c r="D262" s="296"/>
      <c r="E262" s="307"/>
      <c r="F262" s="303"/>
      <c r="G262" s="303"/>
      <c r="H262" s="305"/>
      <c r="I262" s="305"/>
      <c r="J262" s="312"/>
      <c r="K262" s="305"/>
      <c r="L262" s="305"/>
    </row>
    <row r="263" spans="1:12" ht="12">
      <c r="A263" s="296"/>
      <c r="B263" s="296"/>
      <c r="C263" s="315"/>
      <c r="D263" s="296"/>
      <c r="E263" s="307"/>
      <c r="F263" s="303"/>
      <c r="G263" s="303"/>
      <c r="H263" s="305"/>
      <c r="I263" s="305"/>
      <c r="J263" s="312"/>
      <c r="K263" s="305"/>
      <c r="L263" s="305"/>
    </row>
    <row r="264" spans="1:12" ht="12">
      <c r="A264" s="296"/>
      <c r="B264" s="296"/>
      <c r="C264" s="315"/>
      <c r="D264" s="296"/>
      <c r="E264" s="307"/>
      <c r="F264" s="303"/>
      <c r="G264" s="303"/>
      <c r="H264" s="305"/>
      <c r="I264" s="305"/>
      <c r="J264" s="312"/>
      <c r="K264" s="305"/>
      <c r="L264" s="305"/>
    </row>
    <row r="265" spans="1:12" ht="12">
      <c r="A265" s="296"/>
      <c r="B265" s="296"/>
      <c r="C265" s="315"/>
      <c r="D265" s="296"/>
      <c r="E265" s="307"/>
      <c r="F265" s="303"/>
      <c r="G265" s="303"/>
      <c r="H265" s="305"/>
      <c r="I265" s="305"/>
      <c r="J265" s="312"/>
      <c r="K265" s="305"/>
      <c r="L265" s="305"/>
    </row>
    <row r="266" spans="1:12" ht="12">
      <c r="A266" s="296"/>
      <c r="B266" s="296"/>
      <c r="C266" s="315"/>
      <c r="D266" s="296"/>
      <c r="E266" s="307"/>
      <c r="F266" s="303"/>
      <c r="G266" s="303"/>
      <c r="H266" s="305"/>
      <c r="I266" s="305"/>
      <c r="J266" s="312"/>
      <c r="K266" s="305"/>
      <c r="L266" s="305"/>
    </row>
    <row r="267" spans="1:12" ht="12">
      <c r="A267" s="296"/>
      <c r="B267" s="296"/>
      <c r="C267" s="315"/>
      <c r="D267" s="296"/>
      <c r="E267" s="307"/>
      <c r="F267" s="303"/>
      <c r="G267" s="303"/>
      <c r="H267" s="305"/>
      <c r="I267" s="305"/>
      <c r="J267" s="312"/>
      <c r="K267" s="305"/>
      <c r="L267" s="305"/>
    </row>
    <row r="268" spans="1:12" ht="12">
      <c r="A268" s="296"/>
      <c r="B268" s="296"/>
      <c r="C268" s="315"/>
      <c r="D268" s="296"/>
      <c r="E268" s="307"/>
      <c r="F268" s="303"/>
      <c r="G268" s="303"/>
      <c r="H268" s="305"/>
      <c r="I268" s="305"/>
      <c r="J268" s="312"/>
      <c r="K268" s="305"/>
      <c r="L268" s="305"/>
    </row>
    <row r="269" spans="1:12" ht="12">
      <c r="A269" s="296"/>
      <c r="B269" s="296"/>
      <c r="C269" s="315"/>
      <c r="D269" s="296"/>
      <c r="E269" s="307"/>
      <c r="F269" s="303"/>
      <c r="G269" s="303"/>
      <c r="H269" s="305"/>
      <c r="I269" s="305"/>
      <c r="J269" s="312"/>
      <c r="K269" s="305"/>
      <c r="L269" s="305"/>
    </row>
    <row r="270" spans="1:12" ht="12">
      <c r="A270" s="296"/>
      <c r="B270" s="296"/>
      <c r="C270" s="315"/>
      <c r="D270" s="296"/>
      <c r="E270" s="307"/>
      <c r="F270" s="303"/>
      <c r="G270" s="303"/>
      <c r="H270" s="305"/>
      <c r="I270" s="305"/>
      <c r="J270" s="312"/>
      <c r="K270" s="305"/>
      <c r="L270" s="305"/>
    </row>
    <row r="271" spans="1:12" ht="12">
      <c r="A271" s="296"/>
      <c r="B271" s="296"/>
      <c r="C271" s="315"/>
      <c r="D271" s="296"/>
      <c r="E271" s="307"/>
      <c r="F271" s="303"/>
      <c r="G271" s="303"/>
      <c r="H271" s="305"/>
      <c r="I271" s="305"/>
      <c r="J271" s="312"/>
      <c r="K271" s="305"/>
      <c r="L271" s="305"/>
    </row>
    <row r="272" spans="1:12" ht="12">
      <c r="A272" s="296"/>
      <c r="B272" s="296"/>
      <c r="C272" s="315"/>
      <c r="D272" s="296"/>
      <c r="E272" s="307"/>
      <c r="F272" s="303"/>
      <c r="G272" s="303"/>
      <c r="H272" s="305"/>
      <c r="I272" s="305"/>
      <c r="J272" s="312"/>
      <c r="K272" s="305"/>
      <c r="L272" s="305"/>
    </row>
    <row r="273" spans="1:12" ht="12">
      <c r="A273" s="296"/>
      <c r="B273" s="296"/>
      <c r="C273" s="315"/>
      <c r="D273" s="296"/>
      <c r="E273" s="307"/>
      <c r="F273" s="303"/>
      <c r="G273" s="303"/>
      <c r="H273" s="305"/>
      <c r="I273" s="305"/>
      <c r="J273" s="312"/>
      <c r="K273" s="305"/>
      <c r="L273" s="305"/>
    </row>
    <row r="274" spans="1:12" ht="12">
      <c r="A274" s="296"/>
      <c r="B274" s="296"/>
      <c r="C274" s="315"/>
      <c r="D274" s="296"/>
      <c r="E274" s="307"/>
      <c r="F274" s="303"/>
      <c r="G274" s="303"/>
      <c r="H274" s="305"/>
      <c r="I274" s="305"/>
      <c r="J274" s="312"/>
      <c r="K274" s="305"/>
      <c r="L274" s="305"/>
    </row>
    <row r="275" spans="1:12" ht="12">
      <c r="A275" s="296"/>
      <c r="B275" s="296"/>
      <c r="C275" s="315"/>
      <c r="D275" s="296"/>
      <c r="E275" s="307"/>
      <c r="F275" s="303"/>
      <c r="G275" s="303"/>
      <c r="H275" s="305"/>
      <c r="I275" s="305"/>
      <c r="J275" s="312"/>
      <c r="K275" s="305"/>
      <c r="L275" s="305"/>
    </row>
    <row r="276" spans="1:12" ht="12">
      <c r="A276" s="296"/>
      <c r="B276" s="296"/>
      <c r="C276" s="315"/>
      <c r="D276" s="296"/>
      <c r="E276" s="307"/>
      <c r="F276" s="303"/>
      <c r="G276" s="303"/>
      <c r="H276" s="305"/>
      <c r="I276" s="305"/>
      <c r="J276" s="312"/>
      <c r="K276" s="305"/>
      <c r="L276" s="305"/>
    </row>
    <row r="277" spans="1:12" ht="12">
      <c r="A277" s="296"/>
      <c r="B277" s="296"/>
      <c r="C277" s="315"/>
      <c r="D277" s="296"/>
      <c r="E277" s="307"/>
      <c r="F277" s="303"/>
      <c r="G277" s="303"/>
      <c r="H277" s="305"/>
      <c r="I277" s="305"/>
      <c r="J277" s="312"/>
      <c r="K277" s="305"/>
      <c r="L277" s="305"/>
    </row>
    <row r="278" spans="1:12" ht="12">
      <c r="A278" s="296"/>
      <c r="B278" s="296"/>
      <c r="C278" s="315"/>
      <c r="D278" s="296"/>
      <c r="E278" s="307"/>
      <c r="F278" s="303"/>
      <c r="G278" s="303"/>
      <c r="H278" s="305"/>
      <c r="I278" s="305"/>
      <c r="J278" s="312"/>
      <c r="K278" s="305"/>
      <c r="L278" s="305"/>
    </row>
    <row r="279" spans="1:12" ht="12">
      <c r="A279" s="296"/>
      <c r="B279" s="296"/>
      <c r="C279" s="315"/>
      <c r="D279" s="296"/>
      <c r="E279" s="307"/>
      <c r="F279" s="303"/>
      <c r="G279" s="303"/>
      <c r="H279" s="305"/>
      <c r="I279" s="305"/>
      <c r="J279" s="312"/>
      <c r="K279" s="305"/>
      <c r="L279" s="305"/>
    </row>
    <row r="280" spans="1:12" ht="12">
      <c r="A280" s="296"/>
      <c r="B280" s="296"/>
      <c r="C280" s="315"/>
      <c r="D280" s="296"/>
      <c r="E280" s="307"/>
      <c r="F280" s="303"/>
      <c r="G280" s="303"/>
      <c r="H280" s="305"/>
      <c r="I280" s="305"/>
      <c r="J280" s="312"/>
      <c r="K280" s="305"/>
      <c r="L280" s="305"/>
    </row>
    <row r="281" spans="1:12" ht="12">
      <c r="A281" s="296"/>
      <c r="B281" s="296"/>
      <c r="C281" s="315"/>
      <c r="D281" s="296"/>
      <c r="E281" s="307"/>
      <c r="F281" s="303"/>
      <c r="G281" s="303"/>
      <c r="H281" s="305"/>
      <c r="I281" s="305"/>
      <c r="J281" s="312"/>
      <c r="K281" s="305"/>
      <c r="L281" s="305"/>
    </row>
    <row r="282" spans="1:12" ht="12">
      <c r="A282" s="296"/>
      <c r="B282" s="296"/>
      <c r="C282" s="315"/>
      <c r="D282" s="296"/>
      <c r="E282" s="307"/>
      <c r="F282" s="303"/>
      <c r="G282" s="303"/>
      <c r="H282" s="305"/>
      <c r="I282" s="305"/>
      <c r="J282" s="312"/>
      <c r="K282" s="305"/>
      <c r="L282" s="305"/>
    </row>
    <row r="283" spans="1:12" ht="12">
      <c r="A283" s="296"/>
      <c r="B283" s="296"/>
      <c r="C283" s="315"/>
      <c r="D283" s="296"/>
      <c r="E283" s="307"/>
      <c r="F283" s="303"/>
      <c r="G283" s="303"/>
      <c r="H283" s="305"/>
      <c r="I283" s="305"/>
      <c r="J283" s="312"/>
      <c r="K283" s="305"/>
      <c r="L283" s="305"/>
    </row>
    <row r="284" spans="1:12" ht="12">
      <c r="A284" s="296"/>
      <c r="B284" s="296"/>
      <c r="C284" s="315"/>
      <c r="D284" s="296"/>
      <c r="E284" s="307"/>
      <c r="F284" s="303"/>
      <c r="G284" s="303"/>
      <c r="H284" s="305"/>
      <c r="I284" s="305"/>
      <c r="J284" s="312"/>
      <c r="K284" s="305"/>
      <c r="L284" s="305"/>
    </row>
    <row r="285" spans="1:12" ht="12">
      <c r="A285" s="296"/>
      <c r="B285" s="296"/>
      <c r="C285" s="315"/>
      <c r="D285" s="296"/>
      <c r="E285" s="307"/>
      <c r="F285" s="303"/>
      <c r="G285" s="303"/>
      <c r="H285" s="305"/>
      <c r="I285" s="305"/>
      <c r="J285" s="312"/>
      <c r="K285" s="305"/>
      <c r="L285" s="305"/>
    </row>
    <row r="286" spans="1:12" ht="12">
      <c r="A286" s="296"/>
      <c r="B286" s="296"/>
      <c r="C286" s="315"/>
      <c r="D286" s="296"/>
      <c r="E286" s="307"/>
      <c r="F286" s="303"/>
      <c r="G286" s="303"/>
      <c r="H286" s="305"/>
      <c r="I286" s="305"/>
      <c r="J286" s="312"/>
      <c r="K286" s="305"/>
      <c r="L286" s="305"/>
    </row>
    <row r="287" spans="1:12" ht="12">
      <c r="A287" s="296"/>
      <c r="B287" s="296"/>
      <c r="C287" s="315"/>
      <c r="D287" s="296"/>
      <c r="E287" s="307"/>
      <c r="F287" s="303"/>
      <c r="G287" s="303"/>
      <c r="H287" s="305"/>
      <c r="I287" s="305"/>
      <c r="J287" s="312"/>
      <c r="K287" s="305"/>
      <c r="L287" s="305"/>
    </row>
    <row r="288" spans="1:12" ht="12">
      <c r="A288" s="296"/>
      <c r="B288" s="296"/>
      <c r="C288" s="315"/>
      <c r="D288" s="296"/>
      <c r="E288" s="307"/>
      <c r="F288" s="303"/>
      <c r="G288" s="303"/>
      <c r="H288" s="305"/>
      <c r="I288" s="305"/>
      <c r="J288" s="312"/>
      <c r="K288" s="305"/>
      <c r="L288" s="305"/>
    </row>
    <row r="289" spans="1:12" ht="12">
      <c r="A289" s="296"/>
      <c r="B289" s="296"/>
      <c r="C289" s="315"/>
      <c r="D289" s="296"/>
      <c r="E289" s="307"/>
      <c r="F289" s="303"/>
      <c r="G289" s="303"/>
      <c r="H289" s="305"/>
      <c r="I289" s="305"/>
      <c r="J289" s="312"/>
      <c r="K289" s="305"/>
      <c r="L289" s="305"/>
    </row>
    <row r="290" spans="1:12" ht="12">
      <c r="A290" s="296"/>
      <c r="B290" s="296"/>
      <c r="C290" s="315"/>
      <c r="D290" s="296"/>
      <c r="E290" s="307"/>
      <c r="F290" s="303"/>
      <c r="G290" s="303"/>
      <c r="H290" s="305"/>
      <c r="I290" s="305"/>
      <c r="J290" s="312"/>
      <c r="K290" s="305"/>
      <c r="L290" s="305"/>
    </row>
    <row r="291" spans="1:12" ht="12">
      <c r="A291" s="296"/>
      <c r="B291" s="296"/>
      <c r="C291" s="315"/>
      <c r="D291" s="296"/>
      <c r="E291" s="307"/>
      <c r="F291" s="303"/>
      <c r="G291" s="303"/>
      <c r="H291" s="305"/>
      <c r="I291" s="305"/>
      <c r="J291" s="312"/>
      <c r="K291" s="305"/>
      <c r="L291" s="305"/>
    </row>
    <row r="292" spans="1:12" ht="12">
      <c r="A292" s="296"/>
      <c r="B292" s="296"/>
      <c r="C292" s="315"/>
      <c r="D292" s="296"/>
      <c r="E292" s="307"/>
      <c r="F292" s="303"/>
      <c r="G292" s="303"/>
      <c r="H292" s="305"/>
      <c r="I292" s="305"/>
      <c r="J292" s="312"/>
      <c r="K292" s="305"/>
      <c r="L292" s="305"/>
    </row>
    <row r="293" spans="1:12" ht="12">
      <c r="A293" s="296"/>
      <c r="B293" s="296"/>
      <c r="C293" s="315"/>
      <c r="D293" s="296"/>
      <c r="E293" s="307"/>
      <c r="F293" s="303"/>
      <c r="G293" s="303"/>
      <c r="H293" s="305"/>
      <c r="I293" s="305"/>
      <c r="J293" s="312"/>
      <c r="K293" s="305"/>
      <c r="L293" s="305"/>
    </row>
    <row r="294" spans="1:12" ht="12">
      <c r="A294" s="296"/>
      <c r="B294" s="296"/>
      <c r="C294" s="315"/>
      <c r="D294" s="296"/>
      <c r="E294" s="307"/>
      <c r="F294" s="303"/>
      <c r="G294" s="303"/>
      <c r="H294" s="305"/>
      <c r="I294" s="305"/>
      <c r="J294" s="312"/>
      <c r="K294" s="305"/>
      <c r="L294" s="305"/>
    </row>
    <row r="295" spans="1:12" ht="12">
      <c r="A295" s="296"/>
      <c r="B295" s="296"/>
      <c r="C295" s="315"/>
      <c r="D295" s="296"/>
      <c r="E295" s="307"/>
      <c r="F295" s="303"/>
      <c r="G295" s="303"/>
      <c r="H295" s="305"/>
      <c r="I295" s="305"/>
      <c r="J295" s="312"/>
      <c r="K295" s="305"/>
      <c r="L295" s="305"/>
    </row>
    <row r="296" spans="1:12" ht="12">
      <c r="A296" s="296"/>
      <c r="B296" s="296"/>
      <c r="C296" s="315"/>
      <c r="D296" s="296"/>
      <c r="E296" s="307"/>
      <c r="F296" s="303"/>
      <c r="G296" s="303"/>
      <c r="H296" s="305"/>
      <c r="I296" s="305"/>
      <c r="J296" s="312"/>
      <c r="K296" s="305"/>
      <c r="L296" s="305"/>
    </row>
    <row r="297" spans="1:12" ht="12">
      <c r="A297" s="296"/>
      <c r="B297" s="296"/>
      <c r="C297" s="315"/>
      <c r="D297" s="296"/>
      <c r="E297" s="307"/>
      <c r="F297" s="303"/>
      <c r="G297" s="303"/>
      <c r="H297" s="305"/>
      <c r="I297" s="305"/>
      <c r="J297" s="312"/>
      <c r="K297" s="305"/>
      <c r="L297" s="305"/>
    </row>
    <row r="298" spans="1:12" ht="12">
      <c r="A298" s="296"/>
      <c r="B298" s="296"/>
      <c r="C298" s="315"/>
      <c r="D298" s="296"/>
      <c r="E298" s="307"/>
      <c r="F298" s="303"/>
      <c r="G298" s="303"/>
      <c r="H298" s="305"/>
      <c r="I298" s="305"/>
      <c r="J298" s="312"/>
      <c r="K298" s="305"/>
      <c r="L298" s="305"/>
    </row>
    <row r="299" spans="1:12" ht="12">
      <c r="A299" s="296"/>
      <c r="B299" s="296"/>
      <c r="C299" s="315"/>
      <c r="D299" s="296"/>
      <c r="E299" s="307"/>
      <c r="F299" s="303"/>
      <c r="G299" s="303"/>
      <c r="H299" s="305"/>
      <c r="I299" s="305"/>
      <c r="J299" s="312"/>
      <c r="K299" s="305"/>
      <c r="L299" s="305"/>
    </row>
    <row r="300" spans="1:12" ht="12">
      <c r="A300" s="296"/>
      <c r="B300" s="296"/>
      <c r="C300" s="315"/>
      <c r="D300" s="296"/>
      <c r="E300" s="307"/>
      <c r="F300" s="303"/>
      <c r="G300" s="303"/>
      <c r="H300" s="305"/>
      <c r="I300" s="305"/>
      <c r="J300" s="312"/>
      <c r="K300" s="305"/>
      <c r="L300" s="305"/>
    </row>
    <row r="301" spans="1:12" ht="12">
      <c r="A301" s="296"/>
      <c r="B301" s="296"/>
      <c r="C301" s="315"/>
      <c r="D301" s="296"/>
      <c r="E301" s="307"/>
      <c r="F301" s="303"/>
      <c r="G301" s="303"/>
      <c r="H301" s="305"/>
      <c r="I301" s="305"/>
      <c r="J301" s="312"/>
      <c r="K301" s="305"/>
      <c r="L301" s="305"/>
    </row>
    <row r="302" spans="1:12" ht="12">
      <c r="A302" s="296"/>
      <c r="B302" s="296"/>
      <c r="C302" s="315"/>
      <c r="D302" s="296"/>
      <c r="E302" s="307"/>
      <c r="F302" s="303"/>
      <c r="G302" s="303"/>
      <c r="H302" s="305"/>
      <c r="I302" s="305"/>
      <c r="J302" s="312"/>
      <c r="K302" s="305"/>
      <c r="L302" s="305"/>
    </row>
    <row r="303" spans="1:12" ht="12">
      <c r="A303" s="296"/>
      <c r="B303" s="296"/>
      <c r="C303" s="315"/>
      <c r="D303" s="296"/>
      <c r="E303" s="307"/>
      <c r="F303" s="303"/>
      <c r="G303" s="303"/>
      <c r="H303" s="305"/>
      <c r="I303" s="305"/>
      <c r="J303" s="312"/>
      <c r="K303" s="305"/>
      <c r="L303" s="305"/>
    </row>
    <row r="304" spans="1:12" ht="12">
      <c r="A304" s="296"/>
      <c r="B304" s="296"/>
      <c r="C304" s="315"/>
      <c r="D304" s="296"/>
      <c r="E304" s="307"/>
      <c r="F304" s="303"/>
      <c r="G304" s="303"/>
      <c r="H304" s="305"/>
      <c r="I304" s="305"/>
      <c r="J304" s="312"/>
      <c r="K304" s="305"/>
      <c r="L304" s="305"/>
    </row>
    <row r="305" spans="1:12" ht="12">
      <c r="A305" s="296"/>
      <c r="B305" s="296"/>
      <c r="C305" s="315"/>
      <c r="D305" s="296"/>
      <c r="E305" s="307"/>
      <c r="F305" s="303"/>
      <c r="G305" s="303"/>
      <c r="H305" s="305"/>
      <c r="I305" s="305"/>
      <c r="J305" s="312"/>
      <c r="K305" s="305"/>
      <c r="L305" s="305"/>
    </row>
    <row r="306" spans="1:12" ht="12">
      <c r="A306" s="296"/>
      <c r="B306" s="296"/>
      <c r="C306" s="315"/>
      <c r="D306" s="296"/>
      <c r="E306" s="307"/>
      <c r="F306" s="303"/>
      <c r="G306" s="303"/>
      <c r="H306" s="305"/>
      <c r="I306" s="305"/>
      <c r="J306" s="312"/>
      <c r="K306" s="305"/>
      <c r="L306" s="305"/>
    </row>
    <row r="307" spans="1:12" ht="12">
      <c r="A307" s="296"/>
      <c r="B307" s="296"/>
      <c r="C307" s="315"/>
      <c r="D307" s="296"/>
      <c r="E307" s="307"/>
      <c r="F307" s="303"/>
      <c r="G307" s="303"/>
      <c r="H307" s="305"/>
      <c r="I307" s="305"/>
      <c r="J307" s="312"/>
      <c r="K307" s="305"/>
      <c r="L307" s="305"/>
    </row>
    <row r="308" spans="1:12" ht="12">
      <c r="A308" s="296"/>
      <c r="B308" s="296"/>
      <c r="C308" s="315"/>
      <c r="D308" s="296"/>
      <c r="E308" s="307"/>
      <c r="F308" s="303"/>
      <c r="G308" s="303"/>
      <c r="H308" s="305"/>
      <c r="I308" s="305"/>
      <c r="J308" s="312"/>
      <c r="K308" s="305"/>
      <c r="L308" s="305"/>
    </row>
    <row r="309" spans="1:12" ht="12">
      <c r="A309" s="296"/>
      <c r="B309" s="296"/>
      <c r="C309" s="315"/>
      <c r="D309" s="296"/>
      <c r="E309" s="307"/>
      <c r="F309" s="303"/>
      <c r="G309" s="303"/>
      <c r="H309" s="305"/>
      <c r="I309" s="305"/>
      <c r="J309" s="312"/>
      <c r="K309" s="305"/>
      <c r="L309" s="305"/>
    </row>
    <row r="310" spans="1:12" ht="12">
      <c r="A310" s="296"/>
      <c r="B310" s="296"/>
      <c r="C310" s="315"/>
      <c r="D310" s="296"/>
      <c r="E310" s="307"/>
      <c r="F310" s="303"/>
      <c r="G310" s="303"/>
      <c r="H310" s="305"/>
      <c r="I310" s="305"/>
      <c r="J310" s="312"/>
      <c r="K310" s="305"/>
      <c r="L310" s="305"/>
    </row>
    <row r="311" spans="1:12" ht="12">
      <c r="A311" s="296"/>
      <c r="B311" s="296"/>
      <c r="C311" s="315"/>
      <c r="D311" s="296"/>
      <c r="E311" s="307"/>
      <c r="F311" s="303"/>
      <c r="G311" s="303"/>
      <c r="H311" s="305"/>
      <c r="I311" s="305"/>
      <c r="J311" s="312"/>
      <c r="K311" s="305"/>
      <c r="L311" s="305"/>
    </row>
    <row r="312" spans="1:12" ht="12">
      <c r="A312" s="296"/>
      <c r="B312" s="296"/>
      <c r="C312" s="315"/>
      <c r="D312" s="296"/>
      <c r="E312" s="307"/>
      <c r="F312" s="303"/>
      <c r="G312" s="303"/>
      <c r="H312" s="305"/>
      <c r="I312" s="305"/>
      <c r="J312" s="312"/>
      <c r="K312" s="305"/>
      <c r="L312" s="305"/>
    </row>
    <row r="313" spans="1:12" ht="12">
      <c r="A313" s="296"/>
      <c r="B313" s="296"/>
      <c r="C313" s="315"/>
      <c r="D313" s="296"/>
      <c r="E313" s="307"/>
      <c r="F313" s="303"/>
      <c r="G313" s="303"/>
      <c r="H313" s="305"/>
      <c r="I313" s="305"/>
      <c r="J313" s="312"/>
      <c r="K313" s="305"/>
      <c r="L313" s="305"/>
    </row>
    <row r="314" spans="1:12" ht="12">
      <c r="A314" s="296"/>
      <c r="B314" s="296"/>
      <c r="C314" s="315"/>
      <c r="D314" s="296"/>
      <c r="E314" s="307"/>
      <c r="F314" s="303"/>
      <c r="G314" s="303"/>
      <c r="H314" s="305"/>
      <c r="I314" s="305"/>
      <c r="J314" s="312"/>
      <c r="K314" s="305"/>
      <c r="L314" s="305"/>
    </row>
    <row r="315" spans="1:12" ht="12">
      <c r="A315" s="296"/>
      <c r="B315" s="296"/>
      <c r="C315" s="315"/>
      <c r="D315" s="296"/>
      <c r="E315" s="307"/>
      <c r="F315" s="303"/>
      <c r="G315" s="303"/>
      <c r="H315" s="305"/>
      <c r="I315" s="305"/>
      <c r="J315" s="312"/>
      <c r="K315" s="305"/>
      <c r="L315" s="305"/>
    </row>
    <row r="316" spans="1:12" ht="12">
      <c r="A316" s="296"/>
      <c r="B316" s="296"/>
      <c r="C316" s="315"/>
      <c r="D316" s="296"/>
      <c r="E316" s="307"/>
      <c r="F316" s="303"/>
      <c r="G316" s="303"/>
      <c r="H316" s="305"/>
      <c r="I316" s="305"/>
      <c r="J316" s="312"/>
      <c r="K316" s="305"/>
      <c r="L316" s="305"/>
    </row>
    <row r="317" spans="1:12" ht="12">
      <c r="A317" s="296"/>
      <c r="B317" s="296"/>
      <c r="C317" s="315"/>
      <c r="D317" s="296"/>
      <c r="E317" s="307"/>
      <c r="F317" s="303"/>
      <c r="G317" s="303"/>
      <c r="H317" s="305"/>
      <c r="I317" s="305"/>
      <c r="J317" s="312"/>
      <c r="K317" s="305"/>
      <c r="L317" s="305"/>
    </row>
    <row r="318" spans="1:12" ht="12">
      <c r="A318" s="296"/>
      <c r="B318" s="296"/>
      <c r="C318" s="315"/>
      <c r="D318" s="296"/>
      <c r="E318" s="307"/>
      <c r="F318" s="303"/>
      <c r="H318" s="305"/>
      <c r="I318" s="305"/>
      <c r="J318" s="312"/>
      <c r="K318" s="305"/>
      <c r="L318" s="305"/>
    </row>
    <row r="319" spans="1:12" ht="12">
      <c r="A319" s="296"/>
      <c r="B319" s="296"/>
      <c r="C319" s="315"/>
      <c r="D319" s="296"/>
      <c r="E319" s="307"/>
      <c r="F319" s="303"/>
      <c r="I319" s="305"/>
      <c r="J319" s="312"/>
      <c r="K319" s="305"/>
      <c r="L319" s="305"/>
    </row>
    <row r="320" spans="1:12" ht="12">
      <c r="A320" s="296"/>
      <c r="B320" s="296"/>
      <c r="C320" s="315"/>
    </row>
    <row r="321" spans="1:3" ht="12">
      <c r="A321" s="296"/>
      <c r="B321" s="296"/>
      <c r="C321" s="315"/>
    </row>
    <row r="322" spans="1:3">
      <c r="B322" s="296"/>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K430"/>
  <sheetViews>
    <sheetView workbookViewId="0">
      <selection activeCell="F4" sqref="F4:G380"/>
    </sheetView>
  </sheetViews>
  <sheetFormatPr defaultRowHeight="10.199999999999999"/>
  <cols>
    <col min="1" max="1" width="5.5703125" style="327" customWidth="1"/>
    <col min="2" max="2" width="11.5703125" style="327" customWidth="1"/>
    <col min="3" max="3" width="62.42578125" style="327" customWidth="1"/>
    <col min="4" max="4" width="7.28515625" style="327" customWidth="1"/>
    <col min="5" max="5" width="9.140625" style="327"/>
    <col min="6" max="6" width="12.28515625" style="350" customWidth="1"/>
    <col min="7" max="7" width="11.85546875" style="350" customWidth="1"/>
    <col min="8" max="8" width="12.140625" style="327" customWidth="1"/>
    <col min="9" max="9" width="11.85546875" style="327" customWidth="1"/>
    <col min="10" max="10" width="6" style="327" customWidth="1"/>
    <col min="11" max="11" width="13.140625" style="327" customWidth="1"/>
    <col min="12" max="16384" width="9.140625" style="327"/>
  </cols>
  <sheetData>
    <row r="1" spans="1:11" ht="11.4" thickTop="1" thickBot="1">
      <c r="A1" s="319"/>
      <c r="B1" s="320" t="s">
        <v>24</v>
      </c>
      <c r="C1" s="321" t="s">
        <v>4622</v>
      </c>
      <c r="D1" s="322"/>
      <c r="E1" s="323"/>
      <c r="F1" s="324"/>
      <c r="G1" s="324"/>
      <c r="H1" s="325"/>
      <c r="I1" s="325"/>
      <c r="J1" s="326"/>
      <c r="K1" s="325"/>
    </row>
    <row r="2" spans="1:11" ht="10.8" thickTop="1">
      <c r="A2" s="328"/>
      <c r="B2" s="328"/>
      <c r="C2" s="328"/>
      <c r="D2" s="329" t="s">
        <v>4314</v>
      </c>
      <c r="E2" s="330"/>
      <c r="F2" s="331" t="s">
        <v>4315</v>
      </c>
      <c r="G2" s="332"/>
      <c r="H2" s="333"/>
      <c r="I2" s="325"/>
      <c r="J2" s="334" t="s">
        <v>4318</v>
      </c>
      <c r="K2" s="325"/>
    </row>
    <row r="3" spans="1:11">
      <c r="A3" s="328"/>
      <c r="B3" s="328"/>
      <c r="C3" s="328" t="s">
        <v>24</v>
      </c>
      <c r="D3" s="335" t="s">
        <v>4623</v>
      </c>
      <c r="E3" s="335" t="s">
        <v>4624</v>
      </c>
      <c r="F3" s="336" t="s">
        <v>4316</v>
      </c>
      <c r="G3" s="336" t="s">
        <v>4317</v>
      </c>
      <c r="H3" s="337" t="s">
        <v>4625</v>
      </c>
      <c r="I3" s="338" t="s">
        <v>4626</v>
      </c>
      <c r="J3" s="339" t="s">
        <v>4627</v>
      </c>
      <c r="K3" s="327" t="s">
        <v>4628</v>
      </c>
    </row>
    <row r="4" spans="1:11">
      <c r="A4" s="328"/>
      <c r="B4" s="328"/>
      <c r="C4" s="340" t="s">
        <v>4629</v>
      </c>
      <c r="D4" s="341"/>
      <c r="E4" s="342"/>
      <c r="F4" s="324"/>
      <c r="G4" s="324"/>
      <c r="H4" s="325"/>
      <c r="I4" s="325"/>
      <c r="J4" s="343"/>
    </row>
    <row r="5" spans="1:11">
      <c r="A5" s="328" t="s">
        <v>4630</v>
      </c>
      <c r="B5" s="328" t="s">
        <v>24</v>
      </c>
      <c r="C5" s="344" t="s">
        <v>4631</v>
      </c>
      <c r="D5" s="341" t="s">
        <v>4632</v>
      </c>
      <c r="E5" s="342">
        <v>1</v>
      </c>
      <c r="F5" s="324"/>
      <c r="G5" s="324"/>
      <c r="H5" s="325">
        <f>E5*F4</f>
        <v>0</v>
      </c>
      <c r="I5" s="325">
        <f>E5*G4</f>
        <v>0</v>
      </c>
      <c r="K5" s="325" t="s">
        <v>24</v>
      </c>
    </row>
    <row r="6" spans="1:11">
      <c r="A6" s="328"/>
      <c r="B6" s="328"/>
      <c r="C6" s="344" t="s">
        <v>4633</v>
      </c>
      <c r="D6" s="341"/>
      <c r="E6" s="342"/>
      <c r="F6" s="324"/>
      <c r="G6" s="324"/>
      <c r="H6" s="325">
        <f>E6*F5</f>
        <v>0</v>
      </c>
      <c r="I6" s="325">
        <f>E6*G5</f>
        <v>0</v>
      </c>
      <c r="K6" s="325"/>
    </row>
    <row r="7" spans="1:11">
      <c r="A7" s="328"/>
      <c r="B7" s="328"/>
      <c r="C7" s="344" t="s">
        <v>4634</v>
      </c>
      <c r="D7" s="341"/>
      <c r="E7" s="342"/>
      <c r="F7" s="324"/>
      <c r="G7" s="324"/>
      <c r="H7" s="325">
        <f>E7*F6</f>
        <v>0</v>
      </c>
      <c r="I7" s="325">
        <f>E7*G6</f>
        <v>0</v>
      </c>
      <c r="K7" s="325"/>
    </row>
    <row r="8" spans="1:11">
      <c r="A8" s="328"/>
      <c r="B8" s="328"/>
      <c r="C8" s="344" t="s">
        <v>4635</v>
      </c>
      <c r="D8" s="341"/>
      <c r="E8" s="342"/>
      <c r="F8" s="324"/>
      <c r="G8" s="324"/>
      <c r="H8" s="325">
        <f>E8*F7</f>
        <v>0</v>
      </c>
      <c r="I8" s="325">
        <f>E8*G7</f>
        <v>0</v>
      </c>
      <c r="K8" s="325"/>
    </row>
    <row r="9" spans="1:11">
      <c r="A9" s="328"/>
      <c r="B9" s="328"/>
      <c r="C9" s="344" t="s">
        <v>4636</v>
      </c>
      <c r="D9" s="341"/>
      <c r="E9" s="342"/>
      <c r="F9" s="324"/>
      <c r="G9" s="324"/>
      <c r="H9" s="325">
        <f>E9*F8</f>
        <v>0</v>
      </c>
      <c r="I9" s="325">
        <f>E9*G8</f>
        <v>0</v>
      </c>
      <c r="K9" s="325"/>
    </row>
    <row r="10" spans="1:11">
      <c r="A10" s="328"/>
      <c r="B10" s="328"/>
      <c r="C10" s="345" t="s">
        <v>4637</v>
      </c>
      <c r="D10" s="341"/>
      <c r="E10" s="342"/>
      <c r="F10" s="324"/>
      <c r="G10" s="324"/>
      <c r="H10" s="325">
        <f>E10*F9</f>
        <v>0</v>
      </c>
      <c r="I10" s="325">
        <f>E10*G9</f>
        <v>0</v>
      </c>
      <c r="K10" s="325"/>
    </row>
    <row r="11" spans="1:11">
      <c r="A11" s="328" t="s">
        <v>4638</v>
      </c>
      <c r="B11" s="328" t="s">
        <v>4639</v>
      </c>
      <c r="C11" s="344" t="s">
        <v>4640</v>
      </c>
      <c r="D11" s="341" t="s">
        <v>4632</v>
      </c>
      <c r="E11" s="342">
        <v>8</v>
      </c>
      <c r="F11" s="324"/>
      <c r="G11" s="324"/>
      <c r="H11" s="325">
        <f>E11*F10</f>
        <v>0</v>
      </c>
      <c r="I11" s="325">
        <f>E11*G10</f>
        <v>0</v>
      </c>
      <c r="J11" s="343"/>
      <c r="K11" s="325" t="s">
        <v>24</v>
      </c>
    </row>
    <row r="12" spans="1:11">
      <c r="A12" s="328" t="s">
        <v>4641</v>
      </c>
      <c r="B12" s="328" t="s">
        <v>4639</v>
      </c>
      <c r="C12" s="344" t="s">
        <v>4642</v>
      </c>
      <c r="D12" s="341" t="s">
        <v>4632</v>
      </c>
      <c r="E12" s="342">
        <v>8</v>
      </c>
      <c r="F12" s="324"/>
      <c r="G12" s="324"/>
      <c r="H12" s="325">
        <f>E12*F11</f>
        <v>0</v>
      </c>
      <c r="I12" s="325">
        <f>E12*G11</f>
        <v>0</v>
      </c>
      <c r="J12" s="343"/>
      <c r="K12" s="325"/>
    </row>
    <row r="13" spans="1:11">
      <c r="A13" s="328" t="s">
        <v>4643</v>
      </c>
      <c r="B13" s="328" t="s">
        <v>4644</v>
      </c>
      <c r="C13" s="344" t="s">
        <v>4645</v>
      </c>
      <c r="D13" s="341" t="s">
        <v>4632</v>
      </c>
      <c r="E13" s="342">
        <v>12</v>
      </c>
      <c r="F13" s="324"/>
      <c r="G13" s="324"/>
      <c r="H13" s="325">
        <f>E13*F12</f>
        <v>0</v>
      </c>
      <c r="I13" s="325">
        <f>E13*G12</f>
        <v>0</v>
      </c>
      <c r="J13" s="343"/>
      <c r="K13" s="325"/>
    </row>
    <row r="14" spans="1:11">
      <c r="A14" s="328" t="s">
        <v>4646</v>
      </c>
      <c r="B14" s="328" t="s">
        <v>24</v>
      </c>
      <c r="C14" s="344" t="s">
        <v>4647</v>
      </c>
      <c r="D14" s="341" t="s">
        <v>24</v>
      </c>
      <c r="E14" s="342" t="s">
        <v>24</v>
      </c>
      <c r="F14" s="324"/>
      <c r="G14" s="324"/>
      <c r="H14" s="325">
        <v>0</v>
      </c>
      <c r="I14" s="325">
        <v>0</v>
      </c>
      <c r="J14" s="343"/>
      <c r="K14" s="325"/>
    </row>
    <row r="15" spans="1:11">
      <c r="A15" s="328"/>
      <c r="B15" s="328" t="s">
        <v>24</v>
      </c>
      <c r="C15" s="344" t="s">
        <v>4648</v>
      </c>
      <c r="D15" s="341" t="s">
        <v>24</v>
      </c>
      <c r="E15" s="342" t="s">
        <v>24</v>
      </c>
      <c r="F15" s="324"/>
      <c r="G15" s="324"/>
      <c r="H15" s="325">
        <v>0</v>
      </c>
      <c r="I15" s="325">
        <v>0</v>
      </c>
      <c r="J15" s="343"/>
      <c r="K15" s="325"/>
    </row>
    <row r="16" spans="1:11">
      <c r="A16" s="328" t="s">
        <v>4649</v>
      </c>
      <c r="B16" s="328" t="s">
        <v>4650</v>
      </c>
      <c r="C16" s="344" t="s">
        <v>4651</v>
      </c>
      <c r="D16" s="341" t="s">
        <v>4652</v>
      </c>
      <c r="E16" s="342">
        <v>5.5</v>
      </c>
      <c r="F16" s="324"/>
      <c r="G16" s="324"/>
      <c r="H16" s="325">
        <f>E16*F15</f>
        <v>0</v>
      </c>
      <c r="I16" s="325">
        <f>E16*G15</f>
        <v>0</v>
      </c>
      <c r="J16" s="343"/>
      <c r="K16" s="325"/>
    </row>
    <row r="17" spans="1:11">
      <c r="A17" s="328"/>
      <c r="B17" s="328" t="s">
        <v>4653</v>
      </c>
      <c r="C17" s="344" t="s">
        <v>4654</v>
      </c>
      <c r="D17" s="341" t="s">
        <v>4652</v>
      </c>
      <c r="E17" s="342">
        <v>5.5</v>
      </c>
      <c r="F17" s="324"/>
      <c r="G17" s="324"/>
      <c r="H17" s="325">
        <f>E17*F16</f>
        <v>0</v>
      </c>
      <c r="I17" s="325">
        <f>E17*G16</f>
        <v>0</v>
      </c>
      <c r="J17" s="343"/>
      <c r="K17" s="325"/>
    </row>
    <row r="18" spans="1:11">
      <c r="A18" s="328" t="s">
        <v>4655</v>
      </c>
      <c r="B18" s="328" t="s">
        <v>4653</v>
      </c>
      <c r="C18" s="344" t="s">
        <v>4656</v>
      </c>
      <c r="D18" s="341" t="s">
        <v>4632</v>
      </c>
      <c r="E18" s="342">
        <v>1</v>
      </c>
      <c r="F18" s="324"/>
      <c r="G18" s="324"/>
      <c r="H18" s="325">
        <f>E18*F17</f>
        <v>0</v>
      </c>
      <c r="I18" s="325">
        <f>E18*G17</f>
        <v>0</v>
      </c>
      <c r="J18" s="343"/>
      <c r="K18" s="325"/>
    </row>
    <row r="19" spans="1:11">
      <c r="A19" s="328" t="s">
        <v>4657</v>
      </c>
      <c r="B19" s="328"/>
      <c r="C19" s="344" t="s">
        <v>4647</v>
      </c>
      <c r="D19" s="341"/>
      <c r="E19" s="342"/>
      <c r="F19" s="324"/>
      <c r="G19" s="324"/>
      <c r="H19" s="325">
        <f>E19*F18</f>
        <v>0</v>
      </c>
      <c r="I19" s="325">
        <f>E19*G18</f>
        <v>0</v>
      </c>
      <c r="J19" s="343"/>
      <c r="K19" s="325"/>
    </row>
    <row r="20" spans="1:11">
      <c r="A20" s="328"/>
      <c r="B20" s="328" t="s">
        <v>24</v>
      </c>
      <c r="C20" s="344" t="s">
        <v>4658</v>
      </c>
      <c r="D20" s="341" t="s">
        <v>24</v>
      </c>
      <c r="E20" s="342" t="s">
        <v>24</v>
      </c>
      <c r="F20" s="324"/>
      <c r="G20" s="324"/>
      <c r="H20" s="325">
        <v>0</v>
      </c>
      <c r="I20" s="325">
        <v>0</v>
      </c>
      <c r="J20" s="343"/>
      <c r="K20" s="325"/>
    </row>
    <row r="21" spans="1:11">
      <c r="A21" s="328" t="s">
        <v>4659</v>
      </c>
      <c r="B21" s="328" t="s">
        <v>4660</v>
      </c>
      <c r="C21" s="344" t="s">
        <v>4661</v>
      </c>
      <c r="D21" s="341" t="s">
        <v>4652</v>
      </c>
      <c r="E21" s="342">
        <v>48</v>
      </c>
      <c r="F21" s="324"/>
      <c r="G21" s="324"/>
      <c r="H21" s="325">
        <f>E21*F20</f>
        <v>0</v>
      </c>
      <c r="I21" s="325">
        <v>0</v>
      </c>
      <c r="J21" s="343"/>
      <c r="K21" s="325"/>
    </row>
    <row r="22" spans="1:11">
      <c r="A22" s="328"/>
      <c r="B22" s="328" t="s">
        <v>4662</v>
      </c>
      <c r="C22" s="344" t="s">
        <v>4663</v>
      </c>
      <c r="D22" s="341" t="s">
        <v>4652</v>
      </c>
      <c r="E22" s="342">
        <v>48</v>
      </c>
      <c r="F22" s="324"/>
      <c r="G22" s="324"/>
      <c r="H22" s="325">
        <f>E22*F21</f>
        <v>0</v>
      </c>
      <c r="I22" s="325">
        <f>E22*G21</f>
        <v>0</v>
      </c>
      <c r="J22" s="343"/>
      <c r="K22" s="325"/>
    </row>
    <row r="23" spans="1:11">
      <c r="A23" s="328" t="s">
        <v>4664</v>
      </c>
      <c r="B23" s="328" t="s">
        <v>4665</v>
      </c>
      <c r="C23" s="344" t="s">
        <v>4666</v>
      </c>
      <c r="D23" s="341" t="s">
        <v>4632</v>
      </c>
      <c r="E23" s="342">
        <v>13</v>
      </c>
      <c r="F23" s="324"/>
      <c r="G23" s="324"/>
      <c r="H23" s="325">
        <f>E23*F22</f>
        <v>0</v>
      </c>
      <c r="I23" s="325">
        <f>E23*G22</f>
        <v>0</v>
      </c>
      <c r="J23" s="343"/>
      <c r="K23" s="325"/>
    </row>
    <row r="24" spans="1:11">
      <c r="A24" s="328" t="s">
        <v>4667</v>
      </c>
      <c r="B24" s="328" t="s">
        <v>4668</v>
      </c>
      <c r="C24" s="344" t="s">
        <v>4669</v>
      </c>
      <c r="D24" s="341" t="s">
        <v>4632</v>
      </c>
      <c r="E24" s="342">
        <v>3</v>
      </c>
      <c r="F24" s="324"/>
      <c r="G24" s="324"/>
      <c r="H24" s="325">
        <f>E24*F23</f>
        <v>0</v>
      </c>
      <c r="I24" s="325">
        <f>E24*G23</f>
        <v>0</v>
      </c>
      <c r="J24" s="325"/>
      <c r="K24" s="325" t="s">
        <v>24</v>
      </c>
    </row>
    <row r="25" spans="1:11">
      <c r="A25" s="328" t="s">
        <v>4670</v>
      </c>
      <c r="B25" s="328" t="s">
        <v>4671</v>
      </c>
      <c r="C25" s="344" t="s">
        <v>4672</v>
      </c>
      <c r="D25" s="341" t="s">
        <v>4632</v>
      </c>
      <c r="E25" s="342">
        <v>1</v>
      </c>
      <c r="F25" s="324"/>
      <c r="G25" s="324"/>
      <c r="H25" s="325">
        <f>E25*F24</f>
        <v>0</v>
      </c>
      <c r="I25" s="325">
        <f>E25*G24</f>
        <v>0</v>
      </c>
      <c r="J25" s="325"/>
      <c r="K25" s="325"/>
    </row>
    <row r="26" spans="1:11">
      <c r="A26" s="328" t="s">
        <v>4673</v>
      </c>
      <c r="B26" s="328" t="s">
        <v>4674</v>
      </c>
      <c r="C26" s="344" t="s">
        <v>4675</v>
      </c>
      <c r="D26" s="341" t="s">
        <v>4676</v>
      </c>
      <c r="E26" s="346">
        <v>16</v>
      </c>
      <c r="F26" s="324"/>
      <c r="G26" s="324"/>
      <c r="H26" s="325">
        <f>E26*F25</f>
        <v>0</v>
      </c>
      <c r="I26" s="325">
        <f>E26*G25</f>
        <v>0</v>
      </c>
      <c r="J26" s="325"/>
      <c r="K26" s="325"/>
    </row>
    <row r="27" spans="1:11">
      <c r="A27" s="328"/>
      <c r="B27" s="328"/>
      <c r="C27" s="344" t="s">
        <v>4677</v>
      </c>
      <c r="D27" s="341"/>
      <c r="E27" s="346"/>
      <c r="F27" s="324"/>
      <c r="G27" s="324"/>
      <c r="H27" s="325">
        <f>E27*F26</f>
        <v>0</v>
      </c>
      <c r="I27" s="325">
        <f>E27*G26</f>
        <v>0</v>
      </c>
      <c r="J27" s="325"/>
      <c r="K27" s="325"/>
    </row>
    <row r="28" spans="1:11">
      <c r="A28" s="328" t="s">
        <v>4678</v>
      </c>
      <c r="B28" s="328" t="s">
        <v>24</v>
      </c>
      <c r="C28" s="344" t="s">
        <v>4679</v>
      </c>
      <c r="D28" s="341" t="s">
        <v>4676</v>
      </c>
      <c r="E28" s="342">
        <v>2</v>
      </c>
      <c r="F28" s="324"/>
      <c r="G28" s="324"/>
      <c r="H28" s="325">
        <f>E28*F27</f>
        <v>0</v>
      </c>
      <c r="I28" s="325">
        <v>0</v>
      </c>
      <c r="J28" s="325"/>
      <c r="K28" s="325"/>
    </row>
    <row r="29" spans="1:11">
      <c r="A29" s="328" t="s">
        <v>4680</v>
      </c>
      <c r="B29" s="328" t="s">
        <v>24</v>
      </c>
      <c r="C29" s="344" t="s">
        <v>4681</v>
      </c>
      <c r="D29" s="341" t="s">
        <v>4682</v>
      </c>
      <c r="E29" s="346">
        <v>6</v>
      </c>
      <c r="F29" s="324"/>
      <c r="G29" s="324"/>
      <c r="H29" s="325">
        <f>E29*F28</f>
        <v>0</v>
      </c>
      <c r="I29" s="325">
        <v>0</v>
      </c>
      <c r="J29" s="325"/>
      <c r="K29" s="325"/>
    </row>
    <row r="30" spans="1:11">
      <c r="A30" s="328" t="s">
        <v>4683</v>
      </c>
      <c r="B30" s="328" t="s">
        <v>24</v>
      </c>
      <c r="C30" s="344" t="s">
        <v>4684</v>
      </c>
      <c r="D30" s="341" t="s">
        <v>4682</v>
      </c>
      <c r="E30" s="346">
        <v>30</v>
      </c>
      <c r="F30" s="324"/>
      <c r="G30" s="324"/>
      <c r="H30" s="325">
        <f>E30*F29</f>
        <v>0</v>
      </c>
      <c r="I30" s="325">
        <v>0</v>
      </c>
      <c r="J30" s="325"/>
      <c r="K30" s="325"/>
    </row>
    <row r="31" spans="1:11">
      <c r="A31" s="328" t="s">
        <v>4685</v>
      </c>
      <c r="B31" s="328" t="s">
        <v>24</v>
      </c>
      <c r="C31" s="344" t="s">
        <v>4686</v>
      </c>
      <c r="D31" s="341" t="s">
        <v>4632</v>
      </c>
      <c r="E31" s="346">
        <v>20</v>
      </c>
      <c r="F31" s="324"/>
      <c r="G31" s="324"/>
      <c r="H31" s="325">
        <f>E31*F30</f>
        <v>0</v>
      </c>
      <c r="I31" s="325">
        <v>0</v>
      </c>
      <c r="J31" s="325"/>
      <c r="K31" s="325"/>
    </row>
    <row r="32" spans="1:11">
      <c r="A32" s="328"/>
      <c r="B32" s="328"/>
      <c r="C32" s="340" t="s">
        <v>4687</v>
      </c>
      <c r="D32" s="341"/>
      <c r="E32" s="342"/>
      <c r="F32" s="324"/>
      <c r="G32" s="324"/>
      <c r="H32" s="347">
        <f>SUM(H5:H31)</f>
        <v>0</v>
      </c>
      <c r="I32" s="347">
        <f>SUM(I5:I31)</f>
        <v>0</v>
      </c>
      <c r="J32" s="325"/>
      <c r="K32" s="325"/>
    </row>
    <row r="33" spans="1:11">
      <c r="A33" s="328"/>
      <c r="B33" s="328"/>
      <c r="C33" s="344"/>
      <c r="D33" s="341"/>
      <c r="E33" s="342"/>
      <c r="F33" s="324"/>
      <c r="G33" s="324"/>
      <c r="H33" s="325"/>
      <c r="I33" s="325"/>
      <c r="J33" s="325"/>
      <c r="K33" s="325"/>
    </row>
    <row r="34" spans="1:11">
      <c r="A34" s="328"/>
      <c r="B34" s="328"/>
      <c r="C34" s="340" t="s">
        <v>4688</v>
      </c>
      <c r="D34" s="341"/>
      <c r="E34" s="342"/>
      <c r="F34" s="324"/>
      <c r="G34" s="324"/>
      <c r="H34" s="325"/>
      <c r="I34" s="325"/>
      <c r="J34" s="325"/>
      <c r="K34" s="325"/>
    </row>
    <row r="35" spans="1:11">
      <c r="A35" s="328" t="s">
        <v>4689</v>
      </c>
      <c r="B35" s="328" t="s">
        <v>4690</v>
      </c>
      <c r="C35" s="344" t="s">
        <v>4691</v>
      </c>
      <c r="D35" s="341" t="s">
        <v>4632</v>
      </c>
      <c r="E35" s="342">
        <v>2</v>
      </c>
      <c r="F35" s="324"/>
      <c r="G35" s="324"/>
      <c r="H35" s="325">
        <f>E35*F34</f>
        <v>0</v>
      </c>
      <c r="I35" s="325">
        <f>E35*G34</f>
        <v>0</v>
      </c>
      <c r="J35" s="325"/>
      <c r="K35" s="325"/>
    </row>
    <row r="36" spans="1:11">
      <c r="A36" s="328" t="s">
        <v>4692</v>
      </c>
      <c r="B36" s="328" t="s">
        <v>4693</v>
      </c>
      <c r="C36" s="344" t="s">
        <v>4694</v>
      </c>
      <c r="D36" s="341" t="s">
        <v>4632</v>
      </c>
      <c r="E36" s="342">
        <v>12</v>
      </c>
      <c r="F36" s="324"/>
      <c r="G36" s="324"/>
      <c r="H36" s="325">
        <f>E36*F35</f>
        <v>0</v>
      </c>
      <c r="I36" s="325">
        <f>E36*G35</f>
        <v>0</v>
      </c>
      <c r="J36" s="325"/>
      <c r="K36" s="325"/>
    </row>
    <row r="37" spans="1:11">
      <c r="A37" s="328" t="s">
        <v>4695</v>
      </c>
      <c r="B37" s="328"/>
      <c r="C37" s="344" t="s">
        <v>4647</v>
      </c>
      <c r="D37" s="341"/>
      <c r="E37" s="342"/>
      <c r="F37" s="324"/>
      <c r="G37" s="324"/>
      <c r="H37" s="325">
        <f>E37*F36</f>
        <v>0</v>
      </c>
      <c r="I37" s="325">
        <f>E37*G36</f>
        <v>0</v>
      </c>
      <c r="J37" s="325"/>
      <c r="K37" s="325"/>
    </row>
    <row r="38" spans="1:11">
      <c r="A38" s="328" t="s">
        <v>24</v>
      </c>
      <c r="B38" s="328" t="s">
        <v>24</v>
      </c>
      <c r="C38" s="344" t="s">
        <v>4648</v>
      </c>
      <c r="D38" s="341" t="s">
        <v>24</v>
      </c>
      <c r="E38" s="342" t="s">
        <v>24</v>
      </c>
      <c r="F38" s="324"/>
      <c r="G38" s="324"/>
      <c r="H38" s="325">
        <v>0</v>
      </c>
      <c r="I38" s="325">
        <v>0</v>
      </c>
      <c r="J38" s="325"/>
      <c r="K38" s="325"/>
    </row>
    <row r="39" spans="1:11">
      <c r="A39" s="328" t="s">
        <v>4696</v>
      </c>
      <c r="B39" s="328" t="s">
        <v>4650</v>
      </c>
      <c r="C39" s="344" t="s">
        <v>4651</v>
      </c>
      <c r="D39" s="341" t="s">
        <v>4652</v>
      </c>
      <c r="E39" s="342">
        <v>2.5</v>
      </c>
      <c r="F39" s="324"/>
      <c r="G39" s="324"/>
      <c r="H39" s="325">
        <f>E39*F38</f>
        <v>0</v>
      </c>
      <c r="I39" s="325">
        <f>E39*G38</f>
        <v>0</v>
      </c>
      <c r="J39" s="325"/>
      <c r="K39" s="325"/>
    </row>
    <row r="40" spans="1:11">
      <c r="A40" s="328"/>
      <c r="B40" s="328" t="s">
        <v>4653</v>
      </c>
      <c r="C40" s="344" t="s">
        <v>4654</v>
      </c>
      <c r="D40" s="341" t="s">
        <v>4652</v>
      </c>
      <c r="E40" s="342">
        <v>2.5</v>
      </c>
      <c r="F40" s="324"/>
      <c r="G40" s="324"/>
      <c r="H40" s="325">
        <f>E40*F39</f>
        <v>0</v>
      </c>
      <c r="I40" s="325">
        <f>E40*G39</f>
        <v>0</v>
      </c>
      <c r="J40" s="325"/>
      <c r="K40" s="325"/>
    </row>
    <row r="41" spans="1:11">
      <c r="A41" s="328" t="s">
        <v>4697</v>
      </c>
      <c r="B41" s="328"/>
      <c r="C41" s="344" t="s">
        <v>4647</v>
      </c>
      <c r="D41" s="341"/>
      <c r="E41" s="342"/>
      <c r="F41" s="324"/>
      <c r="G41" s="324"/>
      <c r="H41" s="325">
        <f>E41*F40</f>
        <v>0</v>
      </c>
      <c r="I41" s="325">
        <f>E41*G40</f>
        <v>0</v>
      </c>
      <c r="J41" s="325"/>
      <c r="K41" s="325"/>
    </row>
    <row r="42" spans="1:11">
      <c r="A42" s="328"/>
      <c r="B42" s="328"/>
      <c r="C42" s="344" t="s">
        <v>4658</v>
      </c>
      <c r="D42" s="341"/>
      <c r="E42" s="342"/>
      <c r="F42" s="324"/>
      <c r="G42" s="324"/>
      <c r="H42" s="325">
        <f>E42*F41</f>
        <v>0</v>
      </c>
      <c r="I42" s="325">
        <f>E42*G41</f>
        <v>0</v>
      </c>
      <c r="J42" s="325"/>
      <c r="K42" s="325"/>
    </row>
    <row r="43" spans="1:11">
      <c r="A43" s="328" t="s">
        <v>4698</v>
      </c>
      <c r="B43" s="328" t="s">
        <v>4660</v>
      </c>
      <c r="C43" s="344" t="s">
        <v>4661</v>
      </c>
      <c r="D43" s="341" t="s">
        <v>4652</v>
      </c>
      <c r="E43" s="342">
        <v>74</v>
      </c>
      <c r="F43" s="324"/>
      <c r="G43" s="324"/>
      <c r="H43" s="325">
        <f>E43*F42</f>
        <v>0</v>
      </c>
      <c r="I43" s="325">
        <v>0</v>
      </c>
      <c r="J43" s="325"/>
      <c r="K43" s="325"/>
    </row>
    <row r="44" spans="1:11">
      <c r="A44" s="328"/>
      <c r="B44" s="328" t="s">
        <v>4662</v>
      </c>
      <c r="C44" s="344" t="s">
        <v>4663</v>
      </c>
      <c r="D44" s="341" t="s">
        <v>4652</v>
      </c>
      <c r="E44" s="342">
        <v>74</v>
      </c>
      <c r="F44" s="324"/>
      <c r="G44" s="324"/>
      <c r="H44" s="325">
        <f>E44*F43</f>
        <v>0</v>
      </c>
      <c r="I44" s="325">
        <f>E44*G43</f>
        <v>0</v>
      </c>
      <c r="J44" s="325"/>
      <c r="K44" s="325"/>
    </row>
    <row r="45" spans="1:11">
      <c r="A45" s="328" t="s">
        <v>4699</v>
      </c>
      <c r="B45" s="328" t="s">
        <v>4671</v>
      </c>
      <c r="C45" s="344" t="s">
        <v>4700</v>
      </c>
      <c r="D45" s="341" t="s">
        <v>4632</v>
      </c>
      <c r="E45" s="342">
        <v>1</v>
      </c>
      <c r="F45" s="324"/>
      <c r="G45" s="324"/>
      <c r="H45" s="325">
        <f>E45*F44</f>
        <v>0</v>
      </c>
      <c r="I45" s="325">
        <f>E45*G44</f>
        <v>0</v>
      </c>
      <c r="J45" s="325"/>
      <c r="K45" s="325"/>
    </row>
    <row r="46" spans="1:11">
      <c r="A46" s="328" t="s">
        <v>4701</v>
      </c>
      <c r="B46" s="328" t="s">
        <v>4668</v>
      </c>
      <c r="C46" s="344" t="s">
        <v>4669</v>
      </c>
      <c r="D46" s="341" t="s">
        <v>4632</v>
      </c>
      <c r="E46" s="342">
        <v>5</v>
      </c>
      <c r="F46" s="324"/>
      <c r="G46" s="324"/>
      <c r="H46" s="325">
        <f>E46*F45</f>
        <v>0</v>
      </c>
      <c r="I46" s="325">
        <f>E46*G45</f>
        <v>0</v>
      </c>
      <c r="J46" s="325"/>
      <c r="K46" s="325"/>
    </row>
    <row r="47" spans="1:11">
      <c r="A47" s="328" t="s">
        <v>4702</v>
      </c>
      <c r="B47" s="328" t="s">
        <v>4671</v>
      </c>
      <c r="C47" s="344" t="s">
        <v>4672</v>
      </c>
      <c r="D47" s="341" t="s">
        <v>4632</v>
      </c>
      <c r="E47" s="342">
        <v>1</v>
      </c>
      <c r="F47" s="324"/>
      <c r="G47" s="324"/>
      <c r="H47" s="325">
        <f>E47*F46</f>
        <v>0</v>
      </c>
      <c r="I47" s="325">
        <f>E47*G46</f>
        <v>0</v>
      </c>
      <c r="J47" s="325"/>
      <c r="K47" s="325"/>
    </row>
    <row r="48" spans="1:11">
      <c r="A48" s="328" t="s">
        <v>4703</v>
      </c>
      <c r="B48" s="328" t="s">
        <v>4674</v>
      </c>
      <c r="C48" s="344" t="s">
        <v>4675</v>
      </c>
      <c r="D48" s="341" t="s">
        <v>4676</v>
      </c>
      <c r="E48" s="346">
        <v>44</v>
      </c>
      <c r="F48" s="324"/>
      <c r="G48" s="324"/>
      <c r="H48" s="325">
        <f>E48*F47</f>
        <v>0</v>
      </c>
      <c r="I48" s="325">
        <f>E48*G47</f>
        <v>0</v>
      </c>
      <c r="J48" s="325"/>
      <c r="K48" s="325"/>
    </row>
    <row r="49" spans="1:11">
      <c r="A49" s="328"/>
      <c r="B49" s="328"/>
      <c r="C49" s="344" t="s">
        <v>4677</v>
      </c>
      <c r="D49" s="341"/>
      <c r="E49" s="346"/>
      <c r="F49" s="324"/>
      <c r="G49" s="324"/>
      <c r="H49" s="325">
        <f>E49*F48</f>
        <v>0</v>
      </c>
      <c r="I49" s="325">
        <f>E49*G48</f>
        <v>0</v>
      </c>
      <c r="J49" s="325"/>
      <c r="K49" s="325"/>
    </row>
    <row r="50" spans="1:11">
      <c r="A50" s="328" t="s">
        <v>4704</v>
      </c>
      <c r="B50" s="328" t="s">
        <v>24</v>
      </c>
      <c r="C50" s="344" t="s">
        <v>4681</v>
      </c>
      <c r="D50" s="341" t="s">
        <v>4682</v>
      </c>
      <c r="E50" s="346">
        <v>6</v>
      </c>
      <c r="F50" s="324"/>
      <c r="G50" s="324"/>
      <c r="H50" s="325">
        <f>E50*F49</f>
        <v>0</v>
      </c>
      <c r="I50" s="325">
        <v>0</v>
      </c>
      <c r="J50" s="325"/>
      <c r="K50" s="325"/>
    </row>
    <row r="51" spans="1:11">
      <c r="A51" s="328" t="s">
        <v>4705</v>
      </c>
      <c r="B51" s="328" t="s">
        <v>24</v>
      </c>
      <c r="C51" s="344" t="s">
        <v>4684</v>
      </c>
      <c r="D51" s="341" t="s">
        <v>4682</v>
      </c>
      <c r="E51" s="346">
        <v>30</v>
      </c>
      <c r="F51" s="324"/>
      <c r="G51" s="324"/>
      <c r="H51" s="325">
        <f>E51*F50</f>
        <v>0</v>
      </c>
      <c r="I51" s="325">
        <v>0</v>
      </c>
      <c r="J51" s="325"/>
      <c r="K51" s="325"/>
    </row>
    <row r="52" spans="1:11">
      <c r="A52" s="328" t="s">
        <v>4706</v>
      </c>
      <c r="B52" s="328" t="s">
        <v>24</v>
      </c>
      <c r="C52" s="344" t="s">
        <v>4686</v>
      </c>
      <c r="D52" s="341" t="s">
        <v>4632</v>
      </c>
      <c r="E52" s="346">
        <v>20</v>
      </c>
      <c r="F52" s="324"/>
      <c r="G52" s="324"/>
      <c r="H52" s="325">
        <f>E52*F51</f>
        <v>0</v>
      </c>
      <c r="I52" s="325">
        <v>0</v>
      </c>
      <c r="J52" s="325"/>
      <c r="K52" s="325"/>
    </row>
    <row r="53" spans="1:11">
      <c r="A53" s="328" t="s">
        <v>24</v>
      </c>
      <c r="B53" s="328"/>
      <c r="C53" s="340" t="s">
        <v>4707</v>
      </c>
      <c r="D53" s="341"/>
      <c r="E53" s="342"/>
      <c r="F53" s="324"/>
      <c r="G53" s="324"/>
      <c r="H53" s="347">
        <f>SUM(H35:H52)</f>
        <v>0</v>
      </c>
      <c r="I53" s="347">
        <f>SUM(I35:I52)</f>
        <v>0</v>
      </c>
      <c r="J53" s="325"/>
      <c r="K53" s="325"/>
    </row>
    <row r="54" spans="1:11">
      <c r="A54" s="328"/>
      <c r="B54" s="328"/>
      <c r="C54" s="344"/>
      <c r="D54" s="341"/>
      <c r="E54" s="342"/>
      <c r="F54" s="324"/>
      <c r="G54" s="324"/>
      <c r="H54" s="325" t="s">
        <v>24</v>
      </c>
      <c r="I54" s="325" t="s">
        <v>24</v>
      </c>
      <c r="J54" s="325"/>
      <c r="K54" s="325"/>
    </row>
    <row r="55" spans="1:11">
      <c r="A55" s="328"/>
      <c r="B55" s="328"/>
      <c r="C55" s="340" t="s">
        <v>4708</v>
      </c>
      <c r="D55" s="341"/>
      <c r="E55" s="342"/>
      <c r="F55" s="324"/>
      <c r="G55" s="324"/>
      <c r="H55" s="325" t="s">
        <v>24</v>
      </c>
      <c r="I55" s="325" t="s">
        <v>24</v>
      </c>
      <c r="J55" s="325"/>
      <c r="K55" s="325"/>
    </row>
    <row r="56" spans="1:11">
      <c r="A56" s="328" t="s">
        <v>4709</v>
      </c>
      <c r="B56" s="328"/>
      <c r="C56" s="344" t="s">
        <v>4631</v>
      </c>
      <c r="D56" s="341" t="s">
        <v>4632</v>
      </c>
      <c r="E56" s="342">
        <v>1</v>
      </c>
      <c r="F56" s="324"/>
      <c r="G56" s="324"/>
      <c r="H56" s="325">
        <f>E56*F55</f>
        <v>0</v>
      </c>
      <c r="I56" s="325">
        <f>E56*G55</f>
        <v>0</v>
      </c>
      <c r="J56" s="325"/>
      <c r="K56" s="325"/>
    </row>
    <row r="57" spans="1:11">
      <c r="A57" s="328"/>
      <c r="B57" s="328"/>
      <c r="C57" s="344" t="s">
        <v>4633</v>
      </c>
      <c r="D57" s="341"/>
      <c r="E57" s="342"/>
      <c r="F57" s="324"/>
      <c r="G57" s="324"/>
      <c r="H57" s="325">
        <f>E57*F56</f>
        <v>0</v>
      </c>
      <c r="I57" s="325">
        <f>E57*G56</f>
        <v>0</v>
      </c>
      <c r="J57" s="325"/>
      <c r="K57" s="325"/>
    </row>
    <row r="58" spans="1:11">
      <c r="A58" s="328"/>
      <c r="B58" s="328"/>
      <c r="C58" s="344" t="s">
        <v>4710</v>
      </c>
      <c r="D58" s="341"/>
      <c r="E58" s="342"/>
      <c r="F58" s="324"/>
      <c r="G58" s="324"/>
      <c r="H58" s="325">
        <f>E58*F57</f>
        <v>0</v>
      </c>
      <c r="I58" s="325">
        <f>E58*G57</f>
        <v>0</v>
      </c>
      <c r="J58" s="325"/>
      <c r="K58" s="325"/>
    </row>
    <row r="59" spans="1:11">
      <c r="A59" s="328"/>
      <c r="B59" s="328"/>
      <c r="C59" s="344" t="s">
        <v>4711</v>
      </c>
      <c r="D59" s="341"/>
      <c r="E59" s="342"/>
      <c r="F59" s="324"/>
      <c r="G59" s="324"/>
      <c r="H59" s="325">
        <f>E59*F58</f>
        <v>0</v>
      </c>
      <c r="I59" s="325">
        <f>E59*G58</f>
        <v>0</v>
      </c>
      <c r="J59" s="325"/>
      <c r="K59" s="325"/>
    </row>
    <row r="60" spans="1:11">
      <c r="A60" s="328"/>
      <c r="B60" s="328"/>
      <c r="C60" s="344" t="s">
        <v>4712</v>
      </c>
      <c r="D60" s="341"/>
      <c r="E60" s="342"/>
      <c r="F60" s="324"/>
      <c r="G60" s="324"/>
      <c r="H60" s="325">
        <f>E60*F59</f>
        <v>0</v>
      </c>
      <c r="I60" s="325">
        <f>E60*G59</f>
        <v>0</v>
      </c>
      <c r="J60" s="325"/>
      <c r="K60" s="325"/>
    </row>
    <row r="61" spans="1:11">
      <c r="A61" s="328"/>
      <c r="B61" s="328"/>
      <c r="C61" s="345" t="s">
        <v>4713</v>
      </c>
      <c r="D61" s="341"/>
      <c r="E61" s="342"/>
      <c r="F61" s="324"/>
      <c r="G61" s="324"/>
      <c r="H61" s="325">
        <f>E61*F60</f>
        <v>0</v>
      </c>
      <c r="I61" s="325">
        <f>E61*G60</f>
        <v>0</v>
      </c>
      <c r="J61" s="325"/>
      <c r="K61" s="325"/>
    </row>
    <row r="62" spans="1:11">
      <c r="A62" s="328"/>
      <c r="B62" s="328"/>
      <c r="C62" s="344" t="s">
        <v>4679</v>
      </c>
      <c r="D62" s="341" t="s">
        <v>4676</v>
      </c>
      <c r="E62" s="342">
        <v>2</v>
      </c>
      <c r="F62" s="324"/>
      <c r="G62" s="324"/>
      <c r="H62" s="325">
        <f>E62*F61</f>
        <v>0</v>
      </c>
      <c r="I62" s="325">
        <f>E62*G61</f>
        <v>0</v>
      </c>
      <c r="J62" s="325"/>
      <c r="K62" s="325"/>
    </row>
    <row r="63" spans="1:11">
      <c r="A63" s="328" t="s">
        <v>4714</v>
      </c>
      <c r="B63" s="328" t="s">
        <v>4715</v>
      </c>
      <c r="C63" s="344" t="s">
        <v>4716</v>
      </c>
      <c r="D63" s="341" t="s">
        <v>4632</v>
      </c>
      <c r="E63" s="342">
        <v>1</v>
      </c>
      <c r="F63" s="324"/>
      <c r="G63" s="324"/>
      <c r="H63" s="325">
        <f>E63*F62</f>
        <v>0</v>
      </c>
      <c r="I63" s="325">
        <f>E63*G62</f>
        <v>0</v>
      </c>
      <c r="J63" s="325"/>
      <c r="K63" s="325"/>
    </row>
    <row r="64" spans="1:11">
      <c r="A64" s="328" t="s">
        <v>4717</v>
      </c>
      <c r="B64" s="328" t="s">
        <v>4718</v>
      </c>
      <c r="C64" s="344" t="s">
        <v>4719</v>
      </c>
      <c r="D64" s="341" t="s">
        <v>4632</v>
      </c>
      <c r="E64" s="342">
        <v>3</v>
      </c>
      <c r="F64" s="324"/>
      <c r="G64" s="324"/>
      <c r="H64" s="325">
        <f>E64*F63</f>
        <v>0</v>
      </c>
      <c r="I64" s="325">
        <f>E64*G63</f>
        <v>0</v>
      </c>
      <c r="J64" s="325"/>
      <c r="K64" s="325"/>
    </row>
    <row r="65" spans="1:11">
      <c r="A65" s="328" t="s">
        <v>4720</v>
      </c>
      <c r="B65" s="328"/>
      <c r="C65" s="344" t="s">
        <v>4647</v>
      </c>
      <c r="D65" s="341"/>
      <c r="E65" s="342"/>
      <c r="F65" s="324"/>
      <c r="G65" s="324"/>
      <c r="H65" s="325">
        <f>E65*F64</f>
        <v>0</v>
      </c>
      <c r="I65" s="325">
        <f>E65*G64</f>
        <v>0</v>
      </c>
      <c r="J65" s="325"/>
      <c r="K65" s="325"/>
    </row>
    <row r="66" spans="1:11">
      <c r="A66" s="328"/>
      <c r="B66" s="328"/>
      <c r="C66" s="344" t="s">
        <v>4648</v>
      </c>
      <c r="D66" s="341"/>
      <c r="E66" s="342"/>
      <c r="F66" s="324"/>
      <c r="G66" s="324"/>
      <c r="H66" s="325">
        <f>E66*F65</f>
        <v>0</v>
      </c>
      <c r="I66" s="325">
        <f>E66*G65</f>
        <v>0</v>
      </c>
      <c r="J66" s="325"/>
      <c r="K66" s="325"/>
    </row>
    <row r="67" spans="1:11">
      <c r="A67" s="328" t="s">
        <v>4721</v>
      </c>
      <c r="B67" s="328" t="s">
        <v>4722</v>
      </c>
      <c r="C67" s="344" t="s">
        <v>4723</v>
      </c>
      <c r="D67" s="341" t="s">
        <v>4652</v>
      </c>
      <c r="E67" s="342">
        <v>11.5</v>
      </c>
      <c r="F67" s="324"/>
      <c r="G67" s="324"/>
      <c r="H67" s="325">
        <f>E67*F66</f>
        <v>0</v>
      </c>
      <c r="I67" s="325">
        <f>E67*G66</f>
        <v>0</v>
      </c>
      <c r="J67" s="325"/>
      <c r="K67" s="325"/>
    </row>
    <row r="68" spans="1:11">
      <c r="A68" s="328"/>
      <c r="B68" s="328" t="s">
        <v>4724</v>
      </c>
      <c r="C68" s="344" t="s">
        <v>4654</v>
      </c>
      <c r="D68" s="341" t="s">
        <v>4652</v>
      </c>
      <c r="E68" s="342">
        <v>11.5</v>
      </c>
      <c r="F68" s="324"/>
      <c r="G68" s="324"/>
      <c r="H68" s="325">
        <f>E68*F67</f>
        <v>0</v>
      </c>
      <c r="I68" s="325">
        <f>E68*G67</f>
        <v>0</v>
      </c>
      <c r="J68" s="325"/>
      <c r="K68" s="325"/>
    </row>
    <row r="69" spans="1:11">
      <c r="A69" s="328" t="s">
        <v>4725</v>
      </c>
      <c r="B69" s="328" t="s">
        <v>4726</v>
      </c>
      <c r="C69" s="344" t="s">
        <v>4727</v>
      </c>
      <c r="D69" s="341" t="s">
        <v>4652</v>
      </c>
      <c r="E69" s="342">
        <v>5</v>
      </c>
      <c r="F69" s="324"/>
      <c r="G69" s="324"/>
      <c r="H69" s="325">
        <f>E69*F68</f>
        <v>0</v>
      </c>
      <c r="I69" s="325">
        <v>0</v>
      </c>
      <c r="J69" s="325"/>
      <c r="K69" s="325"/>
    </row>
    <row r="70" spans="1:11">
      <c r="A70" s="328"/>
      <c r="B70" s="328" t="s">
        <v>4728</v>
      </c>
      <c r="C70" s="344" t="s">
        <v>4654</v>
      </c>
      <c r="D70" s="341" t="s">
        <v>4652</v>
      </c>
      <c r="E70" s="342">
        <v>5</v>
      </c>
      <c r="F70" s="324"/>
      <c r="G70" s="324"/>
      <c r="H70" s="325">
        <f>E70*F69</f>
        <v>0</v>
      </c>
      <c r="I70" s="325">
        <f>E70*G69</f>
        <v>0</v>
      </c>
      <c r="J70" s="325"/>
      <c r="K70" s="325"/>
    </row>
    <row r="71" spans="1:11">
      <c r="A71" s="328" t="s">
        <v>4729</v>
      </c>
      <c r="B71" s="328" t="s">
        <v>4674</v>
      </c>
      <c r="C71" s="344" t="s">
        <v>4675</v>
      </c>
      <c r="D71" s="341" t="s">
        <v>4676</v>
      </c>
      <c r="E71" s="346">
        <v>9</v>
      </c>
      <c r="F71" s="324"/>
      <c r="G71" s="324"/>
      <c r="H71" s="325">
        <f>E71*F70</f>
        <v>0</v>
      </c>
      <c r="I71" s="325">
        <f>E71*G70</f>
        <v>0</v>
      </c>
      <c r="J71" s="325"/>
      <c r="K71" s="325"/>
    </row>
    <row r="72" spans="1:11">
      <c r="A72" s="328"/>
      <c r="B72" s="328"/>
      <c r="C72" s="344" t="s">
        <v>4677</v>
      </c>
      <c r="D72" s="341"/>
      <c r="E72" s="346"/>
      <c r="F72" s="324"/>
      <c r="G72" s="324"/>
      <c r="H72" s="325">
        <f>E72*F71</f>
        <v>0</v>
      </c>
      <c r="I72" s="325">
        <f>E72*G71</f>
        <v>0</v>
      </c>
      <c r="J72" s="325"/>
      <c r="K72" s="325"/>
    </row>
    <row r="73" spans="1:11">
      <c r="A73" s="328" t="s">
        <v>4730</v>
      </c>
      <c r="B73" s="328" t="s">
        <v>4731</v>
      </c>
      <c r="C73" s="344" t="s">
        <v>4732</v>
      </c>
      <c r="D73" s="341" t="s">
        <v>4676</v>
      </c>
      <c r="E73" s="342">
        <v>12.5</v>
      </c>
      <c r="F73" s="324"/>
      <c r="G73" s="324"/>
      <c r="H73" s="325">
        <f>E73*F72</f>
        <v>0</v>
      </c>
      <c r="I73" s="325">
        <f>E73*G72</f>
        <v>0</v>
      </c>
      <c r="J73" s="325"/>
      <c r="K73" s="325"/>
    </row>
    <row r="74" spans="1:11">
      <c r="A74" s="328" t="s">
        <v>4733</v>
      </c>
      <c r="B74" s="328" t="s">
        <v>24</v>
      </c>
      <c r="C74" s="344" t="s">
        <v>4681</v>
      </c>
      <c r="D74" s="341" t="s">
        <v>4682</v>
      </c>
      <c r="E74" s="346">
        <v>3</v>
      </c>
      <c r="F74" s="324"/>
      <c r="G74" s="324"/>
      <c r="H74" s="325">
        <f>E74*F73</f>
        <v>0</v>
      </c>
      <c r="I74" s="325">
        <v>0</v>
      </c>
      <c r="J74" s="325"/>
      <c r="K74" s="325"/>
    </row>
    <row r="75" spans="1:11">
      <c r="A75" s="328" t="s">
        <v>4734</v>
      </c>
      <c r="B75" s="328" t="s">
        <v>24</v>
      </c>
      <c r="C75" s="344" t="s">
        <v>4684</v>
      </c>
      <c r="D75" s="341" t="s">
        <v>4682</v>
      </c>
      <c r="E75" s="346">
        <v>10</v>
      </c>
      <c r="F75" s="324"/>
      <c r="G75" s="324"/>
      <c r="H75" s="325">
        <f>E75*F74</f>
        <v>0</v>
      </c>
      <c r="I75" s="325">
        <v>0</v>
      </c>
      <c r="J75" s="325"/>
      <c r="K75" s="325"/>
    </row>
    <row r="76" spans="1:11">
      <c r="A76" s="328" t="s">
        <v>4735</v>
      </c>
      <c r="B76" s="328"/>
      <c r="C76" s="344" t="s">
        <v>4686</v>
      </c>
      <c r="D76" s="341" t="s">
        <v>4632</v>
      </c>
      <c r="E76" s="346">
        <v>8</v>
      </c>
      <c r="F76" s="324"/>
      <c r="G76" s="324"/>
      <c r="H76" s="325">
        <f>E76*F75</f>
        <v>0</v>
      </c>
      <c r="I76" s="325">
        <f>E76*G75</f>
        <v>0</v>
      </c>
      <c r="J76" s="325"/>
      <c r="K76" s="325"/>
    </row>
    <row r="77" spans="1:11">
      <c r="A77" s="328"/>
      <c r="B77" s="328"/>
      <c r="C77" s="340" t="s">
        <v>4736</v>
      </c>
      <c r="D77" s="341"/>
      <c r="E77" s="342"/>
      <c r="F77" s="324"/>
      <c r="G77" s="324"/>
      <c r="H77" s="347">
        <f>SUM(H56:H76)</f>
        <v>0</v>
      </c>
      <c r="I77" s="347">
        <f>SUM(I56:I76)</f>
        <v>0</v>
      </c>
      <c r="J77" s="325"/>
      <c r="K77" s="325"/>
    </row>
    <row r="78" spans="1:11">
      <c r="A78" s="328"/>
      <c r="B78" s="328"/>
      <c r="C78" s="344"/>
      <c r="D78" s="341"/>
      <c r="E78" s="342"/>
      <c r="F78" s="324"/>
      <c r="G78" s="324"/>
      <c r="H78" s="325"/>
      <c r="I78" s="325"/>
      <c r="J78" s="325"/>
      <c r="K78" s="325"/>
    </row>
    <row r="79" spans="1:11">
      <c r="A79" s="328"/>
      <c r="B79" s="328"/>
      <c r="C79" s="340" t="s">
        <v>4737</v>
      </c>
      <c r="D79" s="341"/>
      <c r="E79" s="342"/>
      <c r="F79" s="324"/>
      <c r="G79" s="324"/>
      <c r="H79" s="325"/>
      <c r="I79" s="325"/>
      <c r="J79" s="325"/>
      <c r="K79" s="325"/>
    </row>
    <row r="80" spans="1:11">
      <c r="A80" s="328" t="s">
        <v>4738</v>
      </c>
      <c r="B80" s="328" t="s">
        <v>4639</v>
      </c>
      <c r="C80" s="344" t="s">
        <v>4739</v>
      </c>
      <c r="D80" s="341" t="s">
        <v>4632</v>
      </c>
      <c r="E80" s="342">
        <v>1</v>
      </c>
      <c r="F80" s="324"/>
      <c r="G80" s="324"/>
      <c r="H80" s="325">
        <f>E80*F79</f>
        <v>0</v>
      </c>
      <c r="I80" s="325">
        <f>E80*G79</f>
        <v>0</v>
      </c>
      <c r="J80" s="325"/>
      <c r="K80" s="325"/>
    </row>
    <row r="81" spans="1:11">
      <c r="A81" s="328" t="s">
        <v>4740</v>
      </c>
      <c r="B81" s="328" t="s">
        <v>4718</v>
      </c>
      <c r="C81" s="344" t="s">
        <v>4741</v>
      </c>
      <c r="D81" s="341" t="s">
        <v>4632</v>
      </c>
      <c r="E81" s="342">
        <v>3</v>
      </c>
      <c r="F81" s="324"/>
      <c r="G81" s="324"/>
      <c r="H81" s="325">
        <f>E81*F80</f>
        <v>0</v>
      </c>
      <c r="I81" s="325">
        <f>E81*G80</f>
        <v>0</v>
      </c>
      <c r="J81" s="325"/>
      <c r="K81" s="325"/>
    </row>
    <row r="82" spans="1:11">
      <c r="A82" s="328" t="s">
        <v>4742</v>
      </c>
      <c r="B82" s="328"/>
      <c r="C82" s="344" t="s">
        <v>4647</v>
      </c>
      <c r="D82" s="341"/>
      <c r="E82" s="342"/>
      <c r="F82" s="324"/>
      <c r="G82" s="324"/>
      <c r="H82" s="325">
        <f>E82*F81</f>
        <v>0</v>
      </c>
      <c r="I82" s="325">
        <f>E82*G81</f>
        <v>0</v>
      </c>
      <c r="J82" s="325"/>
      <c r="K82" s="325"/>
    </row>
    <row r="83" spans="1:11">
      <c r="A83" s="328"/>
      <c r="B83" s="328"/>
      <c r="C83" s="344" t="s">
        <v>4648</v>
      </c>
      <c r="D83" s="341"/>
      <c r="E83" s="342"/>
      <c r="F83" s="324"/>
      <c r="G83" s="324"/>
      <c r="H83" s="325" t="s">
        <v>24</v>
      </c>
      <c r="I83" s="325" t="s">
        <v>24</v>
      </c>
      <c r="J83" s="325"/>
      <c r="K83" s="325"/>
    </row>
    <row r="84" spans="1:11">
      <c r="A84" s="328" t="s">
        <v>4743</v>
      </c>
      <c r="B84" s="328" t="s">
        <v>4722</v>
      </c>
      <c r="C84" s="344" t="s">
        <v>4723</v>
      </c>
      <c r="D84" s="341" t="s">
        <v>4652</v>
      </c>
      <c r="E84" s="342">
        <v>11.5</v>
      </c>
      <c r="F84" s="324"/>
      <c r="G84" s="324"/>
      <c r="H84" s="325">
        <f>E84*F83</f>
        <v>0</v>
      </c>
      <c r="I84" s="325">
        <f>E84*G83</f>
        <v>0</v>
      </c>
      <c r="J84" s="325"/>
      <c r="K84" s="325"/>
    </row>
    <row r="85" spans="1:11">
      <c r="A85" s="328"/>
      <c r="B85" s="328" t="s">
        <v>4724</v>
      </c>
      <c r="C85" s="344" t="s">
        <v>4654</v>
      </c>
      <c r="D85" s="341" t="s">
        <v>4652</v>
      </c>
      <c r="E85" s="342">
        <v>11.5</v>
      </c>
      <c r="F85" s="324"/>
      <c r="G85" s="324"/>
      <c r="H85" s="325">
        <f>E85*F84</f>
        <v>0</v>
      </c>
      <c r="I85" s="325">
        <f>E85*G84</f>
        <v>0</v>
      </c>
      <c r="J85" s="325"/>
      <c r="K85" s="325"/>
    </row>
    <row r="86" spans="1:11">
      <c r="A86" s="328" t="s">
        <v>4744</v>
      </c>
      <c r="B86" s="328" t="s">
        <v>4726</v>
      </c>
      <c r="C86" s="344" t="s">
        <v>4727</v>
      </c>
      <c r="D86" s="341" t="s">
        <v>4652</v>
      </c>
      <c r="E86" s="342">
        <v>2</v>
      </c>
      <c r="F86" s="324"/>
      <c r="G86" s="324"/>
      <c r="H86" s="325">
        <f>E86*F85</f>
        <v>0</v>
      </c>
      <c r="I86" s="325" t="s">
        <v>24</v>
      </c>
      <c r="J86" s="325"/>
      <c r="K86" s="325"/>
    </row>
    <row r="87" spans="1:11">
      <c r="A87" s="328"/>
      <c r="B87" s="328" t="s">
        <v>4728</v>
      </c>
      <c r="C87" s="344" t="s">
        <v>4654</v>
      </c>
      <c r="D87" s="341" t="s">
        <v>4652</v>
      </c>
      <c r="E87" s="342">
        <v>2</v>
      </c>
      <c r="F87" s="324"/>
      <c r="G87" s="324"/>
      <c r="H87" s="325">
        <f>E87*F86</f>
        <v>0</v>
      </c>
      <c r="I87" s="325">
        <f>E87*G86</f>
        <v>0</v>
      </c>
      <c r="J87" s="325"/>
      <c r="K87" s="325"/>
    </row>
    <row r="88" spans="1:11">
      <c r="A88" s="328"/>
      <c r="B88" s="328" t="s">
        <v>4674</v>
      </c>
      <c r="C88" s="344" t="s">
        <v>4675</v>
      </c>
      <c r="D88" s="341" t="s">
        <v>4676</v>
      </c>
      <c r="E88" s="346">
        <v>9</v>
      </c>
      <c r="F88" s="324"/>
      <c r="G88" s="324"/>
      <c r="H88" s="325">
        <f>E88*F87</f>
        <v>0</v>
      </c>
      <c r="I88" s="325">
        <f>E88*G87</f>
        <v>0</v>
      </c>
      <c r="J88" s="325"/>
      <c r="K88" s="325"/>
    </row>
    <row r="89" spans="1:11">
      <c r="A89" s="328"/>
      <c r="B89" s="328"/>
      <c r="C89" s="344" t="s">
        <v>4677</v>
      </c>
      <c r="D89" s="341"/>
      <c r="E89" s="346"/>
      <c r="F89" s="324"/>
      <c r="G89" s="324"/>
      <c r="H89" s="325">
        <f>E89*F88</f>
        <v>0</v>
      </c>
      <c r="I89" s="325">
        <f>E89*G88</f>
        <v>0</v>
      </c>
      <c r="J89" s="325"/>
      <c r="K89" s="325"/>
    </row>
    <row r="90" spans="1:11">
      <c r="A90" s="328" t="s">
        <v>4745</v>
      </c>
      <c r="B90" s="328" t="s">
        <v>4731</v>
      </c>
      <c r="C90" s="344" t="s">
        <v>4732</v>
      </c>
      <c r="D90" s="341" t="s">
        <v>4676</v>
      </c>
      <c r="E90" s="342">
        <v>12.5</v>
      </c>
      <c r="F90" s="324"/>
      <c r="G90" s="324"/>
      <c r="H90" s="325">
        <f>E90*F89</f>
        <v>0</v>
      </c>
      <c r="I90" s="325">
        <f>E90*G89</f>
        <v>0</v>
      </c>
      <c r="J90" s="325"/>
      <c r="K90" s="325"/>
    </row>
    <row r="91" spans="1:11">
      <c r="A91" s="328" t="s">
        <v>4746</v>
      </c>
      <c r="B91" s="328" t="s">
        <v>24</v>
      </c>
      <c r="C91" s="344" t="s">
        <v>4681</v>
      </c>
      <c r="D91" s="341" t="s">
        <v>4682</v>
      </c>
      <c r="E91" s="346">
        <v>3</v>
      </c>
      <c r="F91" s="324"/>
      <c r="G91" s="324"/>
      <c r="H91" s="325">
        <f>E91*F90</f>
        <v>0</v>
      </c>
      <c r="I91" s="325" t="s">
        <v>24</v>
      </c>
      <c r="J91" s="325"/>
      <c r="K91" s="325"/>
    </row>
    <row r="92" spans="1:11">
      <c r="A92" s="328" t="s">
        <v>4747</v>
      </c>
      <c r="B92" s="328" t="s">
        <v>24</v>
      </c>
      <c r="C92" s="344" t="s">
        <v>4684</v>
      </c>
      <c r="D92" s="341" t="s">
        <v>4682</v>
      </c>
      <c r="E92" s="346">
        <v>10</v>
      </c>
      <c r="F92" s="324"/>
      <c r="G92" s="324"/>
      <c r="H92" s="325">
        <f>E92*F91</f>
        <v>0</v>
      </c>
      <c r="I92" s="325" t="s">
        <v>24</v>
      </c>
      <c r="J92" s="325"/>
      <c r="K92" s="325"/>
    </row>
    <row r="93" spans="1:11">
      <c r="A93" s="328" t="s">
        <v>4748</v>
      </c>
      <c r="B93" s="328" t="s">
        <v>24</v>
      </c>
      <c r="C93" s="344" t="s">
        <v>4686</v>
      </c>
      <c r="D93" s="341" t="s">
        <v>4632</v>
      </c>
      <c r="E93" s="346">
        <v>8</v>
      </c>
      <c r="F93" s="324"/>
      <c r="G93" s="324"/>
      <c r="H93" s="325">
        <f>E93*F92</f>
        <v>0</v>
      </c>
      <c r="I93" s="325" t="s">
        <v>24</v>
      </c>
      <c r="J93" s="325"/>
      <c r="K93" s="325"/>
    </row>
    <row r="94" spans="1:11">
      <c r="A94" s="328"/>
      <c r="B94" s="328"/>
      <c r="C94" s="340" t="s">
        <v>4749</v>
      </c>
      <c r="D94" s="341"/>
      <c r="E94" s="346"/>
      <c r="F94" s="324"/>
      <c r="G94" s="324"/>
      <c r="H94" s="347">
        <f>SUM(H80:H93)</f>
        <v>0</v>
      </c>
      <c r="I94" s="347">
        <f>SUM(I87:I93)</f>
        <v>0</v>
      </c>
      <c r="J94" s="325"/>
      <c r="K94" s="325"/>
    </row>
    <row r="95" spans="1:11">
      <c r="A95" s="328"/>
      <c r="B95" s="328"/>
      <c r="C95" s="344"/>
      <c r="D95" s="341"/>
      <c r="E95" s="342"/>
      <c r="F95" s="324"/>
      <c r="G95" s="324"/>
      <c r="H95" s="325"/>
      <c r="I95" s="325"/>
      <c r="J95" s="325"/>
      <c r="K95" s="325"/>
    </row>
    <row r="96" spans="1:11">
      <c r="A96" s="328"/>
      <c r="B96" s="328"/>
      <c r="C96" s="340" t="s">
        <v>4750</v>
      </c>
      <c r="D96" s="341"/>
      <c r="E96" s="346"/>
      <c r="F96" s="324"/>
      <c r="G96" s="324"/>
      <c r="H96" s="325"/>
      <c r="I96" s="325"/>
      <c r="J96" s="325"/>
      <c r="K96" s="325"/>
    </row>
    <row r="97" spans="1:11">
      <c r="A97" s="328" t="s">
        <v>4751</v>
      </c>
      <c r="B97" s="328"/>
      <c r="C97" s="344" t="s">
        <v>4631</v>
      </c>
      <c r="D97" s="341" t="s">
        <v>4632</v>
      </c>
      <c r="E97" s="342">
        <v>1</v>
      </c>
      <c r="F97" s="324"/>
      <c r="G97" s="324"/>
      <c r="H97" s="325">
        <f>E97*F96</f>
        <v>0</v>
      </c>
      <c r="I97" s="325">
        <f>E97*G96</f>
        <v>0</v>
      </c>
      <c r="J97" s="325"/>
      <c r="K97" s="325"/>
    </row>
    <row r="98" spans="1:11">
      <c r="A98" s="328"/>
      <c r="B98" s="328"/>
      <c r="C98" s="344" t="s">
        <v>4633</v>
      </c>
      <c r="D98" s="341"/>
      <c r="E98" s="346"/>
      <c r="F98" s="324"/>
      <c r="G98" s="324"/>
      <c r="H98" s="325">
        <f>E98*F97</f>
        <v>0</v>
      </c>
      <c r="I98" s="325">
        <f>E98*G97</f>
        <v>0</v>
      </c>
      <c r="J98" s="325"/>
      <c r="K98" s="325"/>
    </row>
    <row r="99" spans="1:11">
      <c r="A99" s="328"/>
      <c r="B99" s="328"/>
      <c r="C99" s="344" t="s">
        <v>4634</v>
      </c>
      <c r="D99" s="341"/>
      <c r="E99" s="346"/>
      <c r="F99" s="324"/>
      <c r="G99" s="324"/>
      <c r="H99" s="325">
        <f>E99*F98</f>
        <v>0</v>
      </c>
      <c r="I99" s="325">
        <f>E99*G98</f>
        <v>0</v>
      </c>
      <c r="J99" s="325"/>
      <c r="K99" s="325"/>
    </row>
    <row r="100" spans="1:11">
      <c r="A100" s="328"/>
      <c r="B100" s="328"/>
      <c r="C100" s="344" t="s">
        <v>4752</v>
      </c>
      <c r="D100" s="341"/>
      <c r="E100" s="346"/>
      <c r="F100" s="324"/>
      <c r="G100" s="324"/>
      <c r="H100" s="325">
        <f>E100*F99</f>
        <v>0</v>
      </c>
      <c r="I100" s="325">
        <f>E100*G99</f>
        <v>0</v>
      </c>
      <c r="J100" s="325"/>
      <c r="K100" s="325"/>
    </row>
    <row r="101" spans="1:11">
      <c r="A101" s="328"/>
      <c r="B101" s="328"/>
      <c r="C101" s="344" t="s">
        <v>4753</v>
      </c>
      <c r="D101" s="341"/>
      <c r="E101" s="346"/>
      <c r="F101" s="324"/>
      <c r="G101" s="324"/>
      <c r="H101" s="325">
        <f>E101*F100</f>
        <v>0</v>
      </c>
      <c r="I101" s="325">
        <f>E101*G100</f>
        <v>0</v>
      </c>
      <c r="J101" s="325"/>
      <c r="K101" s="325"/>
    </row>
    <row r="102" spans="1:11">
      <c r="A102" s="328"/>
      <c r="B102" s="328"/>
      <c r="C102" s="345" t="s">
        <v>4713</v>
      </c>
      <c r="D102" s="341"/>
      <c r="E102" s="346"/>
      <c r="F102" s="324"/>
      <c r="G102" s="324"/>
      <c r="H102" s="325">
        <f>E102*F101</f>
        <v>0</v>
      </c>
      <c r="I102" s="325">
        <f>E102*G101</f>
        <v>0</v>
      </c>
      <c r="J102" s="325"/>
      <c r="K102" s="325"/>
    </row>
    <row r="103" spans="1:11">
      <c r="A103" s="328"/>
      <c r="B103" s="328"/>
      <c r="C103" s="344" t="s">
        <v>4679</v>
      </c>
      <c r="D103" s="341" t="s">
        <v>4676</v>
      </c>
      <c r="E103" s="342">
        <v>2</v>
      </c>
      <c r="F103" s="324"/>
      <c r="G103" s="324"/>
      <c r="H103" s="325">
        <f>E103*F102</f>
        <v>0</v>
      </c>
      <c r="I103" s="325">
        <f>E103*G102</f>
        <v>0</v>
      </c>
      <c r="J103" s="325"/>
      <c r="K103" s="325"/>
    </row>
    <row r="104" spans="1:11">
      <c r="A104" s="328" t="s">
        <v>4754</v>
      </c>
      <c r="B104" s="328" t="s">
        <v>4639</v>
      </c>
      <c r="C104" s="344" t="s">
        <v>4755</v>
      </c>
      <c r="D104" s="341" t="s">
        <v>4632</v>
      </c>
      <c r="E104" s="342">
        <v>2</v>
      </c>
      <c r="F104" s="324"/>
      <c r="G104" s="324"/>
      <c r="H104" s="325">
        <f>E104*F103</f>
        <v>0</v>
      </c>
      <c r="I104" s="325">
        <f>E104*G103</f>
        <v>0</v>
      </c>
      <c r="J104" s="325"/>
      <c r="K104" s="325"/>
    </row>
    <row r="105" spans="1:11">
      <c r="A105" s="328" t="s">
        <v>4756</v>
      </c>
      <c r="B105" s="328" t="s">
        <v>4757</v>
      </c>
      <c r="C105" s="344" t="s">
        <v>4758</v>
      </c>
      <c r="D105" s="341" t="s">
        <v>4632</v>
      </c>
      <c r="E105" s="342">
        <v>2</v>
      </c>
      <c r="F105" s="324"/>
      <c r="G105" s="324"/>
      <c r="H105" s="325">
        <f>E105*F104</f>
        <v>0</v>
      </c>
      <c r="I105" s="325">
        <f>E105*G104</f>
        <v>0</v>
      </c>
      <c r="J105" s="325"/>
      <c r="K105" s="325"/>
    </row>
    <row r="106" spans="1:11">
      <c r="A106" s="328" t="s">
        <v>4759</v>
      </c>
      <c r="B106" s="328" t="s">
        <v>4757</v>
      </c>
      <c r="C106" s="344" t="s">
        <v>4760</v>
      </c>
      <c r="D106" s="341" t="s">
        <v>4632</v>
      </c>
      <c r="E106" s="346">
        <v>6</v>
      </c>
      <c r="F106" s="324"/>
      <c r="G106" s="324"/>
      <c r="H106" s="325">
        <f>E106*F105</f>
        <v>0</v>
      </c>
      <c r="I106" s="325">
        <f>E106*G105</f>
        <v>0</v>
      </c>
      <c r="J106" s="325"/>
      <c r="K106" s="325"/>
    </row>
    <row r="107" spans="1:11">
      <c r="A107" s="328" t="s">
        <v>4761</v>
      </c>
      <c r="B107" s="328" t="s">
        <v>4762</v>
      </c>
      <c r="C107" s="344" t="s">
        <v>4763</v>
      </c>
      <c r="D107" s="341" t="s">
        <v>4632</v>
      </c>
      <c r="E107" s="342">
        <v>1</v>
      </c>
      <c r="F107" s="324"/>
      <c r="G107" s="324"/>
      <c r="H107" s="325">
        <f>E107*F106</f>
        <v>0</v>
      </c>
      <c r="I107" s="325">
        <f>E107*G106</f>
        <v>0</v>
      </c>
      <c r="J107" s="325"/>
      <c r="K107" s="325"/>
    </row>
    <row r="108" spans="1:11">
      <c r="A108" s="328"/>
      <c r="B108" s="328" t="s">
        <v>4764</v>
      </c>
      <c r="C108" s="344" t="s">
        <v>4765</v>
      </c>
      <c r="D108" s="341" t="s">
        <v>4632</v>
      </c>
      <c r="E108" s="342">
        <v>1</v>
      </c>
      <c r="F108" s="324"/>
      <c r="G108" s="324"/>
      <c r="H108" s="325">
        <f>E108*F107</f>
        <v>0</v>
      </c>
      <c r="I108" s="325">
        <f>E108*G107</f>
        <v>0</v>
      </c>
      <c r="J108" s="325"/>
      <c r="K108" s="325"/>
    </row>
    <row r="109" spans="1:11">
      <c r="A109" s="328"/>
      <c r="B109" s="328"/>
      <c r="C109" s="344" t="s">
        <v>4648</v>
      </c>
      <c r="D109" s="341"/>
      <c r="E109" s="346"/>
      <c r="F109" s="324"/>
      <c r="G109" s="324"/>
      <c r="H109" s="325">
        <f>E109*F108</f>
        <v>0</v>
      </c>
      <c r="I109" s="325">
        <f>E109*G108</f>
        <v>0</v>
      </c>
      <c r="J109" s="325"/>
      <c r="K109" s="325"/>
    </row>
    <row r="110" spans="1:11">
      <c r="A110" s="328" t="s">
        <v>4766</v>
      </c>
      <c r="B110" s="328" t="s">
        <v>4726</v>
      </c>
      <c r="C110" s="344" t="s">
        <v>4727</v>
      </c>
      <c r="D110" s="341" t="s">
        <v>4652</v>
      </c>
      <c r="E110" s="342">
        <v>4.5</v>
      </c>
      <c r="F110" s="324"/>
      <c r="G110" s="324"/>
      <c r="H110" s="325">
        <f>E110*F109</f>
        <v>0</v>
      </c>
      <c r="I110" s="325">
        <v>0</v>
      </c>
      <c r="J110" s="325"/>
      <c r="K110" s="325"/>
    </row>
    <row r="111" spans="1:11">
      <c r="A111" s="328"/>
      <c r="B111" s="328" t="s">
        <v>4728</v>
      </c>
      <c r="C111" s="344" t="s">
        <v>4654</v>
      </c>
      <c r="D111" s="341" t="s">
        <v>4652</v>
      </c>
      <c r="E111" s="342">
        <v>4.5</v>
      </c>
      <c r="F111" s="324"/>
      <c r="G111" s="324"/>
      <c r="H111" s="325">
        <f>E111*F110</f>
        <v>0</v>
      </c>
      <c r="I111" s="325">
        <f>E111*G110</f>
        <v>0</v>
      </c>
      <c r="J111" s="325"/>
      <c r="K111" s="325"/>
    </row>
    <row r="112" spans="1:11">
      <c r="A112" s="328" t="s">
        <v>4767</v>
      </c>
      <c r="B112" s="328" t="s">
        <v>4768</v>
      </c>
      <c r="C112" s="344" t="s">
        <v>4769</v>
      </c>
      <c r="D112" s="341" t="s">
        <v>4652</v>
      </c>
      <c r="E112" s="342">
        <v>3</v>
      </c>
      <c r="F112" s="324"/>
      <c r="G112" s="324"/>
      <c r="H112" s="325">
        <f>E112*F111</f>
        <v>0</v>
      </c>
      <c r="I112" s="325">
        <v>0</v>
      </c>
      <c r="J112" s="325"/>
      <c r="K112" s="325"/>
    </row>
    <row r="113" spans="1:11">
      <c r="A113" s="328"/>
      <c r="B113" s="328" t="s">
        <v>4770</v>
      </c>
      <c r="C113" s="344" t="s">
        <v>4654</v>
      </c>
      <c r="D113" s="341" t="s">
        <v>4652</v>
      </c>
      <c r="E113" s="342">
        <v>3</v>
      </c>
      <c r="F113" s="324"/>
      <c r="G113" s="324"/>
      <c r="H113" s="325">
        <f>E113*F112</f>
        <v>0</v>
      </c>
      <c r="I113" s="325">
        <f>E113*G112</f>
        <v>0</v>
      </c>
      <c r="J113" s="325"/>
      <c r="K113" s="325"/>
    </row>
    <row r="114" spans="1:11">
      <c r="A114" s="328" t="s">
        <v>4771</v>
      </c>
      <c r="B114" s="328"/>
      <c r="C114" s="344" t="s">
        <v>4647</v>
      </c>
      <c r="D114" s="341"/>
      <c r="E114" s="346"/>
      <c r="F114" s="324"/>
      <c r="G114" s="324"/>
      <c r="H114" s="325">
        <f>E114*F113</f>
        <v>0</v>
      </c>
      <c r="I114" s="325">
        <f>E114*G113</f>
        <v>0</v>
      </c>
      <c r="J114" s="325"/>
      <c r="K114" s="325"/>
    </row>
    <row r="115" spans="1:11">
      <c r="A115" s="328"/>
      <c r="B115" s="328"/>
      <c r="C115" s="344" t="s">
        <v>4658</v>
      </c>
      <c r="D115" s="341"/>
      <c r="E115" s="346"/>
      <c r="F115" s="324"/>
      <c r="G115" s="324"/>
      <c r="H115" s="325">
        <f>E115*F114</f>
        <v>0</v>
      </c>
      <c r="I115" s="325">
        <f>E115*G114</f>
        <v>0</v>
      </c>
      <c r="J115" s="325"/>
      <c r="K115" s="325"/>
    </row>
    <row r="116" spans="1:11">
      <c r="A116" s="328" t="s">
        <v>4772</v>
      </c>
      <c r="B116" s="328" t="s">
        <v>4773</v>
      </c>
      <c r="C116" s="344" t="s">
        <v>4774</v>
      </c>
      <c r="D116" s="341" t="s">
        <v>4652</v>
      </c>
      <c r="E116" s="342">
        <v>27</v>
      </c>
      <c r="F116" s="324"/>
      <c r="G116" s="324"/>
      <c r="H116" s="325">
        <f>E116*F115</f>
        <v>0</v>
      </c>
      <c r="I116" s="325">
        <v>0</v>
      </c>
      <c r="J116" s="325"/>
      <c r="K116" s="325"/>
    </row>
    <row r="117" spans="1:11">
      <c r="A117" s="328"/>
      <c r="B117" s="328" t="s">
        <v>4775</v>
      </c>
      <c r="C117" s="344" t="s">
        <v>4776</v>
      </c>
      <c r="D117" s="341" t="s">
        <v>4652</v>
      </c>
      <c r="E117" s="342">
        <v>27</v>
      </c>
      <c r="F117" s="324"/>
      <c r="G117" s="324"/>
      <c r="H117" s="325">
        <f>E117*F116</f>
        <v>0</v>
      </c>
      <c r="I117" s="325">
        <f>E117*G116</f>
        <v>0</v>
      </c>
      <c r="J117" s="325"/>
      <c r="K117" s="325"/>
    </row>
    <row r="118" spans="1:11">
      <c r="A118" s="328" t="s">
        <v>4777</v>
      </c>
      <c r="B118" s="328" t="s">
        <v>4778</v>
      </c>
      <c r="C118" s="344" t="s">
        <v>4779</v>
      </c>
      <c r="D118" s="341" t="s">
        <v>4632</v>
      </c>
      <c r="E118" s="342">
        <v>2</v>
      </c>
      <c r="F118" s="324"/>
      <c r="G118" s="324"/>
      <c r="H118" s="325">
        <f>E118*F117</f>
        <v>0</v>
      </c>
      <c r="I118" s="325">
        <f>E118*G117</f>
        <v>0</v>
      </c>
      <c r="J118" s="325"/>
      <c r="K118" s="325"/>
    </row>
    <row r="119" spans="1:11">
      <c r="A119" s="328" t="s">
        <v>4780</v>
      </c>
      <c r="B119" s="328" t="s">
        <v>4778</v>
      </c>
      <c r="C119" s="344" t="s">
        <v>4781</v>
      </c>
      <c r="D119" s="341" t="s">
        <v>4632</v>
      </c>
      <c r="E119" s="342">
        <v>11</v>
      </c>
      <c r="F119" s="324"/>
      <c r="G119" s="324"/>
      <c r="H119" s="325">
        <f>E119*F118</f>
        <v>0</v>
      </c>
      <c r="I119" s="325">
        <f>E119*G118</f>
        <v>0</v>
      </c>
      <c r="J119" s="325"/>
      <c r="K119" s="325"/>
    </row>
    <row r="120" spans="1:11">
      <c r="A120" s="328" t="s">
        <v>4782</v>
      </c>
      <c r="B120" s="328" t="s">
        <v>4783</v>
      </c>
      <c r="C120" s="344" t="s">
        <v>4784</v>
      </c>
      <c r="D120" s="341" t="s">
        <v>4632</v>
      </c>
      <c r="E120" s="342">
        <v>1</v>
      </c>
      <c r="F120" s="324"/>
      <c r="G120" s="324"/>
      <c r="H120" s="325">
        <f>E120*F119</f>
        <v>0</v>
      </c>
      <c r="I120" s="325">
        <f>E120*G119</f>
        <v>0</v>
      </c>
      <c r="J120" s="325"/>
      <c r="K120" s="325"/>
    </row>
    <row r="121" spans="1:11">
      <c r="A121" s="328" t="s">
        <v>4785</v>
      </c>
      <c r="B121" s="328" t="s">
        <v>4786</v>
      </c>
      <c r="C121" s="344" t="s">
        <v>4787</v>
      </c>
      <c r="D121" s="341" t="s">
        <v>4632</v>
      </c>
      <c r="E121" s="346">
        <v>1</v>
      </c>
      <c r="F121" s="324"/>
      <c r="G121" s="324"/>
      <c r="H121" s="325">
        <f>E121*F120</f>
        <v>0</v>
      </c>
      <c r="I121" s="325">
        <f>E121*G120</f>
        <v>0</v>
      </c>
      <c r="J121" s="325"/>
      <c r="K121" s="325"/>
    </row>
    <row r="122" spans="1:11">
      <c r="A122" s="328" t="s">
        <v>4788</v>
      </c>
      <c r="B122" s="328" t="s">
        <v>4789</v>
      </c>
      <c r="C122" s="344" t="s">
        <v>4790</v>
      </c>
      <c r="D122" s="341" t="s">
        <v>4632</v>
      </c>
      <c r="E122" s="342">
        <v>6</v>
      </c>
      <c r="F122" s="324"/>
      <c r="G122" s="324"/>
      <c r="H122" s="325">
        <f>E122*F121</f>
        <v>0</v>
      </c>
      <c r="I122" s="325">
        <f>E122*G121</f>
        <v>0</v>
      </c>
      <c r="J122" s="325"/>
      <c r="K122" s="325"/>
    </row>
    <row r="123" spans="1:11">
      <c r="A123" s="328" t="s">
        <v>4791</v>
      </c>
      <c r="B123" s="328"/>
      <c r="C123" s="344" t="s">
        <v>4647</v>
      </c>
      <c r="D123" s="341"/>
      <c r="E123" s="346"/>
      <c r="F123" s="324"/>
      <c r="G123" s="324"/>
      <c r="H123" s="325">
        <f>E123*F122</f>
        <v>0</v>
      </c>
      <c r="I123" s="325">
        <f>E123*G122</f>
        <v>0</v>
      </c>
      <c r="J123" s="325"/>
      <c r="K123" s="325"/>
    </row>
    <row r="124" spans="1:11">
      <c r="A124" s="328"/>
      <c r="B124" s="328"/>
      <c r="C124" s="344" t="s">
        <v>4792</v>
      </c>
      <c r="D124" s="341"/>
      <c r="E124" s="346"/>
      <c r="F124" s="324"/>
      <c r="G124" s="324"/>
      <c r="H124" s="325">
        <f>E124*F123</f>
        <v>0</v>
      </c>
      <c r="I124" s="325">
        <f>E124*G123</f>
        <v>0</v>
      </c>
      <c r="J124" s="325"/>
      <c r="K124" s="325"/>
    </row>
    <row r="125" spans="1:11">
      <c r="A125" s="328" t="s">
        <v>4793</v>
      </c>
      <c r="B125" s="328" t="s">
        <v>4794</v>
      </c>
      <c r="C125" s="344" t="s">
        <v>4795</v>
      </c>
      <c r="D125" s="341" t="s">
        <v>4652</v>
      </c>
      <c r="E125" s="346">
        <v>12</v>
      </c>
      <c r="F125" s="324"/>
      <c r="G125" s="324"/>
      <c r="H125" s="325">
        <f>E125*F124</f>
        <v>0</v>
      </c>
      <c r="I125" s="325">
        <f>E125*G124</f>
        <v>0</v>
      </c>
      <c r="J125" s="325"/>
      <c r="K125" s="325"/>
    </row>
    <row r="126" spans="1:11">
      <c r="A126" s="328" t="s">
        <v>4796</v>
      </c>
      <c r="B126" s="328" t="s">
        <v>4794</v>
      </c>
      <c r="C126" s="344" t="s">
        <v>4797</v>
      </c>
      <c r="D126" s="341" t="s">
        <v>4652</v>
      </c>
      <c r="E126" s="346">
        <v>3</v>
      </c>
      <c r="F126" s="324"/>
      <c r="G126" s="324"/>
      <c r="H126" s="325">
        <f>E126*F125</f>
        <v>0</v>
      </c>
      <c r="I126" s="325">
        <f>E126*G125</f>
        <v>0</v>
      </c>
      <c r="J126" s="325"/>
      <c r="K126" s="325"/>
    </row>
    <row r="127" spans="1:11">
      <c r="A127" s="328" t="s">
        <v>4798</v>
      </c>
      <c r="B127" s="328" t="s">
        <v>4674</v>
      </c>
      <c r="C127" s="344" t="s">
        <v>4675</v>
      </c>
      <c r="D127" s="341" t="s">
        <v>4676</v>
      </c>
      <c r="E127" s="346">
        <v>9</v>
      </c>
      <c r="F127" s="324"/>
      <c r="G127" s="324"/>
      <c r="H127" s="325">
        <f>E127*F126</f>
        <v>0</v>
      </c>
      <c r="I127" s="325">
        <f>E127*G126</f>
        <v>0</v>
      </c>
      <c r="J127" s="325"/>
      <c r="K127" s="325"/>
    </row>
    <row r="128" spans="1:11">
      <c r="A128" s="328" t="s">
        <v>4799</v>
      </c>
      <c r="B128" s="328"/>
      <c r="C128" s="344" t="s">
        <v>4677</v>
      </c>
      <c r="D128" s="341"/>
      <c r="E128" s="346"/>
      <c r="F128" s="324"/>
      <c r="G128" s="324"/>
      <c r="H128" s="325">
        <f>E128*F127</f>
        <v>0</v>
      </c>
      <c r="I128" s="325">
        <f>E128*G127</f>
        <v>0</v>
      </c>
      <c r="J128" s="325"/>
      <c r="K128" s="325"/>
    </row>
    <row r="129" spans="1:11">
      <c r="A129" s="328" t="s">
        <v>4800</v>
      </c>
      <c r="B129" s="328"/>
      <c r="C129" s="344" t="s">
        <v>4681</v>
      </c>
      <c r="D129" s="341" t="s">
        <v>4682</v>
      </c>
      <c r="E129" s="346">
        <v>3</v>
      </c>
      <c r="F129" s="324"/>
      <c r="G129" s="324"/>
      <c r="H129" s="325">
        <f>E129*F128</f>
        <v>0</v>
      </c>
      <c r="I129" s="325">
        <f>E129*G128</f>
        <v>0</v>
      </c>
      <c r="J129" s="325"/>
      <c r="K129" s="325"/>
    </row>
    <row r="130" spans="1:11">
      <c r="A130" s="328" t="s">
        <v>4801</v>
      </c>
      <c r="B130" s="328"/>
      <c r="C130" s="344" t="s">
        <v>4684</v>
      </c>
      <c r="D130" s="341" t="s">
        <v>4682</v>
      </c>
      <c r="E130" s="346">
        <v>15</v>
      </c>
      <c r="F130" s="324"/>
      <c r="G130" s="324"/>
      <c r="H130" s="325">
        <f>E130*F129</f>
        <v>0</v>
      </c>
      <c r="I130" s="325">
        <f>E130*G129</f>
        <v>0</v>
      </c>
      <c r="J130" s="325"/>
      <c r="K130" s="325"/>
    </row>
    <row r="131" spans="1:11">
      <c r="A131" s="328" t="s">
        <v>4802</v>
      </c>
      <c r="B131" s="328"/>
      <c r="C131" s="344" t="s">
        <v>4686</v>
      </c>
      <c r="D131" s="341" t="s">
        <v>4632</v>
      </c>
      <c r="E131" s="346">
        <v>4</v>
      </c>
      <c r="F131" s="324"/>
      <c r="G131" s="324"/>
      <c r="H131" s="325">
        <f>E131*F130</f>
        <v>0</v>
      </c>
      <c r="I131" s="325">
        <f>E131*G130</f>
        <v>0</v>
      </c>
      <c r="J131" s="325"/>
      <c r="K131" s="325"/>
    </row>
    <row r="132" spans="1:11">
      <c r="A132" s="328"/>
      <c r="B132" s="328"/>
      <c r="C132" s="340" t="s">
        <v>4803</v>
      </c>
      <c r="D132" s="341"/>
      <c r="E132" s="346"/>
      <c r="F132" s="324"/>
      <c r="G132" s="324"/>
      <c r="H132" s="347">
        <f>SUM(H97:H131)</f>
        <v>0</v>
      </c>
      <c r="I132" s="347">
        <f>SUM(I97:I131)</f>
        <v>0</v>
      </c>
      <c r="J132" s="325"/>
      <c r="K132" s="325"/>
    </row>
    <row r="133" spans="1:11">
      <c r="A133" s="328"/>
      <c r="B133" s="328"/>
      <c r="C133" s="344"/>
      <c r="D133" s="341"/>
      <c r="E133" s="346"/>
      <c r="F133" s="324"/>
      <c r="G133" s="324"/>
      <c r="H133" s="325"/>
      <c r="I133" s="325"/>
      <c r="J133" s="325"/>
      <c r="K133" s="325"/>
    </row>
    <row r="134" spans="1:11">
      <c r="A134" s="328"/>
      <c r="B134" s="328"/>
      <c r="C134" s="340" t="s">
        <v>4804</v>
      </c>
      <c r="D134" s="341"/>
      <c r="E134" s="346"/>
      <c r="F134" s="324"/>
      <c r="G134" s="324"/>
      <c r="H134" s="325"/>
      <c r="I134" s="325"/>
      <c r="J134" s="325"/>
      <c r="K134" s="325"/>
    </row>
    <row r="135" spans="1:11">
      <c r="A135" s="328" t="s">
        <v>4805</v>
      </c>
      <c r="B135" s="328" t="s">
        <v>4715</v>
      </c>
      <c r="C135" s="344" t="s">
        <v>4640</v>
      </c>
      <c r="D135" s="341" t="s">
        <v>4632</v>
      </c>
      <c r="E135" s="342">
        <v>4</v>
      </c>
      <c r="F135" s="324"/>
      <c r="G135" s="324"/>
      <c r="H135" s="325">
        <f>E135*F134</f>
        <v>0</v>
      </c>
      <c r="I135" s="325">
        <f>E135*G134</f>
        <v>0</v>
      </c>
      <c r="J135" s="325"/>
      <c r="K135" s="325"/>
    </row>
    <row r="136" spans="1:11">
      <c r="A136" s="328" t="s">
        <v>4806</v>
      </c>
      <c r="B136" s="328" t="s">
        <v>4757</v>
      </c>
      <c r="C136" s="344" t="s">
        <v>4807</v>
      </c>
      <c r="D136" s="341" t="s">
        <v>4632</v>
      </c>
      <c r="E136" s="346">
        <v>8</v>
      </c>
      <c r="F136" s="324"/>
      <c r="G136" s="324"/>
      <c r="H136" s="325">
        <f>E136*F135</f>
        <v>0</v>
      </c>
      <c r="I136" s="325">
        <f>E136*G135</f>
        <v>0</v>
      </c>
      <c r="J136" s="325"/>
      <c r="K136" s="325"/>
    </row>
    <row r="137" spans="1:11">
      <c r="A137" s="328" t="s">
        <v>4808</v>
      </c>
      <c r="B137" s="328" t="s">
        <v>4762</v>
      </c>
      <c r="C137" s="344" t="s">
        <v>4763</v>
      </c>
      <c r="D137" s="341" t="s">
        <v>4632</v>
      </c>
      <c r="E137" s="342">
        <v>1</v>
      </c>
      <c r="F137" s="324"/>
      <c r="G137" s="324"/>
      <c r="H137" s="325">
        <f>E137*F136</f>
        <v>0</v>
      </c>
      <c r="I137" s="325">
        <f>E137*G136</f>
        <v>0</v>
      </c>
      <c r="J137" s="325"/>
      <c r="K137" s="325"/>
    </row>
    <row r="138" spans="1:11">
      <c r="A138" s="328" t="s">
        <v>4809</v>
      </c>
      <c r="B138" s="328" t="s">
        <v>4764</v>
      </c>
      <c r="C138" s="344" t="s">
        <v>4765</v>
      </c>
      <c r="D138" s="341" t="s">
        <v>4632</v>
      </c>
      <c r="E138" s="342">
        <v>1</v>
      </c>
      <c r="F138" s="324"/>
      <c r="G138" s="324"/>
      <c r="H138" s="325">
        <f>E138*F137</f>
        <v>0</v>
      </c>
      <c r="I138" s="325">
        <f>E138*G137</f>
        <v>0</v>
      </c>
      <c r="J138" s="325"/>
      <c r="K138" s="325"/>
    </row>
    <row r="139" spans="1:11">
      <c r="A139" s="328"/>
      <c r="B139" s="328" t="s">
        <v>24</v>
      </c>
      <c r="C139" s="344" t="s">
        <v>4647</v>
      </c>
      <c r="D139" s="341" t="s">
        <v>24</v>
      </c>
      <c r="E139" s="342" t="s">
        <v>24</v>
      </c>
      <c r="F139" s="324"/>
      <c r="G139" s="324"/>
      <c r="H139" s="325">
        <v>0</v>
      </c>
      <c r="I139" s="325">
        <v>0</v>
      </c>
      <c r="J139" s="325"/>
      <c r="K139" s="325"/>
    </row>
    <row r="140" spans="1:11">
      <c r="A140" s="328"/>
      <c r="B140" s="328"/>
      <c r="C140" s="344" t="s">
        <v>4648</v>
      </c>
      <c r="D140" s="341"/>
      <c r="E140" s="346"/>
      <c r="F140" s="324"/>
      <c r="G140" s="324"/>
      <c r="H140" s="325">
        <f>E140*F139</f>
        <v>0</v>
      </c>
      <c r="I140" s="325">
        <f>E140*G139</f>
        <v>0</v>
      </c>
      <c r="J140" s="325"/>
      <c r="K140" s="325"/>
    </row>
    <row r="141" spans="1:11">
      <c r="A141" s="328" t="s">
        <v>4810</v>
      </c>
      <c r="B141" s="328" t="s">
        <v>4726</v>
      </c>
      <c r="C141" s="344" t="s">
        <v>4727</v>
      </c>
      <c r="D141" s="341" t="s">
        <v>4652</v>
      </c>
      <c r="E141" s="342">
        <v>4.5</v>
      </c>
      <c r="F141" s="324"/>
      <c r="G141" s="324"/>
      <c r="H141" s="325">
        <f>E141*F140</f>
        <v>0</v>
      </c>
      <c r="I141" s="325">
        <v>0</v>
      </c>
      <c r="J141" s="325"/>
      <c r="K141" s="325"/>
    </row>
    <row r="142" spans="1:11">
      <c r="A142" s="328"/>
      <c r="B142" s="328" t="s">
        <v>4728</v>
      </c>
      <c r="C142" s="344" t="s">
        <v>4654</v>
      </c>
      <c r="D142" s="341" t="s">
        <v>4652</v>
      </c>
      <c r="E142" s="342">
        <v>4.5</v>
      </c>
      <c r="F142" s="324"/>
      <c r="G142" s="324"/>
      <c r="H142" s="325">
        <f>E142*F141</f>
        <v>0</v>
      </c>
      <c r="I142" s="325">
        <f>E142*G141</f>
        <v>0</v>
      </c>
      <c r="J142" s="325"/>
      <c r="K142" s="325"/>
    </row>
    <row r="143" spans="1:11">
      <c r="A143" s="328" t="s">
        <v>4811</v>
      </c>
      <c r="B143" s="328" t="s">
        <v>4768</v>
      </c>
      <c r="C143" s="344" t="s">
        <v>4769</v>
      </c>
      <c r="D143" s="341" t="s">
        <v>4652</v>
      </c>
      <c r="E143" s="342">
        <v>6</v>
      </c>
      <c r="F143" s="324"/>
      <c r="G143" s="324"/>
      <c r="H143" s="325">
        <f>E143*F142</f>
        <v>0</v>
      </c>
      <c r="I143" s="325">
        <v>0</v>
      </c>
      <c r="J143" s="325"/>
      <c r="K143" s="325"/>
    </row>
    <row r="144" spans="1:11">
      <c r="A144" s="328"/>
      <c r="B144" s="328" t="s">
        <v>4770</v>
      </c>
      <c r="C144" s="344" t="s">
        <v>4654</v>
      </c>
      <c r="D144" s="341" t="s">
        <v>4652</v>
      </c>
      <c r="E144" s="342">
        <v>6</v>
      </c>
      <c r="F144" s="324"/>
      <c r="G144" s="324"/>
      <c r="H144" s="325">
        <f>E144*F143</f>
        <v>0</v>
      </c>
      <c r="I144" s="325">
        <f>E144*G143</f>
        <v>0</v>
      </c>
      <c r="J144" s="325"/>
      <c r="K144" s="325"/>
    </row>
    <row r="145" spans="1:11">
      <c r="A145" s="328" t="s">
        <v>4812</v>
      </c>
      <c r="B145" s="328" t="s">
        <v>4770</v>
      </c>
      <c r="C145" s="344" t="s">
        <v>4813</v>
      </c>
      <c r="D145" s="341" t="s">
        <v>4632</v>
      </c>
      <c r="E145" s="342">
        <v>1</v>
      </c>
      <c r="F145" s="324"/>
      <c r="G145" s="324"/>
      <c r="H145" s="325">
        <f>E145*F144</f>
        <v>0</v>
      </c>
      <c r="I145" s="325">
        <f>E145*G144</f>
        <v>0</v>
      </c>
      <c r="J145" s="325"/>
      <c r="K145" s="325"/>
    </row>
    <row r="146" spans="1:11">
      <c r="A146" s="328"/>
      <c r="B146" s="328"/>
      <c r="C146" s="344" t="s">
        <v>4658</v>
      </c>
      <c r="D146" s="341"/>
      <c r="E146" s="342"/>
      <c r="F146" s="324"/>
      <c r="G146" s="324"/>
      <c r="H146" s="325">
        <f>E146*F145</f>
        <v>0</v>
      </c>
      <c r="I146" s="325">
        <f>E146*G145</f>
        <v>0</v>
      </c>
      <c r="J146" s="325"/>
      <c r="K146" s="325"/>
    </row>
    <row r="147" spans="1:11">
      <c r="A147" s="328" t="s">
        <v>4814</v>
      </c>
      <c r="B147" s="328" t="s">
        <v>4773</v>
      </c>
      <c r="C147" s="344" t="s">
        <v>4774</v>
      </c>
      <c r="D147" s="341" t="s">
        <v>4652</v>
      </c>
      <c r="E147" s="342">
        <v>26</v>
      </c>
      <c r="F147" s="324"/>
      <c r="G147" s="324"/>
      <c r="H147" s="325">
        <f>E147*F146</f>
        <v>0</v>
      </c>
      <c r="I147" s="325">
        <v>0</v>
      </c>
      <c r="J147" s="325"/>
      <c r="K147" s="325"/>
    </row>
    <row r="148" spans="1:11">
      <c r="A148" s="328"/>
      <c r="B148" s="328" t="s">
        <v>4775</v>
      </c>
      <c r="C148" s="344" t="s">
        <v>4776</v>
      </c>
      <c r="D148" s="341"/>
      <c r="E148" s="342">
        <v>26</v>
      </c>
      <c r="F148" s="324"/>
      <c r="G148" s="324"/>
      <c r="H148" s="325">
        <f>E148*F147</f>
        <v>0</v>
      </c>
      <c r="I148" s="325">
        <f>E148*G147</f>
        <v>0</v>
      </c>
      <c r="J148" s="325"/>
      <c r="K148" s="325"/>
    </row>
    <row r="149" spans="1:11">
      <c r="A149" s="328" t="s">
        <v>4815</v>
      </c>
      <c r="B149" s="328" t="s">
        <v>4816</v>
      </c>
      <c r="C149" s="344" t="s">
        <v>4817</v>
      </c>
      <c r="D149" s="341" t="s">
        <v>4652</v>
      </c>
      <c r="E149" s="342">
        <v>2</v>
      </c>
      <c r="F149" s="324"/>
      <c r="G149" s="324"/>
      <c r="H149" s="325">
        <f>E149*F148</f>
        <v>0</v>
      </c>
      <c r="I149" s="325">
        <v>0</v>
      </c>
      <c r="J149" s="325"/>
      <c r="K149" s="325"/>
    </row>
    <row r="150" spans="1:11">
      <c r="A150" s="328"/>
      <c r="B150" s="328" t="s">
        <v>4818</v>
      </c>
      <c r="C150" s="344" t="s">
        <v>4819</v>
      </c>
      <c r="D150" s="341"/>
      <c r="E150" s="342">
        <v>2</v>
      </c>
      <c r="F150" s="324"/>
      <c r="G150" s="324"/>
      <c r="H150" s="325">
        <f>E150*F149</f>
        <v>0</v>
      </c>
      <c r="I150" s="325">
        <f>E150*G149</f>
        <v>0</v>
      </c>
      <c r="J150" s="325"/>
      <c r="K150" s="325"/>
    </row>
    <row r="151" spans="1:11">
      <c r="A151" s="328" t="s">
        <v>4820</v>
      </c>
      <c r="B151" s="328" t="s">
        <v>4816</v>
      </c>
      <c r="C151" s="344" t="s">
        <v>4821</v>
      </c>
      <c r="D151" s="341" t="s">
        <v>4652</v>
      </c>
      <c r="E151" s="342">
        <v>2</v>
      </c>
      <c r="F151" s="324"/>
      <c r="G151" s="324"/>
      <c r="H151" s="325">
        <f>E151*F150</f>
        <v>0</v>
      </c>
      <c r="I151" s="325">
        <v>0</v>
      </c>
      <c r="J151" s="325"/>
      <c r="K151" s="325"/>
    </row>
    <row r="152" spans="1:11">
      <c r="A152" s="328"/>
      <c r="B152" s="328" t="s">
        <v>4818</v>
      </c>
      <c r="C152" s="344" t="s">
        <v>4819</v>
      </c>
      <c r="D152" s="341"/>
      <c r="E152" s="342">
        <v>2</v>
      </c>
      <c r="F152" s="324"/>
      <c r="G152" s="324"/>
      <c r="H152" s="325">
        <f>E152*F151</f>
        <v>0</v>
      </c>
      <c r="I152" s="325">
        <f>E152*G151</f>
        <v>0</v>
      </c>
      <c r="J152" s="325"/>
      <c r="K152" s="325"/>
    </row>
    <row r="153" spans="1:11">
      <c r="A153" s="328" t="s">
        <v>4822</v>
      </c>
      <c r="B153" s="328" t="s">
        <v>4778</v>
      </c>
      <c r="C153" s="344" t="s">
        <v>4781</v>
      </c>
      <c r="D153" s="341" t="s">
        <v>4632</v>
      </c>
      <c r="E153" s="342">
        <v>8</v>
      </c>
      <c r="F153" s="324"/>
      <c r="G153" s="324"/>
      <c r="H153" s="325">
        <f>E153*F152</f>
        <v>0</v>
      </c>
      <c r="I153" s="325">
        <f>E153*G152</f>
        <v>0</v>
      </c>
      <c r="J153" s="325"/>
      <c r="K153" s="325"/>
    </row>
    <row r="154" spans="1:11">
      <c r="A154" s="328" t="s">
        <v>4823</v>
      </c>
      <c r="B154" s="328" t="s">
        <v>4824</v>
      </c>
      <c r="C154" s="344" t="s">
        <v>4825</v>
      </c>
      <c r="D154" s="341" t="s">
        <v>4632</v>
      </c>
      <c r="E154" s="342">
        <v>1</v>
      </c>
      <c r="F154" s="324"/>
      <c r="G154" s="324"/>
      <c r="H154" s="325">
        <f>E154*F153</f>
        <v>0</v>
      </c>
      <c r="I154" s="325">
        <f>E154*G153</f>
        <v>0</v>
      </c>
      <c r="J154" s="325"/>
      <c r="K154" s="325"/>
    </row>
    <row r="155" spans="1:11">
      <c r="A155" s="328" t="s">
        <v>4826</v>
      </c>
      <c r="B155" s="328" t="s">
        <v>4824</v>
      </c>
      <c r="C155" s="344" t="s">
        <v>4827</v>
      </c>
      <c r="D155" s="341" t="s">
        <v>4632</v>
      </c>
      <c r="E155" s="342">
        <v>1</v>
      </c>
      <c r="F155" s="324"/>
      <c r="G155" s="324"/>
      <c r="H155" s="325">
        <f>E155*F154</f>
        <v>0</v>
      </c>
      <c r="I155" s="325">
        <f>E155*G154</f>
        <v>0</v>
      </c>
      <c r="J155" s="325"/>
      <c r="K155" s="325"/>
    </row>
    <row r="156" spans="1:11">
      <c r="A156" s="328" t="s">
        <v>4828</v>
      </c>
      <c r="B156" s="328" t="s">
        <v>4783</v>
      </c>
      <c r="C156" s="344" t="s">
        <v>4784</v>
      </c>
      <c r="D156" s="341" t="s">
        <v>4632</v>
      </c>
      <c r="E156" s="342">
        <v>1</v>
      </c>
      <c r="F156" s="324"/>
      <c r="G156" s="324"/>
      <c r="H156" s="325">
        <f>E156*F155</f>
        <v>0</v>
      </c>
      <c r="I156" s="325">
        <f>E156*G155</f>
        <v>0</v>
      </c>
      <c r="J156" s="325"/>
      <c r="K156" s="325"/>
    </row>
    <row r="157" spans="1:11">
      <c r="A157" s="328" t="s">
        <v>4829</v>
      </c>
      <c r="B157" s="328" t="s">
        <v>4830</v>
      </c>
      <c r="C157" s="344" t="s">
        <v>4831</v>
      </c>
      <c r="D157" s="341" t="s">
        <v>4632</v>
      </c>
      <c r="E157" s="346">
        <v>1</v>
      </c>
      <c r="F157" s="324"/>
      <c r="G157" s="324"/>
      <c r="H157" s="325">
        <f>E157*F156</f>
        <v>0</v>
      </c>
      <c r="I157" s="325">
        <f>E157*G156</f>
        <v>0</v>
      </c>
      <c r="J157" s="325"/>
      <c r="K157" s="325"/>
    </row>
    <row r="158" spans="1:11">
      <c r="A158" s="328" t="s">
        <v>4832</v>
      </c>
      <c r="B158" s="328" t="s">
        <v>4830</v>
      </c>
      <c r="C158" s="344" t="s">
        <v>4833</v>
      </c>
      <c r="D158" s="341" t="s">
        <v>4632</v>
      </c>
      <c r="E158" s="346">
        <v>1</v>
      </c>
      <c r="F158" s="324"/>
      <c r="G158" s="324"/>
      <c r="H158" s="325">
        <f>E158*F157</f>
        <v>0</v>
      </c>
      <c r="I158" s="325">
        <f>E158*G157</f>
        <v>0</v>
      </c>
      <c r="J158" s="325"/>
      <c r="K158" s="325"/>
    </row>
    <row r="159" spans="1:11">
      <c r="A159" s="328" t="s">
        <v>4834</v>
      </c>
      <c r="B159" s="328" t="s">
        <v>4789</v>
      </c>
      <c r="C159" s="344" t="s">
        <v>4790</v>
      </c>
      <c r="D159" s="341" t="s">
        <v>4632</v>
      </c>
      <c r="E159" s="342">
        <v>4</v>
      </c>
      <c r="F159" s="324"/>
      <c r="G159" s="324"/>
      <c r="H159" s="325">
        <f>E159*F158</f>
        <v>0</v>
      </c>
      <c r="I159" s="325">
        <f>E159*G158</f>
        <v>0</v>
      </c>
      <c r="J159" s="325"/>
      <c r="K159" s="325"/>
    </row>
    <row r="160" spans="1:11">
      <c r="A160" s="328" t="s">
        <v>4835</v>
      </c>
      <c r="B160" s="328"/>
      <c r="C160" s="344" t="s">
        <v>4647</v>
      </c>
      <c r="D160" s="341"/>
      <c r="E160" s="342"/>
      <c r="F160" s="324"/>
      <c r="G160" s="324"/>
      <c r="H160" s="325">
        <f>E160*F159</f>
        <v>0</v>
      </c>
      <c r="I160" s="325">
        <f>E160*G159</f>
        <v>0</v>
      </c>
      <c r="J160" s="325"/>
      <c r="K160" s="325"/>
    </row>
    <row r="161" spans="1:11">
      <c r="A161" s="328"/>
      <c r="B161" s="328"/>
      <c r="C161" s="344" t="s">
        <v>4792</v>
      </c>
      <c r="D161" s="341"/>
      <c r="E161" s="342"/>
      <c r="F161" s="324"/>
      <c r="G161" s="324"/>
      <c r="H161" s="325">
        <f>E161*F160</f>
        <v>0</v>
      </c>
      <c r="I161" s="325">
        <f>E161*G160</f>
        <v>0</v>
      </c>
      <c r="J161" s="325"/>
      <c r="K161" s="325"/>
    </row>
    <row r="162" spans="1:11">
      <c r="A162" s="328"/>
      <c r="B162" s="328" t="s">
        <v>4794</v>
      </c>
      <c r="C162" s="344" t="s">
        <v>4797</v>
      </c>
      <c r="D162" s="341" t="s">
        <v>4652</v>
      </c>
      <c r="E162" s="346">
        <v>3</v>
      </c>
      <c r="F162" s="324"/>
      <c r="G162" s="324"/>
      <c r="H162" s="325">
        <f>E162*F161</f>
        <v>0</v>
      </c>
      <c r="I162" s="325">
        <f>E162*G161</f>
        <v>0</v>
      </c>
      <c r="J162" s="325"/>
      <c r="K162" s="325"/>
    </row>
    <row r="163" spans="1:11">
      <c r="A163" s="328"/>
      <c r="B163" s="328" t="s">
        <v>4674</v>
      </c>
      <c r="C163" s="344" t="s">
        <v>4675</v>
      </c>
      <c r="D163" s="341" t="s">
        <v>4676</v>
      </c>
      <c r="E163" s="346">
        <v>16.5</v>
      </c>
      <c r="F163" s="324"/>
      <c r="G163" s="324"/>
      <c r="H163" s="325">
        <f>E163*F162</f>
        <v>0</v>
      </c>
      <c r="I163" s="325">
        <f>E163*G162</f>
        <v>0</v>
      </c>
      <c r="J163" s="325"/>
      <c r="K163" s="325"/>
    </row>
    <row r="164" spans="1:11">
      <c r="A164" s="328"/>
      <c r="B164" s="328"/>
      <c r="C164" s="344" t="s">
        <v>4677</v>
      </c>
      <c r="D164" s="341"/>
      <c r="E164" s="346"/>
      <c r="F164" s="324"/>
      <c r="G164" s="324"/>
      <c r="H164" s="325">
        <f>E164*F163</f>
        <v>0</v>
      </c>
      <c r="I164" s="325">
        <f>E164*G163</f>
        <v>0</v>
      </c>
      <c r="J164" s="325"/>
      <c r="K164" s="325"/>
    </row>
    <row r="165" spans="1:11">
      <c r="A165" s="328"/>
      <c r="B165" s="328"/>
      <c r="C165" s="344" t="s">
        <v>4681</v>
      </c>
      <c r="D165" s="341" t="s">
        <v>4682</v>
      </c>
      <c r="E165" s="346">
        <v>3</v>
      </c>
      <c r="F165" s="324"/>
      <c r="G165" s="324"/>
      <c r="H165" s="325">
        <f>E165*F164</f>
        <v>0</v>
      </c>
      <c r="I165" s="325">
        <f>E165*G164</f>
        <v>0</v>
      </c>
      <c r="J165" s="325"/>
      <c r="K165" s="325"/>
    </row>
    <row r="166" spans="1:11">
      <c r="A166" s="328"/>
      <c r="B166" s="328"/>
      <c r="C166" s="344" t="s">
        <v>4684</v>
      </c>
      <c r="D166" s="341" t="s">
        <v>4682</v>
      </c>
      <c r="E166" s="346">
        <v>15</v>
      </c>
      <c r="F166" s="324"/>
      <c r="G166" s="324"/>
      <c r="H166" s="325">
        <f>E166*F165</f>
        <v>0</v>
      </c>
      <c r="I166" s="325">
        <f>E166*G165</f>
        <v>0</v>
      </c>
      <c r="J166" s="325"/>
      <c r="K166" s="325"/>
    </row>
    <row r="167" spans="1:11">
      <c r="A167" s="328"/>
      <c r="B167" s="328"/>
      <c r="C167" s="344" t="s">
        <v>4686</v>
      </c>
      <c r="D167" s="341" t="s">
        <v>4632</v>
      </c>
      <c r="E167" s="346">
        <v>4</v>
      </c>
      <c r="F167" s="324"/>
      <c r="G167" s="324"/>
      <c r="H167" s="325">
        <f>E167*F166</f>
        <v>0</v>
      </c>
      <c r="I167" s="325">
        <f>E167*G166</f>
        <v>0</v>
      </c>
      <c r="J167" s="325"/>
      <c r="K167" s="325"/>
    </row>
    <row r="168" spans="1:11">
      <c r="A168" s="328"/>
      <c r="B168" s="328"/>
      <c r="C168" s="340" t="s">
        <v>4836</v>
      </c>
      <c r="D168" s="341"/>
      <c r="E168" s="346"/>
      <c r="F168" s="324"/>
      <c r="G168" s="324"/>
      <c r="H168" s="347">
        <f>SUM(H135:H167)</f>
        <v>0</v>
      </c>
      <c r="I168" s="347">
        <f>SUM(I135:I167)</f>
        <v>0</v>
      </c>
      <c r="J168" s="325"/>
      <c r="K168" s="325"/>
    </row>
    <row r="169" spans="1:11">
      <c r="A169" s="328"/>
      <c r="B169" s="328"/>
      <c r="C169" s="344"/>
      <c r="D169" s="341"/>
      <c r="E169" s="342"/>
      <c r="F169" s="324"/>
      <c r="G169" s="324"/>
      <c r="H169" s="325"/>
      <c r="I169" s="325"/>
      <c r="J169" s="325"/>
      <c r="K169" s="325"/>
    </row>
    <row r="170" spans="1:11">
      <c r="A170" s="328"/>
      <c r="B170" s="328"/>
      <c r="C170" s="340" t="s">
        <v>4837</v>
      </c>
      <c r="D170" s="341" t="s">
        <v>24</v>
      </c>
      <c r="E170" s="342" t="s">
        <v>24</v>
      </c>
      <c r="F170" s="324"/>
      <c r="G170" s="324"/>
      <c r="H170" s="325"/>
      <c r="I170" s="325"/>
      <c r="J170" s="325"/>
      <c r="K170" s="325"/>
    </row>
    <row r="171" spans="1:11">
      <c r="A171" s="328" t="s">
        <v>4838</v>
      </c>
      <c r="B171" s="328"/>
      <c r="C171" s="344" t="s">
        <v>4631</v>
      </c>
      <c r="D171" s="341" t="s">
        <v>4632</v>
      </c>
      <c r="E171" s="342">
        <v>1</v>
      </c>
      <c r="F171" s="324"/>
      <c r="G171" s="324"/>
      <c r="H171" s="325">
        <f>E171*F170</f>
        <v>0</v>
      </c>
      <c r="I171" s="325">
        <f>E171*G170</f>
        <v>0</v>
      </c>
      <c r="J171" s="325"/>
      <c r="K171" s="325"/>
    </row>
    <row r="172" spans="1:11">
      <c r="A172" s="328"/>
      <c r="B172" s="328"/>
      <c r="C172" s="344" t="s">
        <v>4633</v>
      </c>
      <c r="D172" s="341"/>
      <c r="E172" s="342"/>
      <c r="F172" s="324"/>
      <c r="G172" s="324"/>
      <c r="H172" s="325">
        <f>E172*F171</f>
        <v>0</v>
      </c>
      <c r="I172" s="325">
        <f>E172*G171</f>
        <v>0</v>
      </c>
      <c r="J172" s="325"/>
      <c r="K172" s="325"/>
    </row>
    <row r="173" spans="1:11">
      <c r="A173" s="328"/>
      <c r="B173" s="328"/>
      <c r="C173" s="344" t="s">
        <v>4634</v>
      </c>
      <c r="D173" s="341"/>
      <c r="E173" s="342"/>
      <c r="F173" s="324"/>
      <c r="G173" s="324"/>
      <c r="H173" s="325">
        <f>E173*F172</f>
        <v>0</v>
      </c>
      <c r="I173" s="325">
        <f>E173*G172</f>
        <v>0</v>
      </c>
      <c r="J173" s="325"/>
      <c r="K173" s="325"/>
    </row>
    <row r="174" spans="1:11">
      <c r="A174" s="328"/>
      <c r="B174" s="328"/>
      <c r="C174" s="344" t="s">
        <v>4839</v>
      </c>
      <c r="D174" s="341"/>
      <c r="E174" s="342"/>
      <c r="F174" s="324"/>
      <c r="G174" s="324"/>
      <c r="H174" s="325">
        <f>E174*F173</f>
        <v>0</v>
      </c>
      <c r="I174" s="325">
        <f>E174*G173</f>
        <v>0</v>
      </c>
      <c r="J174" s="325"/>
      <c r="K174" s="325"/>
    </row>
    <row r="175" spans="1:11">
      <c r="A175" s="328"/>
      <c r="B175" s="328"/>
      <c r="C175" s="344" t="s">
        <v>4840</v>
      </c>
      <c r="D175" s="341"/>
      <c r="E175" s="342"/>
      <c r="F175" s="324"/>
      <c r="G175" s="324"/>
      <c r="H175" s="325">
        <f>E175*F174</f>
        <v>0</v>
      </c>
      <c r="I175" s="325">
        <f>E175*G174</f>
        <v>0</v>
      </c>
      <c r="J175" s="325"/>
      <c r="K175" s="325"/>
    </row>
    <row r="176" spans="1:11">
      <c r="A176" s="328"/>
      <c r="B176" s="328"/>
      <c r="C176" s="345" t="s">
        <v>4841</v>
      </c>
      <c r="D176" s="341"/>
      <c r="E176" s="342"/>
      <c r="F176" s="324"/>
      <c r="G176" s="324"/>
      <c r="H176" s="325">
        <f>E176*F175</f>
        <v>0</v>
      </c>
      <c r="I176" s="325">
        <f>E176*G175</f>
        <v>0</v>
      </c>
      <c r="J176" s="325"/>
      <c r="K176" s="325"/>
    </row>
    <row r="177" spans="1:11">
      <c r="A177" s="328"/>
      <c r="B177" s="328"/>
      <c r="C177" s="344" t="s">
        <v>4679</v>
      </c>
      <c r="D177" s="341" t="s">
        <v>4676</v>
      </c>
      <c r="E177" s="342">
        <v>2</v>
      </c>
      <c r="F177" s="324"/>
      <c r="G177" s="324"/>
      <c r="H177" s="325">
        <f>E177*F176</f>
        <v>0</v>
      </c>
      <c r="I177" s="325">
        <f>E177*G176</f>
        <v>0</v>
      </c>
      <c r="J177" s="325"/>
      <c r="K177" s="325"/>
    </row>
    <row r="178" spans="1:11">
      <c r="A178" s="328" t="s">
        <v>4842</v>
      </c>
      <c r="B178" s="328" t="s">
        <v>4639</v>
      </c>
      <c r="C178" s="344" t="s">
        <v>4755</v>
      </c>
      <c r="D178" s="341" t="s">
        <v>4632</v>
      </c>
      <c r="E178" s="342">
        <v>3</v>
      </c>
      <c r="F178" s="324"/>
      <c r="G178" s="324"/>
      <c r="H178" s="325">
        <f>E178*F177</f>
        <v>0</v>
      </c>
      <c r="I178" s="325">
        <f>E178*G177</f>
        <v>0</v>
      </c>
      <c r="J178" s="325"/>
      <c r="K178" s="325"/>
    </row>
    <row r="179" spans="1:11">
      <c r="A179" s="328" t="s">
        <v>4843</v>
      </c>
      <c r="B179" s="328" t="s">
        <v>4757</v>
      </c>
      <c r="C179" s="344" t="s">
        <v>4844</v>
      </c>
      <c r="D179" s="341" t="s">
        <v>4632</v>
      </c>
      <c r="E179" s="342">
        <v>1</v>
      </c>
      <c r="F179" s="324"/>
      <c r="G179" s="324"/>
      <c r="H179" s="325">
        <f>E179*F178</f>
        <v>0</v>
      </c>
      <c r="I179" s="325">
        <f>E179*G178</f>
        <v>0</v>
      </c>
      <c r="J179" s="325"/>
      <c r="K179" s="325"/>
    </row>
    <row r="180" spans="1:11">
      <c r="A180" s="328" t="s">
        <v>4845</v>
      </c>
      <c r="B180" s="328" t="s">
        <v>4757</v>
      </c>
      <c r="C180" s="344" t="s">
        <v>4760</v>
      </c>
      <c r="D180" s="341" t="s">
        <v>4632</v>
      </c>
      <c r="E180" s="346">
        <v>14</v>
      </c>
      <c r="F180" s="324"/>
      <c r="G180" s="324"/>
      <c r="H180" s="325">
        <f>E180*F179</f>
        <v>0</v>
      </c>
      <c r="I180" s="325">
        <f>E180*G179</f>
        <v>0</v>
      </c>
      <c r="J180" s="325"/>
      <c r="K180" s="325"/>
    </row>
    <row r="181" spans="1:11">
      <c r="A181" s="328" t="s">
        <v>4846</v>
      </c>
      <c r="B181" s="328"/>
      <c r="C181" s="344" t="s">
        <v>4647</v>
      </c>
      <c r="D181" s="341"/>
      <c r="E181" s="342"/>
      <c r="F181" s="324"/>
      <c r="G181" s="324"/>
      <c r="H181" s="325">
        <f>E181*F180</f>
        <v>0</v>
      </c>
      <c r="I181" s="325">
        <f>E181*G180</f>
        <v>0</v>
      </c>
      <c r="J181" s="325"/>
      <c r="K181" s="325"/>
    </row>
    <row r="182" spans="1:11">
      <c r="A182" s="328"/>
      <c r="B182" s="328"/>
      <c r="C182" s="344" t="s">
        <v>4648</v>
      </c>
      <c r="D182" s="341"/>
      <c r="E182" s="342"/>
      <c r="F182" s="324"/>
      <c r="G182" s="324"/>
      <c r="H182" s="325">
        <f>E182*F181</f>
        <v>0</v>
      </c>
      <c r="I182" s="325">
        <f>E182*G181</f>
        <v>0</v>
      </c>
      <c r="J182" s="325"/>
      <c r="K182" s="325"/>
    </row>
    <row r="183" spans="1:11">
      <c r="A183" s="328" t="s">
        <v>4847</v>
      </c>
      <c r="B183" s="328" t="s">
        <v>4768</v>
      </c>
      <c r="C183" s="344" t="s">
        <v>4769</v>
      </c>
      <c r="D183" s="341" t="s">
        <v>4652</v>
      </c>
      <c r="E183" s="342">
        <v>5</v>
      </c>
      <c r="F183" s="324"/>
      <c r="G183" s="324"/>
      <c r="H183" s="325">
        <f>E183*F182</f>
        <v>0</v>
      </c>
      <c r="I183" s="325">
        <v>0</v>
      </c>
      <c r="J183" s="325"/>
      <c r="K183" s="325"/>
    </row>
    <row r="184" spans="1:11">
      <c r="A184" s="328"/>
      <c r="B184" s="328" t="s">
        <v>4770</v>
      </c>
      <c r="C184" s="344" t="s">
        <v>4654</v>
      </c>
      <c r="D184" s="341" t="s">
        <v>4652</v>
      </c>
      <c r="E184" s="342">
        <v>5</v>
      </c>
      <c r="F184" s="324"/>
      <c r="G184" s="324"/>
      <c r="H184" s="325">
        <f>E184*F183</f>
        <v>0</v>
      </c>
      <c r="I184" s="325">
        <f>E184*G183</f>
        <v>0</v>
      </c>
      <c r="J184" s="325"/>
      <c r="K184" s="325"/>
    </row>
    <row r="185" spans="1:11">
      <c r="A185" s="328" t="s">
        <v>4848</v>
      </c>
      <c r="B185" s="328" t="s">
        <v>4849</v>
      </c>
      <c r="C185" s="344" t="s">
        <v>4850</v>
      </c>
      <c r="D185" s="341" t="s">
        <v>4652</v>
      </c>
      <c r="E185" s="342">
        <v>2</v>
      </c>
      <c r="F185" s="324"/>
      <c r="G185" s="324"/>
      <c r="H185" s="325">
        <f>E185*F184</f>
        <v>0</v>
      </c>
      <c r="I185" s="325">
        <v>0</v>
      </c>
      <c r="J185" s="325"/>
      <c r="K185" s="325"/>
    </row>
    <row r="186" spans="1:11">
      <c r="A186" s="328"/>
      <c r="B186" s="328" t="s">
        <v>4851</v>
      </c>
      <c r="C186" s="344" t="s">
        <v>4654</v>
      </c>
      <c r="D186" s="341" t="s">
        <v>4652</v>
      </c>
      <c r="E186" s="342">
        <v>2</v>
      </c>
      <c r="F186" s="324"/>
      <c r="G186" s="324"/>
      <c r="H186" s="325">
        <f>E186*F185</f>
        <v>0</v>
      </c>
      <c r="I186" s="325">
        <f>E186*G185</f>
        <v>0</v>
      </c>
      <c r="J186" s="325"/>
      <c r="K186" s="325"/>
    </row>
    <row r="187" spans="1:11">
      <c r="A187" s="328"/>
      <c r="B187" s="328"/>
      <c r="C187" s="344" t="s">
        <v>4658</v>
      </c>
      <c r="D187" s="341"/>
      <c r="E187" s="342"/>
      <c r="F187" s="324"/>
      <c r="G187" s="324"/>
      <c r="H187" s="325">
        <f>E187*F186</f>
        <v>0</v>
      </c>
      <c r="I187" s="325">
        <f>E187*G186</f>
        <v>0</v>
      </c>
      <c r="J187" s="325"/>
      <c r="K187" s="325"/>
    </row>
    <row r="188" spans="1:11">
      <c r="A188" s="328" t="s">
        <v>4852</v>
      </c>
      <c r="B188" s="328" t="s">
        <v>4789</v>
      </c>
      <c r="C188" s="344" t="s">
        <v>4790</v>
      </c>
      <c r="D188" s="341" t="s">
        <v>4632</v>
      </c>
      <c r="E188" s="342">
        <v>8</v>
      </c>
      <c r="F188" s="324"/>
      <c r="G188" s="324"/>
      <c r="H188" s="325">
        <f>E188*F187</f>
        <v>0</v>
      </c>
      <c r="I188" s="325">
        <f>E188*G187</f>
        <v>0</v>
      </c>
      <c r="J188" s="325"/>
      <c r="K188" s="325"/>
    </row>
    <row r="189" spans="1:11">
      <c r="A189" s="328" t="s">
        <v>4853</v>
      </c>
      <c r="B189" s="328" t="s">
        <v>4773</v>
      </c>
      <c r="C189" s="344" t="s">
        <v>4774</v>
      </c>
      <c r="D189" s="341" t="s">
        <v>4652</v>
      </c>
      <c r="E189" s="342">
        <v>25</v>
      </c>
      <c r="F189" s="324"/>
      <c r="G189" s="324"/>
      <c r="H189" s="325">
        <f>E189*F188</f>
        <v>0</v>
      </c>
      <c r="I189" s="325">
        <v>0</v>
      </c>
      <c r="J189" s="325"/>
      <c r="K189" s="325"/>
    </row>
    <row r="190" spans="1:11">
      <c r="A190" s="328"/>
      <c r="B190" s="328" t="s">
        <v>4775</v>
      </c>
      <c r="C190" s="344" t="s">
        <v>4776</v>
      </c>
      <c r="D190" s="341" t="s">
        <v>4652</v>
      </c>
      <c r="E190" s="342">
        <v>25</v>
      </c>
      <c r="F190" s="324"/>
      <c r="G190" s="324"/>
      <c r="H190" s="325">
        <f>E190*F189</f>
        <v>0</v>
      </c>
      <c r="I190" s="325">
        <f>E190*G189</f>
        <v>0</v>
      </c>
      <c r="J190" s="325"/>
      <c r="K190" s="325"/>
    </row>
    <row r="191" spans="1:11">
      <c r="A191" s="328" t="s">
        <v>4854</v>
      </c>
      <c r="B191" s="328" t="s">
        <v>4816</v>
      </c>
      <c r="C191" s="344" t="s">
        <v>4821</v>
      </c>
      <c r="D191" s="341" t="s">
        <v>4652</v>
      </c>
      <c r="E191" s="342">
        <v>1.5</v>
      </c>
      <c r="F191" s="324"/>
      <c r="G191" s="324"/>
      <c r="H191" s="325">
        <f>E191*F190</f>
        <v>0</v>
      </c>
      <c r="I191" s="325">
        <v>0</v>
      </c>
      <c r="J191" s="325"/>
      <c r="K191" s="325"/>
    </row>
    <row r="192" spans="1:11">
      <c r="A192" s="328"/>
      <c r="B192" s="328" t="s">
        <v>4818</v>
      </c>
      <c r="C192" s="344" t="s">
        <v>4819</v>
      </c>
      <c r="D192" s="341" t="s">
        <v>4652</v>
      </c>
      <c r="E192" s="342">
        <v>1.5</v>
      </c>
      <c r="F192" s="324"/>
      <c r="G192" s="324"/>
      <c r="H192" s="325">
        <f>E192*F191</f>
        <v>0</v>
      </c>
      <c r="I192" s="325">
        <f>E192*G191</f>
        <v>0</v>
      </c>
      <c r="J192" s="325"/>
      <c r="K192" s="325"/>
    </row>
    <row r="193" spans="1:11">
      <c r="A193" s="328" t="s">
        <v>4855</v>
      </c>
      <c r="B193" s="328" t="s">
        <v>4816</v>
      </c>
      <c r="C193" s="344" t="s">
        <v>4856</v>
      </c>
      <c r="D193" s="341" t="s">
        <v>4652</v>
      </c>
      <c r="E193" s="342">
        <v>13</v>
      </c>
      <c r="F193" s="324"/>
      <c r="G193" s="324"/>
      <c r="H193" s="325">
        <f>E193*F192</f>
        <v>0</v>
      </c>
      <c r="I193" s="325">
        <v>0</v>
      </c>
      <c r="J193" s="325"/>
      <c r="K193" s="325"/>
    </row>
    <row r="194" spans="1:11">
      <c r="A194" s="328"/>
      <c r="B194" s="328" t="s">
        <v>4818</v>
      </c>
      <c r="C194" s="344" t="s">
        <v>4819</v>
      </c>
      <c r="D194" s="341" t="s">
        <v>4652</v>
      </c>
      <c r="E194" s="342">
        <v>13</v>
      </c>
      <c r="F194" s="324"/>
      <c r="G194" s="324"/>
      <c r="H194" s="325">
        <f>E194*F193</f>
        <v>0</v>
      </c>
      <c r="I194" s="325">
        <f>E194*G193</f>
        <v>0</v>
      </c>
      <c r="J194" s="325"/>
      <c r="K194" s="325"/>
    </row>
    <row r="195" spans="1:11">
      <c r="A195" s="328" t="s">
        <v>4857</v>
      </c>
      <c r="B195" s="328" t="s">
        <v>4858</v>
      </c>
      <c r="C195" s="344" t="s">
        <v>4859</v>
      </c>
      <c r="D195" s="341" t="s">
        <v>4652</v>
      </c>
      <c r="E195" s="342">
        <v>1</v>
      </c>
      <c r="F195" s="324"/>
      <c r="G195" s="324"/>
      <c r="H195" s="325">
        <f>E195*F194</f>
        <v>0</v>
      </c>
      <c r="I195" s="325">
        <v>0</v>
      </c>
      <c r="J195" s="325"/>
      <c r="K195" s="325"/>
    </row>
    <row r="196" spans="1:11">
      <c r="A196" s="328"/>
      <c r="B196" s="328" t="s">
        <v>4860</v>
      </c>
      <c r="C196" s="344" t="s">
        <v>4861</v>
      </c>
      <c r="D196" s="341" t="s">
        <v>4652</v>
      </c>
      <c r="E196" s="342">
        <v>1</v>
      </c>
      <c r="F196" s="324"/>
      <c r="G196" s="324"/>
      <c r="H196" s="325">
        <f>E196*F195</f>
        <v>0</v>
      </c>
      <c r="I196" s="325">
        <f>E196*G195</f>
        <v>0</v>
      </c>
      <c r="J196" s="325"/>
      <c r="K196" s="325"/>
    </row>
    <row r="197" spans="1:11">
      <c r="A197" s="328" t="s">
        <v>4862</v>
      </c>
      <c r="B197" s="328" t="s">
        <v>4778</v>
      </c>
      <c r="C197" s="344" t="s">
        <v>4781</v>
      </c>
      <c r="D197" s="341" t="s">
        <v>4632</v>
      </c>
      <c r="E197" s="342">
        <v>16</v>
      </c>
      <c r="F197" s="324"/>
      <c r="G197" s="324"/>
      <c r="H197" s="325">
        <f>E197*F196</f>
        <v>0</v>
      </c>
      <c r="I197" s="325">
        <f>E197*G196</f>
        <v>0</v>
      </c>
      <c r="J197" s="325"/>
      <c r="K197" s="325"/>
    </row>
    <row r="198" spans="1:11">
      <c r="A198" s="328" t="s">
        <v>4863</v>
      </c>
      <c r="B198" s="328" t="s">
        <v>4824</v>
      </c>
      <c r="C198" s="344" t="s">
        <v>4827</v>
      </c>
      <c r="D198" s="341" t="s">
        <v>4632</v>
      </c>
      <c r="E198" s="342">
        <v>1</v>
      </c>
      <c r="F198" s="324"/>
      <c r="G198" s="324"/>
      <c r="H198" s="325">
        <f>E198*F197</f>
        <v>0</v>
      </c>
      <c r="I198" s="325">
        <f>E198*G197</f>
        <v>0</v>
      </c>
      <c r="J198" s="325"/>
      <c r="K198" s="325"/>
    </row>
    <row r="199" spans="1:11">
      <c r="A199" s="328" t="s">
        <v>4864</v>
      </c>
      <c r="B199" s="328" t="s">
        <v>4824</v>
      </c>
      <c r="C199" s="344" t="s">
        <v>4865</v>
      </c>
      <c r="D199" s="341" t="s">
        <v>4632</v>
      </c>
      <c r="E199" s="342">
        <v>4</v>
      </c>
      <c r="F199" s="324"/>
      <c r="G199" s="324"/>
      <c r="H199" s="325">
        <f>E199*F198</f>
        <v>0</v>
      </c>
      <c r="I199" s="325">
        <f>E199*G198</f>
        <v>0</v>
      </c>
      <c r="J199" s="325"/>
      <c r="K199" s="325"/>
    </row>
    <row r="200" spans="1:11">
      <c r="A200" s="328" t="s">
        <v>4866</v>
      </c>
      <c r="B200" s="328" t="s">
        <v>4867</v>
      </c>
      <c r="C200" s="344" t="s">
        <v>4868</v>
      </c>
      <c r="D200" s="341" t="s">
        <v>4632</v>
      </c>
      <c r="E200" s="342">
        <v>1</v>
      </c>
      <c r="F200" s="324"/>
      <c r="G200" s="324"/>
      <c r="H200" s="325">
        <f>E200*F199</f>
        <v>0</v>
      </c>
      <c r="I200" s="325">
        <f>E200*G199</f>
        <v>0</v>
      </c>
      <c r="J200" s="325"/>
      <c r="K200" s="325"/>
    </row>
    <row r="201" spans="1:11">
      <c r="A201" s="328" t="s">
        <v>4869</v>
      </c>
      <c r="B201" s="328" t="s">
        <v>4783</v>
      </c>
      <c r="C201" s="344" t="s">
        <v>4784</v>
      </c>
      <c r="D201" s="341" t="s">
        <v>4632</v>
      </c>
      <c r="E201" s="342">
        <v>1</v>
      </c>
      <c r="F201" s="324"/>
      <c r="G201" s="324"/>
      <c r="H201" s="325">
        <f>E201*F200</f>
        <v>0</v>
      </c>
      <c r="I201" s="325">
        <f>E201*G200</f>
        <v>0</v>
      </c>
      <c r="J201" s="325"/>
      <c r="K201" s="325"/>
    </row>
    <row r="202" spans="1:11">
      <c r="A202" s="328" t="s">
        <v>4870</v>
      </c>
      <c r="B202" s="328" t="s">
        <v>4871</v>
      </c>
      <c r="C202" s="344" t="s">
        <v>4872</v>
      </c>
      <c r="D202" s="341" t="s">
        <v>4632</v>
      </c>
      <c r="E202" s="342">
        <v>2</v>
      </c>
      <c r="F202" s="324"/>
      <c r="G202" s="324"/>
      <c r="H202" s="325">
        <f>E202*F201</f>
        <v>0</v>
      </c>
      <c r="I202" s="325">
        <f>E202*G201</f>
        <v>0</v>
      </c>
      <c r="J202" s="325"/>
      <c r="K202" s="325"/>
    </row>
    <row r="203" spans="1:11">
      <c r="A203" s="328" t="s">
        <v>4873</v>
      </c>
      <c r="B203" s="328" t="s">
        <v>4830</v>
      </c>
      <c r="C203" s="344" t="s">
        <v>4874</v>
      </c>
      <c r="D203" s="341" t="s">
        <v>4632</v>
      </c>
      <c r="E203" s="342">
        <v>1</v>
      </c>
      <c r="F203" s="324"/>
      <c r="G203" s="324"/>
      <c r="H203" s="325">
        <f>E203*F202</f>
        <v>0</v>
      </c>
      <c r="I203" s="325">
        <f>E203*G202</f>
        <v>0</v>
      </c>
      <c r="J203" s="325"/>
      <c r="K203" s="325"/>
    </row>
    <row r="204" spans="1:11">
      <c r="A204" s="328" t="s">
        <v>4875</v>
      </c>
      <c r="B204" s="328" t="s">
        <v>4830</v>
      </c>
      <c r="C204" s="344" t="s">
        <v>4876</v>
      </c>
      <c r="D204" s="341" t="s">
        <v>4632</v>
      </c>
      <c r="E204" s="342">
        <v>2</v>
      </c>
      <c r="F204" s="324"/>
      <c r="G204" s="324"/>
      <c r="H204" s="325">
        <f>E204*F203</f>
        <v>0</v>
      </c>
      <c r="I204" s="325">
        <f>E204*G203</f>
        <v>0</v>
      </c>
      <c r="J204" s="325"/>
      <c r="K204" s="325"/>
    </row>
    <row r="205" spans="1:11">
      <c r="A205" s="328"/>
      <c r="B205" s="328"/>
      <c r="C205" s="344" t="s">
        <v>4792</v>
      </c>
      <c r="D205" s="341"/>
      <c r="E205" s="342"/>
      <c r="F205" s="324"/>
      <c r="G205" s="324"/>
      <c r="H205" s="325">
        <f>E205*F204</f>
        <v>0</v>
      </c>
      <c r="I205" s="325">
        <f>E205*G204</f>
        <v>0</v>
      </c>
      <c r="J205" s="325"/>
      <c r="K205" s="325"/>
    </row>
    <row r="206" spans="1:11">
      <c r="A206" s="328"/>
      <c r="B206" s="328" t="s">
        <v>4877</v>
      </c>
      <c r="C206" s="344" t="s">
        <v>4878</v>
      </c>
      <c r="D206" s="341" t="s">
        <v>4652</v>
      </c>
      <c r="E206" s="346">
        <v>3</v>
      </c>
      <c r="F206" s="324"/>
      <c r="G206" s="324"/>
      <c r="H206" s="325">
        <f>E206*F205</f>
        <v>0</v>
      </c>
      <c r="I206" s="325">
        <f>E206*G205</f>
        <v>0</v>
      </c>
      <c r="J206" s="325"/>
      <c r="K206" s="325"/>
    </row>
    <row r="207" spans="1:11">
      <c r="A207" s="328"/>
      <c r="B207" s="328" t="s">
        <v>4674</v>
      </c>
      <c r="C207" s="344" t="s">
        <v>4879</v>
      </c>
      <c r="D207" s="341" t="s">
        <v>4676</v>
      </c>
      <c r="E207" s="346">
        <v>14.6</v>
      </c>
      <c r="F207" s="324"/>
      <c r="G207" s="324"/>
      <c r="H207" s="325">
        <f>E207*F206</f>
        <v>0</v>
      </c>
      <c r="I207" s="325">
        <f>E207*G206</f>
        <v>0</v>
      </c>
      <c r="J207" s="325"/>
      <c r="K207" s="325"/>
    </row>
    <row r="208" spans="1:11">
      <c r="A208" s="328"/>
      <c r="B208" s="328"/>
      <c r="C208" s="344" t="s">
        <v>4677</v>
      </c>
      <c r="D208" s="341"/>
      <c r="E208" s="346"/>
      <c r="F208" s="324"/>
      <c r="G208" s="324"/>
      <c r="H208" s="325">
        <f>E208*F207</f>
        <v>0</v>
      </c>
      <c r="I208" s="325">
        <f>E208*G207</f>
        <v>0</v>
      </c>
      <c r="J208" s="325"/>
      <c r="K208" s="325"/>
    </row>
    <row r="209" spans="1:11">
      <c r="A209" s="328"/>
      <c r="B209" s="328"/>
      <c r="C209" s="344" t="s">
        <v>4681</v>
      </c>
      <c r="D209" s="341" t="s">
        <v>4682</v>
      </c>
      <c r="E209" s="346">
        <v>3</v>
      </c>
      <c r="F209" s="324"/>
      <c r="G209" s="324"/>
      <c r="H209" s="325">
        <f>E209*F208</f>
        <v>0</v>
      </c>
      <c r="I209" s="325">
        <f>E209*G208</f>
        <v>0</v>
      </c>
      <c r="J209" s="325"/>
      <c r="K209" s="325"/>
    </row>
    <row r="210" spans="1:11">
      <c r="A210" s="328"/>
      <c r="B210" s="328"/>
      <c r="C210" s="344" t="s">
        <v>4684</v>
      </c>
      <c r="D210" s="341" t="s">
        <v>4682</v>
      </c>
      <c r="E210" s="346">
        <v>15</v>
      </c>
      <c r="F210" s="324"/>
      <c r="G210" s="324"/>
      <c r="H210" s="325">
        <f>E210*F209</f>
        <v>0</v>
      </c>
      <c r="I210" s="325">
        <f>E210*G209</f>
        <v>0</v>
      </c>
      <c r="J210" s="325"/>
      <c r="K210" s="325"/>
    </row>
    <row r="211" spans="1:11">
      <c r="A211" s="328"/>
      <c r="B211" s="328"/>
      <c r="C211" s="344" t="s">
        <v>4686</v>
      </c>
      <c r="D211" s="341" t="s">
        <v>4632</v>
      </c>
      <c r="E211" s="346">
        <v>4</v>
      </c>
      <c r="F211" s="324"/>
      <c r="G211" s="324"/>
      <c r="H211" s="325">
        <f>E211*F210</f>
        <v>0</v>
      </c>
      <c r="I211" s="325">
        <f>E211*G210</f>
        <v>0</v>
      </c>
      <c r="J211" s="325"/>
      <c r="K211" s="325"/>
    </row>
    <row r="212" spans="1:11">
      <c r="A212" s="328"/>
      <c r="B212" s="328"/>
      <c r="C212" s="340" t="s">
        <v>4880</v>
      </c>
      <c r="D212" s="341"/>
      <c r="E212" s="342"/>
      <c r="F212" s="324"/>
      <c r="G212" s="324"/>
      <c r="H212" s="347">
        <f>SUM(H171:H211)</f>
        <v>0</v>
      </c>
      <c r="I212" s="347">
        <f>SUM(I171:I211)</f>
        <v>0</v>
      </c>
      <c r="J212" s="325"/>
      <c r="K212" s="325"/>
    </row>
    <row r="213" spans="1:11">
      <c r="A213" s="328"/>
      <c r="B213" s="328"/>
      <c r="C213" s="344"/>
      <c r="D213" s="341"/>
      <c r="E213" s="342"/>
      <c r="F213" s="324"/>
      <c r="G213" s="324"/>
      <c r="H213" s="325"/>
      <c r="I213" s="325"/>
      <c r="J213" s="325"/>
      <c r="K213" s="325"/>
    </row>
    <row r="214" spans="1:11">
      <c r="A214" s="328"/>
      <c r="B214" s="328"/>
      <c r="C214" s="340" t="s">
        <v>4881</v>
      </c>
      <c r="D214" s="341"/>
      <c r="E214" s="342"/>
      <c r="F214" s="348"/>
      <c r="G214" s="348"/>
      <c r="H214" s="325"/>
      <c r="I214" s="325"/>
      <c r="J214" s="325"/>
      <c r="K214" s="325"/>
    </row>
    <row r="215" spans="1:11">
      <c r="A215" s="328" t="s">
        <v>4882</v>
      </c>
      <c r="B215" s="328" t="s">
        <v>4715</v>
      </c>
      <c r="C215" s="344" t="s">
        <v>4640</v>
      </c>
      <c r="D215" s="341" t="s">
        <v>4632</v>
      </c>
      <c r="E215" s="342">
        <v>6</v>
      </c>
      <c r="F215" s="348"/>
      <c r="G215" s="348"/>
      <c r="H215" s="325">
        <f>E215*F214</f>
        <v>0</v>
      </c>
      <c r="I215" s="325">
        <f>E215*G214</f>
        <v>0</v>
      </c>
      <c r="J215" s="325"/>
      <c r="K215" s="325"/>
    </row>
    <row r="216" spans="1:11">
      <c r="A216" s="328" t="s">
        <v>4883</v>
      </c>
      <c r="B216" s="328" t="s">
        <v>4757</v>
      </c>
      <c r="C216" s="344" t="s">
        <v>4884</v>
      </c>
      <c r="D216" s="341" t="s">
        <v>4632</v>
      </c>
      <c r="E216" s="342">
        <v>4</v>
      </c>
      <c r="F216" s="348"/>
      <c r="G216" s="348"/>
      <c r="H216" s="325">
        <f>E216*F215</f>
        <v>0</v>
      </c>
      <c r="I216" s="325">
        <f>E216*G215</f>
        <v>0</v>
      </c>
      <c r="J216" s="325"/>
      <c r="K216" s="325"/>
    </row>
    <row r="217" spans="1:11">
      <c r="A217" s="328" t="s">
        <v>4885</v>
      </c>
      <c r="B217" s="328" t="s">
        <v>4757</v>
      </c>
      <c r="C217" s="344" t="s">
        <v>4886</v>
      </c>
      <c r="D217" s="341" t="s">
        <v>4632</v>
      </c>
      <c r="E217" s="346">
        <v>14</v>
      </c>
      <c r="F217" s="348"/>
      <c r="G217" s="348"/>
      <c r="H217" s="325">
        <f>E217*F216</f>
        <v>0</v>
      </c>
      <c r="I217" s="325">
        <f>E217*G216</f>
        <v>0</v>
      </c>
      <c r="J217" s="325"/>
      <c r="K217" s="325"/>
    </row>
    <row r="218" spans="1:11">
      <c r="A218" s="328" t="s">
        <v>4887</v>
      </c>
      <c r="B218" s="328"/>
      <c r="C218" s="344" t="s">
        <v>4647</v>
      </c>
      <c r="D218" s="341"/>
      <c r="E218" s="342"/>
      <c r="F218" s="348"/>
      <c r="G218" s="348"/>
      <c r="H218" s="325">
        <f>E218*F217</f>
        <v>0</v>
      </c>
      <c r="I218" s="325">
        <f>E218*G217</f>
        <v>0</v>
      </c>
      <c r="J218" s="325"/>
      <c r="K218" s="325"/>
    </row>
    <row r="219" spans="1:11">
      <c r="A219" s="328"/>
      <c r="B219" s="328"/>
      <c r="C219" s="344" t="s">
        <v>4648</v>
      </c>
      <c r="D219" s="341"/>
      <c r="E219" s="342"/>
      <c r="F219" s="348"/>
      <c r="G219" s="348"/>
      <c r="H219" s="325">
        <f>E219*F218</f>
        <v>0</v>
      </c>
      <c r="I219" s="325">
        <f>E219*G218</f>
        <v>0</v>
      </c>
      <c r="J219" s="325"/>
      <c r="K219" s="325"/>
    </row>
    <row r="220" spans="1:11">
      <c r="A220" s="328" t="s">
        <v>4888</v>
      </c>
      <c r="B220" s="328" t="s">
        <v>4768</v>
      </c>
      <c r="C220" s="344" t="s">
        <v>4769</v>
      </c>
      <c r="D220" s="341" t="s">
        <v>4652</v>
      </c>
      <c r="E220" s="342">
        <v>9</v>
      </c>
      <c r="F220" s="348"/>
      <c r="G220" s="348"/>
      <c r="H220" s="325">
        <f>E220*F219</f>
        <v>0</v>
      </c>
      <c r="I220" s="325">
        <v>0</v>
      </c>
      <c r="J220" s="325"/>
      <c r="K220" s="325"/>
    </row>
    <row r="221" spans="1:11">
      <c r="A221" s="328"/>
      <c r="B221" s="328" t="s">
        <v>4770</v>
      </c>
      <c r="C221" s="344" t="s">
        <v>4654</v>
      </c>
      <c r="D221" s="341" t="s">
        <v>4652</v>
      </c>
      <c r="E221" s="342">
        <v>9</v>
      </c>
      <c r="F221" s="348"/>
      <c r="G221" s="348"/>
      <c r="H221" s="325">
        <f>E221*F220</f>
        <v>0</v>
      </c>
      <c r="I221" s="325">
        <f>E221*G220</f>
        <v>0</v>
      </c>
      <c r="J221" s="325"/>
      <c r="K221" s="325"/>
    </row>
    <row r="222" spans="1:11">
      <c r="A222" s="328" t="s">
        <v>4889</v>
      </c>
      <c r="B222" s="328" t="s">
        <v>4849</v>
      </c>
      <c r="C222" s="344" t="s">
        <v>4850</v>
      </c>
      <c r="D222" s="341" t="s">
        <v>4652</v>
      </c>
      <c r="E222" s="342">
        <v>5.5</v>
      </c>
      <c r="F222" s="348"/>
      <c r="G222" s="348"/>
      <c r="H222" s="325">
        <f>E222*F221</f>
        <v>0</v>
      </c>
      <c r="I222" s="325">
        <v>0</v>
      </c>
      <c r="J222" s="325"/>
      <c r="K222" s="325"/>
    </row>
    <row r="223" spans="1:11">
      <c r="A223" s="328"/>
      <c r="B223" s="328" t="s">
        <v>4851</v>
      </c>
      <c r="C223" s="344" t="s">
        <v>4654</v>
      </c>
      <c r="D223" s="341" t="s">
        <v>4652</v>
      </c>
      <c r="E223" s="342">
        <v>5.5</v>
      </c>
      <c r="F223" s="348"/>
      <c r="G223" s="348"/>
      <c r="H223" s="325">
        <f>E223*F222</f>
        <v>0</v>
      </c>
      <c r="I223" s="325">
        <f>E223*G222</f>
        <v>0</v>
      </c>
      <c r="J223" s="325"/>
      <c r="K223" s="325"/>
    </row>
    <row r="224" spans="1:11">
      <c r="A224" s="328" t="s">
        <v>4890</v>
      </c>
      <c r="B224" s="328" t="s">
        <v>4851</v>
      </c>
      <c r="C224" s="344" t="s">
        <v>4891</v>
      </c>
      <c r="D224" s="341" t="s">
        <v>4632</v>
      </c>
      <c r="E224" s="342">
        <v>1</v>
      </c>
      <c r="F224" s="348"/>
      <c r="G224" s="348"/>
      <c r="H224" s="325">
        <f>E224*F223</f>
        <v>0</v>
      </c>
      <c r="I224" s="325">
        <f>E224*G223</f>
        <v>0</v>
      </c>
      <c r="J224" s="325"/>
      <c r="K224" s="325"/>
    </row>
    <row r="225" spans="1:11">
      <c r="A225" s="328" t="s">
        <v>4892</v>
      </c>
      <c r="B225" s="328"/>
      <c r="C225" s="344" t="s">
        <v>4647</v>
      </c>
      <c r="D225" s="341"/>
      <c r="E225" s="342"/>
      <c r="F225" s="348"/>
      <c r="G225" s="348"/>
      <c r="H225" s="325">
        <f>E225*F224</f>
        <v>0</v>
      </c>
      <c r="I225" s="325">
        <f>E225*G224</f>
        <v>0</v>
      </c>
      <c r="J225" s="325"/>
      <c r="K225" s="325"/>
    </row>
    <row r="226" spans="1:11">
      <c r="A226" s="328"/>
      <c r="B226" s="328"/>
      <c r="C226" s="344" t="s">
        <v>4658</v>
      </c>
      <c r="D226" s="341"/>
      <c r="E226" s="342"/>
      <c r="F226" s="348"/>
      <c r="G226" s="348"/>
      <c r="H226" s="325">
        <f>E226*F225</f>
        <v>0</v>
      </c>
      <c r="I226" s="325">
        <f>E226*G225</f>
        <v>0</v>
      </c>
      <c r="J226" s="325"/>
      <c r="K226" s="325"/>
    </row>
    <row r="227" spans="1:11">
      <c r="A227" s="328" t="s">
        <v>4893</v>
      </c>
      <c r="B227" s="328" t="s">
        <v>4773</v>
      </c>
      <c r="C227" s="344" t="s">
        <v>4894</v>
      </c>
      <c r="D227" s="341" t="s">
        <v>4652</v>
      </c>
      <c r="E227" s="342">
        <v>7</v>
      </c>
      <c r="F227" s="348"/>
      <c r="G227" s="348"/>
      <c r="H227" s="325">
        <f>E227*F226</f>
        <v>0</v>
      </c>
      <c r="I227" s="325">
        <f>E227*G226</f>
        <v>0</v>
      </c>
      <c r="J227" s="325"/>
      <c r="K227" s="325"/>
    </row>
    <row r="228" spans="1:11">
      <c r="A228" s="328"/>
      <c r="B228" s="328" t="s">
        <v>4775</v>
      </c>
      <c r="C228" s="344" t="s">
        <v>4776</v>
      </c>
      <c r="D228" s="341" t="s">
        <v>4652</v>
      </c>
      <c r="E228" s="342">
        <v>7</v>
      </c>
      <c r="F228" s="348"/>
      <c r="G228" s="348"/>
      <c r="H228" s="325">
        <f>E228*F227</f>
        <v>0</v>
      </c>
      <c r="I228" s="325">
        <f>E228*G227</f>
        <v>0</v>
      </c>
      <c r="J228" s="325"/>
      <c r="K228" s="325"/>
    </row>
    <row r="229" spans="1:11">
      <c r="A229" s="328" t="s">
        <v>4895</v>
      </c>
      <c r="B229" s="328" t="s">
        <v>4773</v>
      </c>
      <c r="C229" s="344" t="s">
        <v>4774</v>
      </c>
      <c r="D229" s="341" t="s">
        <v>4652</v>
      </c>
      <c r="E229" s="342">
        <v>11</v>
      </c>
      <c r="F229" s="348"/>
      <c r="G229" s="348"/>
      <c r="H229" s="325">
        <f>E229*F228</f>
        <v>0</v>
      </c>
      <c r="I229" s="325">
        <v>0</v>
      </c>
      <c r="J229" s="325"/>
      <c r="K229" s="325"/>
    </row>
    <row r="230" spans="1:11">
      <c r="A230" s="328"/>
      <c r="B230" s="328" t="s">
        <v>4775</v>
      </c>
      <c r="C230" s="344" t="s">
        <v>4776</v>
      </c>
      <c r="D230" s="341" t="s">
        <v>4652</v>
      </c>
      <c r="E230" s="342">
        <v>11</v>
      </c>
      <c r="F230" s="348"/>
      <c r="G230" s="348"/>
      <c r="H230" s="325">
        <f>E230*F229</f>
        <v>0</v>
      </c>
      <c r="I230" s="325">
        <f>E230*G229</f>
        <v>0</v>
      </c>
      <c r="J230" s="325"/>
      <c r="K230" s="325"/>
    </row>
    <row r="231" spans="1:11">
      <c r="A231" s="328" t="s">
        <v>4896</v>
      </c>
      <c r="B231" s="328" t="s">
        <v>4816</v>
      </c>
      <c r="C231" s="344" t="s">
        <v>4821</v>
      </c>
      <c r="D231" s="341" t="s">
        <v>4652</v>
      </c>
      <c r="E231" s="342">
        <v>8</v>
      </c>
      <c r="F231" s="348"/>
      <c r="G231" s="348"/>
      <c r="H231" s="325">
        <f>E231*F230</f>
        <v>0</v>
      </c>
      <c r="I231" s="325">
        <v>0</v>
      </c>
      <c r="J231" s="325"/>
      <c r="K231" s="325"/>
    </row>
    <row r="232" spans="1:11">
      <c r="A232" s="328"/>
      <c r="B232" s="328" t="s">
        <v>4818</v>
      </c>
      <c r="C232" s="344" t="s">
        <v>4819</v>
      </c>
      <c r="D232" s="341" t="s">
        <v>4652</v>
      </c>
      <c r="E232" s="342">
        <v>8</v>
      </c>
      <c r="F232" s="348"/>
      <c r="G232" s="348"/>
      <c r="H232" s="325">
        <f>E232*F231</f>
        <v>0</v>
      </c>
      <c r="I232" s="325">
        <f>E232*G231</f>
        <v>0</v>
      </c>
      <c r="J232" s="325"/>
      <c r="K232" s="325"/>
    </row>
    <row r="233" spans="1:11">
      <c r="A233" s="328" t="s">
        <v>4897</v>
      </c>
      <c r="B233" s="328" t="s">
        <v>4818</v>
      </c>
      <c r="C233" s="344" t="s">
        <v>4856</v>
      </c>
      <c r="D233" s="341" t="s">
        <v>4652</v>
      </c>
      <c r="E233" s="342">
        <v>11</v>
      </c>
      <c r="F233" s="348"/>
      <c r="G233" s="348"/>
      <c r="H233" s="325">
        <f>E233*F232</f>
        <v>0</v>
      </c>
      <c r="I233" s="325">
        <v>0</v>
      </c>
      <c r="J233" s="325"/>
      <c r="K233" s="325"/>
    </row>
    <row r="234" spans="1:11">
      <c r="A234" s="328"/>
      <c r="B234" s="328" t="s">
        <v>4818</v>
      </c>
      <c r="C234" s="344" t="s">
        <v>4819</v>
      </c>
      <c r="D234" s="341" t="s">
        <v>4652</v>
      </c>
      <c r="E234" s="342">
        <v>11</v>
      </c>
      <c r="F234" s="348"/>
      <c r="G234" s="348"/>
      <c r="H234" s="325">
        <f>E234*F233</f>
        <v>0</v>
      </c>
      <c r="I234" s="325">
        <f>E234*G233</f>
        <v>0</v>
      </c>
      <c r="J234" s="325"/>
      <c r="K234" s="325"/>
    </row>
    <row r="235" spans="1:11">
      <c r="A235" s="328" t="s">
        <v>4898</v>
      </c>
      <c r="B235" s="328" t="s">
        <v>4778</v>
      </c>
      <c r="C235" s="344" t="s">
        <v>4899</v>
      </c>
      <c r="D235" s="341" t="s">
        <v>4632</v>
      </c>
      <c r="E235" s="342">
        <v>2</v>
      </c>
      <c r="F235" s="348"/>
      <c r="G235" s="348"/>
      <c r="H235" s="325">
        <f>E235*F234</f>
        <v>0</v>
      </c>
      <c r="I235" s="325">
        <f>E235*G234</f>
        <v>0</v>
      </c>
      <c r="J235" s="325"/>
      <c r="K235" s="325"/>
    </row>
    <row r="236" spans="1:11">
      <c r="A236" s="328" t="s">
        <v>4900</v>
      </c>
      <c r="B236" s="328" t="s">
        <v>4778</v>
      </c>
      <c r="C236" s="344" t="s">
        <v>4781</v>
      </c>
      <c r="D236" s="341" t="s">
        <v>4632</v>
      </c>
      <c r="E236" s="342">
        <v>12</v>
      </c>
      <c r="F236" s="348"/>
      <c r="G236" s="348"/>
      <c r="H236" s="325">
        <f>E236*F235</f>
        <v>0</v>
      </c>
      <c r="I236" s="325">
        <f>E236*G235</f>
        <v>0</v>
      </c>
      <c r="J236" s="325"/>
      <c r="K236" s="325"/>
    </row>
    <row r="237" spans="1:11">
      <c r="A237" s="328" t="s">
        <v>4901</v>
      </c>
      <c r="B237" s="328" t="s">
        <v>4824</v>
      </c>
      <c r="C237" s="344" t="s">
        <v>4827</v>
      </c>
      <c r="D237" s="341" t="s">
        <v>4632</v>
      </c>
      <c r="E237" s="342">
        <v>5</v>
      </c>
      <c r="F237" s="348"/>
      <c r="G237" s="348"/>
      <c r="H237" s="325">
        <f>E237*F236</f>
        <v>0</v>
      </c>
      <c r="I237" s="325">
        <f>E237*G236</f>
        <v>0</v>
      </c>
      <c r="J237" s="325"/>
      <c r="K237" s="325"/>
    </row>
    <row r="238" spans="1:11">
      <c r="A238" s="328" t="s">
        <v>4902</v>
      </c>
      <c r="B238" s="328" t="s">
        <v>4778</v>
      </c>
      <c r="C238" s="344" t="s">
        <v>4903</v>
      </c>
      <c r="D238" s="341" t="s">
        <v>4632</v>
      </c>
      <c r="E238" s="342">
        <v>1</v>
      </c>
      <c r="F238" s="348"/>
      <c r="G238" s="348"/>
      <c r="H238" s="325">
        <f>E238*F237</f>
        <v>0</v>
      </c>
      <c r="I238" s="325">
        <f>E238*G237</f>
        <v>0</v>
      </c>
      <c r="J238" s="325"/>
      <c r="K238" s="325"/>
    </row>
    <row r="239" spans="1:11">
      <c r="A239" s="328" t="s">
        <v>4904</v>
      </c>
      <c r="B239" s="328" t="s">
        <v>4824</v>
      </c>
      <c r="C239" s="344" t="s">
        <v>4905</v>
      </c>
      <c r="D239" s="341" t="s">
        <v>4632</v>
      </c>
      <c r="E239" s="342">
        <v>1</v>
      </c>
      <c r="F239" s="348"/>
      <c r="G239" s="348"/>
      <c r="H239" s="325">
        <f>E239*F238</f>
        <v>0</v>
      </c>
      <c r="I239" s="325">
        <f>E239*G238</f>
        <v>0</v>
      </c>
      <c r="J239" s="325"/>
      <c r="K239" s="325"/>
    </row>
    <row r="240" spans="1:11">
      <c r="A240" s="328" t="s">
        <v>4906</v>
      </c>
      <c r="B240" s="328" t="s">
        <v>4824</v>
      </c>
      <c r="C240" s="344" t="s">
        <v>4865</v>
      </c>
      <c r="D240" s="341" t="s">
        <v>4632</v>
      </c>
      <c r="E240" s="342">
        <v>2</v>
      </c>
      <c r="F240" s="348"/>
      <c r="G240" s="348"/>
      <c r="H240" s="325">
        <f>E240*F239</f>
        <v>0</v>
      </c>
      <c r="I240" s="325">
        <f>E240*G239</f>
        <v>0</v>
      </c>
      <c r="J240" s="325"/>
      <c r="K240" s="325"/>
    </row>
    <row r="241" spans="1:11">
      <c r="A241" s="328" t="s">
        <v>4907</v>
      </c>
      <c r="B241" s="328" t="s">
        <v>4783</v>
      </c>
      <c r="C241" s="344" t="s">
        <v>4908</v>
      </c>
      <c r="D241" s="341" t="s">
        <v>4632</v>
      </c>
      <c r="E241" s="342">
        <v>2</v>
      </c>
      <c r="F241" s="348"/>
      <c r="G241" s="348"/>
      <c r="H241" s="325">
        <f>E241*F240</f>
        <v>0</v>
      </c>
      <c r="I241" s="325">
        <f>E241*G240</f>
        <v>0</v>
      </c>
      <c r="J241" s="325"/>
      <c r="K241" s="325"/>
    </row>
    <row r="242" spans="1:11">
      <c r="A242" s="328" t="s">
        <v>4909</v>
      </c>
      <c r="B242" s="328" t="s">
        <v>4871</v>
      </c>
      <c r="C242" s="344" t="s">
        <v>4910</v>
      </c>
      <c r="D242" s="341" t="s">
        <v>4632</v>
      </c>
      <c r="E242" s="342">
        <v>1</v>
      </c>
      <c r="F242" s="348"/>
      <c r="G242" s="348"/>
      <c r="H242" s="325">
        <f>E242*F241</f>
        <v>0</v>
      </c>
      <c r="I242" s="325">
        <f>E242*G241</f>
        <v>0</v>
      </c>
      <c r="J242" s="325"/>
      <c r="K242" s="325"/>
    </row>
    <row r="243" spans="1:11">
      <c r="A243" s="328" t="s">
        <v>4911</v>
      </c>
      <c r="B243" s="328" t="s">
        <v>4871</v>
      </c>
      <c r="C243" s="344" t="s">
        <v>4872</v>
      </c>
      <c r="D243" s="341" t="s">
        <v>4632</v>
      </c>
      <c r="E243" s="342">
        <v>1</v>
      </c>
      <c r="F243" s="348"/>
      <c r="G243" s="348"/>
      <c r="H243" s="325">
        <f>E243*F242</f>
        <v>0</v>
      </c>
      <c r="I243" s="325">
        <f>E243*G242</f>
        <v>0</v>
      </c>
      <c r="J243" s="325"/>
      <c r="K243" s="325"/>
    </row>
    <row r="244" spans="1:11">
      <c r="A244" s="328" t="s">
        <v>4912</v>
      </c>
      <c r="B244" s="328" t="s">
        <v>4783</v>
      </c>
      <c r="C244" s="344" t="s">
        <v>4913</v>
      </c>
      <c r="D244" s="341" t="s">
        <v>4632</v>
      </c>
      <c r="E244" s="342">
        <v>2</v>
      </c>
      <c r="F244" s="348"/>
      <c r="G244" s="348"/>
      <c r="H244" s="325">
        <f>E244*F243</f>
        <v>0</v>
      </c>
      <c r="I244" s="325">
        <f>E244*G243</f>
        <v>0</v>
      </c>
      <c r="J244" s="325"/>
      <c r="K244" s="325"/>
    </row>
    <row r="245" spans="1:11">
      <c r="A245" s="328" t="s">
        <v>4914</v>
      </c>
      <c r="B245" s="328" t="s">
        <v>4871</v>
      </c>
      <c r="C245" s="344" t="s">
        <v>4915</v>
      </c>
      <c r="D245" s="341" t="s">
        <v>4632</v>
      </c>
      <c r="E245" s="342">
        <v>1</v>
      </c>
      <c r="F245" s="348"/>
      <c r="G245" s="348"/>
      <c r="H245" s="325">
        <f>E245*F244</f>
        <v>0</v>
      </c>
      <c r="I245" s="325">
        <f>E245*G244</f>
        <v>0</v>
      </c>
      <c r="J245" s="325"/>
      <c r="K245" s="325"/>
    </row>
    <row r="246" spans="1:11">
      <c r="A246" s="328" t="s">
        <v>4916</v>
      </c>
      <c r="B246" s="328" t="s">
        <v>4867</v>
      </c>
      <c r="C246" s="344" t="s">
        <v>4917</v>
      </c>
      <c r="D246" s="341" t="s">
        <v>4632</v>
      </c>
      <c r="E246" s="342">
        <v>1</v>
      </c>
      <c r="F246" s="348"/>
      <c r="G246" s="348"/>
      <c r="H246" s="325">
        <f>E246*F245</f>
        <v>0</v>
      </c>
      <c r="I246" s="325">
        <f>E246*G245</f>
        <v>0</v>
      </c>
      <c r="J246" s="325"/>
      <c r="K246" s="325"/>
    </row>
    <row r="247" spans="1:11">
      <c r="A247" s="328" t="s">
        <v>4918</v>
      </c>
      <c r="B247" s="328" t="s">
        <v>4786</v>
      </c>
      <c r="C247" s="344" t="s">
        <v>4919</v>
      </c>
      <c r="D247" s="341" t="s">
        <v>4632</v>
      </c>
      <c r="E247" s="342">
        <v>2</v>
      </c>
      <c r="F247" s="348"/>
      <c r="G247" s="348"/>
      <c r="H247" s="325">
        <f>E247*F246</f>
        <v>0</v>
      </c>
      <c r="I247" s="325">
        <f>E247*G246</f>
        <v>0</v>
      </c>
      <c r="J247" s="325"/>
      <c r="K247" s="325"/>
    </row>
    <row r="248" spans="1:11">
      <c r="A248" s="328" t="s">
        <v>4920</v>
      </c>
      <c r="B248" s="328" t="s">
        <v>4830</v>
      </c>
      <c r="C248" s="344" t="s">
        <v>4874</v>
      </c>
      <c r="D248" s="341" t="s">
        <v>4632</v>
      </c>
      <c r="E248" s="342">
        <v>1</v>
      </c>
      <c r="F248" s="348"/>
      <c r="G248" s="348"/>
      <c r="H248" s="325">
        <f>E248*F247</f>
        <v>0</v>
      </c>
      <c r="I248" s="325">
        <f>E248*G247</f>
        <v>0</v>
      </c>
      <c r="J248" s="325"/>
      <c r="K248" s="325"/>
    </row>
    <row r="249" spans="1:11">
      <c r="A249" s="328" t="s">
        <v>4921</v>
      </c>
      <c r="B249" s="328" t="s">
        <v>4830</v>
      </c>
      <c r="C249" s="344" t="s">
        <v>4922</v>
      </c>
      <c r="D249" s="341" t="s">
        <v>4632</v>
      </c>
      <c r="E249" s="342">
        <v>1</v>
      </c>
      <c r="F249" s="348"/>
      <c r="G249" s="348"/>
      <c r="H249" s="325">
        <f>E249*F248</f>
        <v>0</v>
      </c>
      <c r="I249" s="325">
        <f>E249*G248</f>
        <v>0</v>
      </c>
      <c r="J249" s="325"/>
      <c r="K249" s="325"/>
    </row>
    <row r="250" spans="1:11">
      <c r="A250" s="328" t="s">
        <v>4923</v>
      </c>
      <c r="B250" s="328" t="s">
        <v>4924</v>
      </c>
      <c r="C250" s="344" t="s">
        <v>4925</v>
      </c>
      <c r="D250" s="341" t="s">
        <v>4632</v>
      </c>
      <c r="E250" s="342">
        <v>1</v>
      </c>
      <c r="F250" s="348"/>
      <c r="G250" s="348"/>
      <c r="H250" s="325">
        <f>E250*F249</f>
        <v>0</v>
      </c>
      <c r="I250" s="325">
        <f>E250*G249</f>
        <v>0</v>
      </c>
      <c r="J250" s="325"/>
      <c r="K250" s="325"/>
    </row>
    <row r="251" spans="1:11">
      <c r="A251" s="328" t="s">
        <v>4926</v>
      </c>
      <c r="B251" s="328" t="s">
        <v>4789</v>
      </c>
      <c r="C251" s="344" t="s">
        <v>4927</v>
      </c>
      <c r="D251" s="341" t="s">
        <v>4632</v>
      </c>
      <c r="E251" s="342">
        <v>1</v>
      </c>
      <c r="F251" s="348"/>
      <c r="G251" s="348"/>
      <c r="H251" s="325">
        <f>E251*F250</f>
        <v>0</v>
      </c>
      <c r="I251" s="325">
        <f>E251*G250</f>
        <v>0</v>
      </c>
      <c r="J251" s="325"/>
      <c r="K251" s="325"/>
    </row>
    <row r="252" spans="1:11">
      <c r="A252" s="328" t="s">
        <v>4928</v>
      </c>
      <c r="B252" s="328" t="s">
        <v>4789</v>
      </c>
      <c r="C252" s="344" t="s">
        <v>4790</v>
      </c>
      <c r="D252" s="341" t="s">
        <v>4632</v>
      </c>
      <c r="E252" s="342">
        <v>7</v>
      </c>
      <c r="F252" s="348"/>
      <c r="G252" s="348"/>
      <c r="H252" s="325">
        <f>E252*F251</f>
        <v>0</v>
      </c>
      <c r="I252" s="325">
        <f>E252*G251</f>
        <v>0</v>
      </c>
      <c r="J252" s="325"/>
      <c r="K252" s="325"/>
    </row>
    <row r="253" spans="1:11">
      <c r="A253" s="328"/>
      <c r="B253" s="328"/>
      <c r="C253" s="344" t="s">
        <v>4792</v>
      </c>
      <c r="D253" s="341"/>
      <c r="E253" s="342"/>
      <c r="F253" s="348"/>
      <c r="G253" s="348"/>
      <c r="H253" s="325">
        <f>E253*F252</f>
        <v>0</v>
      </c>
      <c r="I253" s="325">
        <f>E253*G252</f>
        <v>0</v>
      </c>
      <c r="J253" s="325"/>
      <c r="K253" s="325"/>
    </row>
    <row r="254" spans="1:11">
      <c r="A254" s="328" t="s">
        <v>4929</v>
      </c>
      <c r="B254" s="328" t="s">
        <v>4877</v>
      </c>
      <c r="C254" s="344" t="s">
        <v>4878</v>
      </c>
      <c r="D254" s="341" t="s">
        <v>4652</v>
      </c>
      <c r="E254" s="346">
        <v>3</v>
      </c>
      <c r="F254" s="348"/>
      <c r="G254" s="348"/>
      <c r="H254" s="325">
        <f>E254*F253</f>
        <v>0</v>
      </c>
      <c r="I254" s="325">
        <f>E254*G253</f>
        <v>0</v>
      </c>
      <c r="J254" s="325"/>
      <c r="K254" s="325"/>
    </row>
    <row r="255" spans="1:11">
      <c r="A255" s="328" t="s">
        <v>4930</v>
      </c>
      <c r="B255" s="328" t="s">
        <v>4674</v>
      </c>
      <c r="C255" s="344" t="s">
        <v>4675</v>
      </c>
      <c r="D255" s="341" t="s">
        <v>4676</v>
      </c>
      <c r="E255" s="346">
        <v>32</v>
      </c>
      <c r="F255" s="348"/>
      <c r="G255" s="348"/>
      <c r="H255" s="325">
        <f>E255*F254</f>
        <v>0</v>
      </c>
      <c r="I255" s="325">
        <f>E255*G254</f>
        <v>0</v>
      </c>
      <c r="J255" s="325"/>
      <c r="K255" s="325"/>
    </row>
    <row r="256" spans="1:11">
      <c r="A256" s="328"/>
      <c r="B256" s="328"/>
      <c r="C256" s="344" t="s">
        <v>4677</v>
      </c>
      <c r="D256" s="341"/>
      <c r="E256" s="346"/>
      <c r="F256" s="348"/>
      <c r="G256" s="348"/>
      <c r="H256" s="325">
        <f>E256*F255</f>
        <v>0</v>
      </c>
      <c r="I256" s="325">
        <f>E256*G255</f>
        <v>0</v>
      </c>
      <c r="J256" s="325"/>
      <c r="K256" s="325"/>
    </row>
    <row r="257" spans="1:11">
      <c r="A257" s="328" t="s">
        <v>4931</v>
      </c>
      <c r="B257" s="328"/>
      <c r="C257" s="344" t="s">
        <v>4681</v>
      </c>
      <c r="D257" s="341" t="s">
        <v>4682</v>
      </c>
      <c r="E257" s="346">
        <v>4</v>
      </c>
      <c r="F257" s="348"/>
      <c r="G257" s="348"/>
      <c r="H257" s="325">
        <f>E257*F256</f>
        <v>0</v>
      </c>
      <c r="I257" s="325">
        <f>E257*G256</f>
        <v>0</v>
      </c>
      <c r="J257" s="325"/>
      <c r="K257" s="325"/>
    </row>
    <row r="258" spans="1:11">
      <c r="A258" s="328" t="s">
        <v>4932</v>
      </c>
      <c r="B258" s="328"/>
      <c r="C258" s="344" t="s">
        <v>4684</v>
      </c>
      <c r="D258" s="341" t="s">
        <v>4682</v>
      </c>
      <c r="E258" s="346">
        <v>15</v>
      </c>
      <c r="F258" s="348"/>
      <c r="G258" s="348"/>
      <c r="H258" s="325">
        <f>E258*F257</f>
        <v>0</v>
      </c>
      <c r="I258" s="325">
        <f>E258*G257</f>
        <v>0</v>
      </c>
      <c r="J258" s="325"/>
      <c r="K258" s="325"/>
    </row>
    <row r="259" spans="1:11">
      <c r="A259" s="328" t="s">
        <v>4933</v>
      </c>
      <c r="B259" s="328"/>
      <c r="C259" s="344" t="s">
        <v>4686</v>
      </c>
      <c r="D259" s="341" t="s">
        <v>4632</v>
      </c>
      <c r="E259" s="346">
        <v>7</v>
      </c>
      <c r="F259" s="324"/>
      <c r="G259" s="324"/>
      <c r="H259" s="325">
        <f>E259*F258</f>
        <v>0</v>
      </c>
      <c r="I259" s="325">
        <f>E259*G258</f>
        <v>0</v>
      </c>
      <c r="J259" s="325"/>
      <c r="K259" s="325"/>
    </row>
    <row r="260" spans="1:11">
      <c r="A260" s="328"/>
      <c r="B260" s="328"/>
      <c r="C260" s="340" t="s">
        <v>4934</v>
      </c>
      <c r="D260" s="341"/>
      <c r="E260" s="342"/>
      <c r="F260" s="324"/>
      <c r="G260" s="324"/>
      <c r="H260" s="347">
        <f>SUM(H215:H259)</f>
        <v>0</v>
      </c>
      <c r="I260" s="347">
        <f>SUM(I215:I259)</f>
        <v>0</v>
      </c>
      <c r="J260" s="325"/>
      <c r="K260" s="325"/>
    </row>
    <row r="261" spans="1:11">
      <c r="A261" s="328"/>
      <c r="B261" s="328"/>
      <c r="C261" s="344"/>
      <c r="D261" s="341"/>
      <c r="E261" s="342"/>
      <c r="F261" s="324"/>
      <c r="G261" s="324"/>
      <c r="H261" s="325"/>
      <c r="I261" s="325"/>
      <c r="J261" s="325"/>
      <c r="K261" s="325"/>
    </row>
    <row r="262" spans="1:11">
      <c r="A262" s="328"/>
      <c r="B262" s="328"/>
      <c r="C262" s="340" t="s">
        <v>4935</v>
      </c>
      <c r="D262" s="341"/>
      <c r="E262" s="342"/>
      <c r="F262" s="324"/>
      <c r="G262" s="324"/>
      <c r="H262" s="325"/>
      <c r="I262" s="325"/>
      <c r="J262" s="325"/>
      <c r="K262" s="325"/>
    </row>
    <row r="263" spans="1:11">
      <c r="A263" s="328" t="s">
        <v>4936</v>
      </c>
      <c r="B263" s="328"/>
      <c r="C263" s="344" t="s">
        <v>4631</v>
      </c>
      <c r="D263" s="341" t="s">
        <v>4632</v>
      </c>
      <c r="E263" s="342">
        <v>1</v>
      </c>
      <c r="F263" s="324"/>
      <c r="G263" s="324"/>
      <c r="H263" s="325">
        <f>E263*F262</f>
        <v>0</v>
      </c>
      <c r="I263" s="325">
        <f>G262</f>
        <v>0</v>
      </c>
      <c r="J263" s="325"/>
      <c r="K263" s="325"/>
    </row>
    <row r="264" spans="1:11">
      <c r="A264" s="328"/>
      <c r="B264" s="328"/>
      <c r="C264" s="344" t="s">
        <v>4633</v>
      </c>
      <c r="D264" s="341"/>
      <c r="E264" s="342"/>
      <c r="F264" s="324"/>
      <c r="G264" s="324"/>
      <c r="H264" s="325">
        <f>E264*F263</f>
        <v>0</v>
      </c>
      <c r="I264" s="325">
        <f>G263</f>
        <v>0</v>
      </c>
      <c r="J264" s="325"/>
      <c r="K264" s="325"/>
    </row>
    <row r="265" spans="1:11">
      <c r="A265" s="328"/>
      <c r="B265" s="328"/>
      <c r="C265" s="344" t="s">
        <v>4634</v>
      </c>
      <c r="D265" s="341"/>
      <c r="E265" s="342"/>
      <c r="F265" s="324"/>
      <c r="G265" s="324"/>
      <c r="H265" s="325">
        <f>E265*F264</f>
        <v>0</v>
      </c>
      <c r="I265" s="325">
        <f>G264</f>
        <v>0</v>
      </c>
      <c r="J265" s="325"/>
      <c r="K265" s="325"/>
    </row>
    <row r="266" spans="1:11">
      <c r="A266" s="328"/>
      <c r="B266" s="328"/>
      <c r="C266" s="344" t="s">
        <v>4937</v>
      </c>
      <c r="D266" s="341"/>
      <c r="E266" s="342"/>
      <c r="F266" s="324"/>
      <c r="G266" s="324"/>
      <c r="H266" s="325">
        <f>E266*F265</f>
        <v>0</v>
      </c>
      <c r="I266" s="325">
        <f>G265</f>
        <v>0</v>
      </c>
      <c r="J266" s="325"/>
      <c r="K266" s="325"/>
    </row>
    <row r="267" spans="1:11">
      <c r="A267" s="328"/>
      <c r="B267" s="328"/>
      <c r="C267" s="344" t="s">
        <v>4938</v>
      </c>
      <c r="D267" s="341"/>
      <c r="E267" s="342"/>
      <c r="F267" s="324"/>
      <c r="G267" s="324"/>
      <c r="H267" s="325">
        <f>E267*F266</f>
        <v>0</v>
      </c>
      <c r="I267" s="325">
        <f>G266</f>
        <v>0</v>
      </c>
      <c r="J267" s="325"/>
      <c r="K267" s="325"/>
    </row>
    <row r="268" spans="1:11">
      <c r="A268" s="328"/>
      <c r="B268" s="328"/>
      <c r="C268" s="345" t="s">
        <v>4841</v>
      </c>
      <c r="D268" s="341"/>
      <c r="E268" s="342"/>
      <c r="F268" s="324"/>
      <c r="G268" s="324"/>
      <c r="H268" s="325">
        <f>E268*F267</f>
        <v>0</v>
      </c>
      <c r="I268" s="325">
        <f>G267</f>
        <v>0</v>
      </c>
      <c r="J268" s="325"/>
      <c r="K268" s="325"/>
    </row>
    <row r="269" spans="1:11">
      <c r="A269" s="328"/>
      <c r="B269" s="328"/>
      <c r="C269" s="344" t="s">
        <v>4679</v>
      </c>
      <c r="D269" s="341" t="s">
        <v>4676</v>
      </c>
      <c r="E269" s="342">
        <v>2</v>
      </c>
      <c r="F269" s="324"/>
      <c r="G269" s="324"/>
      <c r="H269" s="325">
        <f>E269*F268</f>
        <v>0</v>
      </c>
      <c r="I269" s="325">
        <f>G268</f>
        <v>0</v>
      </c>
      <c r="J269" s="325"/>
      <c r="K269" s="325"/>
    </row>
    <row r="270" spans="1:11">
      <c r="A270" s="328" t="s">
        <v>4939</v>
      </c>
      <c r="B270" s="328" t="s">
        <v>4639</v>
      </c>
      <c r="C270" s="344" t="s">
        <v>4755</v>
      </c>
      <c r="D270" s="341" t="s">
        <v>4632</v>
      </c>
      <c r="E270" s="342">
        <v>2</v>
      </c>
      <c r="F270" s="324"/>
      <c r="G270" s="324"/>
      <c r="H270" s="325">
        <f>E270*F269</f>
        <v>0</v>
      </c>
      <c r="I270" s="325">
        <f>G269</f>
        <v>0</v>
      </c>
      <c r="J270" s="325"/>
      <c r="K270" s="325"/>
    </row>
    <row r="271" spans="1:11">
      <c r="A271" s="328" t="s">
        <v>4940</v>
      </c>
      <c r="B271" s="328" t="s">
        <v>4757</v>
      </c>
      <c r="C271" s="344" t="s">
        <v>4760</v>
      </c>
      <c r="D271" s="341" t="s">
        <v>4632</v>
      </c>
      <c r="E271" s="346">
        <v>13</v>
      </c>
      <c r="F271" s="324"/>
      <c r="G271" s="324"/>
      <c r="H271" s="325">
        <f>E271*F270</f>
        <v>0</v>
      </c>
      <c r="I271" s="325">
        <f>G270</f>
        <v>0</v>
      </c>
      <c r="J271" s="325"/>
      <c r="K271" s="325"/>
    </row>
    <row r="272" spans="1:11">
      <c r="A272" s="328" t="s">
        <v>4941</v>
      </c>
      <c r="B272" s="328" t="s">
        <v>4762</v>
      </c>
      <c r="C272" s="344" t="s">
        <v>4763</v>
      </c>
      <c r="D272" s="341" t="s">
        <v>4632</v>
      </c>
      <c r="E272" s="342">
        <v>1</v>
      </c>
      <c r="F272" s="324"/>
      <c r="G272" s="324"/>
      <c r="H272" s="325">
        <f>E272*F271</f>
        <v>0</v>
      </c>
      <c r="I272" s="325">
        <f>G271</f>
        <v>0</v>
      </c>
      <c r="J272" s="325"/>
      <c r="K272" s="325"/>
    </row>
    <row r="273" spans="1:11">
      <c r="A273" s="328"/>
      <c r="B273" s="328" t="s">
        <v>4764</v>
      </c>
      <c r="C273" s="344" t="s">
        <v>4765</v>
      </c>
      <c r="D273" s="341" t="s">
        <v>4632</v>
      </c>
      <c r="E273" s="342">
        <v>1</v>
      </c>
      <c r="F273" s="324"/>
      <c r="G273" s="324"/>
      <c r="H273" s="325">
        <f>E273*F272</f>
        <v>0</v>
      </c>
      <c r="I273" s="325">
        <f>G272</f>
        <v>0</v>
      </c>
      <c r="J273" s="325"/>
      <c r="K273" s="325"/>
    </row>
    <row r="274" spans="1:11">
      <c r="A274" s="328" t="s">
        <v>4942</v>
      </c>
      <c r="B274" s="328" t="s">
        <v>4943</v>
      </c>
      <c r="C274" s="344" t="s">
        <v>4944</v>
      </c>
      <c r="D274" s="341" t="s">
        <v>4632</v>
      </c>
      <c r="E274" s="342">
        <v>1</v>
      </c>
      <c r="F274" s="324"/>
      <c r="G274" s="324"/>
      <c r="H274" s="325">
        <f>E274*F273</f>
        <v>0</v>
      </c>
      <c r="I274" s="325">
        <f>G273</f>
        <v>0</v>
      </c>
      <c r="J274" s="325"/>
      <c r="K274" s="325"/>
    </row>
    <row r="275" spans="1:11">
      <c r="A275" s="328"/>
      <c r="B275" s="328" t="s">
        <v>4945</v>
      </c>
      <c r="C275" s="344" t="s">
        <v>4946</v>
      </c>
      <c r="D275" s="341" t="s">
        <v>4632</v>
      </c>
      <c r="E275" s="342">
        <v>1</v>
      </c>
      <c r="F275" s="324"/>
      <c r="G275" s="324"/>
      <c r="H275" s="325">
        <f>E275*F274</f>
        <v>0</v>
      </c>
      <c r="I275" s="325">
        <f>G274</f>
        <v>0</v>
      </c>
      <c r="J275" s="325"/>
      <c r="K275" s="325"/>
    </row>
    <row r="276" spans="1:11">
      <c r="A276" s="328" t="s">
        <v>4947</v>
      </c>
      <c r="B276" s="328" t="s">
        <v>4757</v>
      </c>
      <c r="C276" s="344" t="s">
        <v>4758</v>
      </c>
      <c r="D276" s="341" t="s">
        <v>4632</v>
      </c>
      <c r="E276" s="346">
        <v>4</v>
      </c>
      <c r="F276" s="324"/>
      <c r="G276" s="324"/>
      <c r="H276" s="325">
        <f>E276*F275</f>
        <v>0</v>
      </c>
      <c r="I276" s="325">
        <f>G275</f>
        <v>0</v>
      </c>
      <c r="J276" s="325"/>
      <c r="K276" s="325"/>
    </row>
    <row r="277" spans="1:11">
      <c r="A277" s="328"/>
      <c r="B277" s="328"/>
      <c r="C277" s="344" t="s">
        <v>4648</v>
      </c>
      <c r="D277" s="341"/>
      <c r="E277" s="346"/>
      <c r="F277" s="324"/>
      <c r="G277" s="324"/>
      <c r="H277" s="325">
        <f>E277*F276</f>
        <v>0</v>
      </c>
      <c r="I277" s="325">
        <f>G276</f>
        <v>0</v>
      </c>
      <c r="J277" s="325"/>
      <c r="K277" s="325"/>
    </row>
    <row r="278" spans="1:11">
      <c r="A278" s="328" t="s">
        <v>4948</v>
      </c>
      <c r="B278" s="328" t="s">
        <v>4726</v>
      </c>
      <c r="C278" s="344" t="s">
        <v>4727</v>
      </c>
      <c r="D278" s="341" t="s">
        <v>4652</v>
      </c>
      <c r="E278" s="342">
        <v>5.5</v>
      </c>
      <c r="F278" s="324"/>
      <c r="G278" s="324"/>
      <c r="H278" s="325">
        <f>E278*F277</f>
        <v>0</v>
      </c>
      <c r="I278" s="325">
        <v>0</v>
      </c>
      <c r="J278" s="325"/>
      <c r="K278" s="325"/>
    </row>
    <row r="279" spans="1:11">
      <c r="A279" s="328"/>
      <c r="B279" s="328" t="s">
        <v>4728</v>
      </c>
      <c r="C279" s="344" t="s">
        <v>4654</v>
      </c>
      <c r="D279" s="341" t="s">
        <v>4652</v>
      </c>
      <c r="E279" s="342">
        <v>5.5</v>
      </c>
      <c r="F279" s="324"/>
      <c r="G279" s="324"/>
      <c r="H279" s="325">
        <f>E279*F278</f>
        <v>0</v>
      </c>
      <c r="I279" s="325">
        <f>G278</f>
        <v>0</v>
      </c>
      <c r="J279" s="325"/>
      <c r="K279" s="325"/>
    </row>
    <row r="280" spans="1:11">
      <c r="A280" s="328" t="s">
        <v>4949</v>
      </c>
      <c r="B280" s="328" t="s">
        <v>4768</v>
      </c>
      <c r="C280" s="344" t="s">
        <v>4769</v>
      </c>
      <c r="D280" s="341" t="s">
        <v>4652</v>
      </c>
      <c r="E280" s="342">
        <v>9</v>
      </c>
      <c r="F280" s="324"/>
      <c r="G280" s="324"/>
      <c r="H280" s="325">
        <f>E280*F279</f>
        <v>0</v>
      </c>
      <c r="I280" s="325">
        <v>0</v>
      </c>
      <c r="J280" s="325"/>
      <c r="K280" s="325"/>
    </row>
    <row r="281" spans="1:11">
      <c r="A281" s="328"/>
      <c r="B281" s="328" t="s">
        <v>4770</v>
      </c>
      <c r="C281" s="344" t="s">
        <v>4654</v>
      </c>
      <c r="D281" s="341" t="s">
        <v>4652</v>
      </c>
      <c r="E281" s="342">
        <v>9</v>
      </c>
      <c r="F281" s="324"/>
      <c r="G281" s="324"/>
      <c r="H281" s="325">
        <f>E281*F280</f>
        <v>0</v>
      </c>
      <c r="I281" s="325">
        <f>G280</f>
        <v>0</v>
      </c>
      <c r="J281" s="325"/>
      <c r="K281" s="325"/>
    </row>
    <row r="282" spans="1:11">
      <c r="A282" s="328"/>
      <c r="B282" s="328"/>
      <c r="C282" s="344"/>
      <c r="D282" s="341"/>
      <c r="E282" s="342"/>
      <c r="F282" s="324"/>
      <c r="G282" s="324"/>
      <c r="H282" s="325">
        <f>E282*F281</f>
        <v>0</v>
      </c>
      <c r="I282" s="325">
        <f>G281</f>
        <v>0</v>
      </c>
      <c r="J282" s="325"/>
      <c r="K282" s="325"/>
    </row>
    <row r="283" spans="1:11">
      <c r="A283" s="328"/>
      <c r="B283" s="328"/>
      <c r="C283" s="344" t="s">
        <v>4658</v>
      </c>
      <c r="D283" s="341"/>
      <c r="E283" s="342"/>
      <c r="F283" s="324"/>
      <c r="G283" s="324"/>
      <c r="H283" s="325">
        <f>E283*F282</f>
        <v>0</v>
      </c>
      <c r="I283" s="325">
        <f>G282</f>
        <v>0</v>
      </c>
      <c r="J283" s="325"/>
      <c r="K283" s="325"/>
    </row>
    <row r="284" spans="1:11">
      <c r="A284" s="328" t="s">
        <v>4950</v>
      </c>
      <c r="B284" s="328" t="s">
        <v>4773</v>
      </c>
      <c r="C284" s="344" t="s">
        <v>4774</v>
      </c>
      <c r="D284" s="341" t="s">
        <v>4652</v>
      </c>
      <c r="E284" s="342">
        <v>54</v>
      </c>
      <c r="F284" s="324"/>
      <c r="G284" s="324"/>
      <c r="H284" s="325">
        <f>E284*F283</f>
        <v>0</v>
      </c>
      <c r="I284" s="325">
        <v>0</v>
      </c>
      <c r="J284" s="325"/>
      <c r="K284" s="325"/>
    </row>
    <row r="285" spans="1:11">
      <c r="A285" s="328"/>
      <c r="B285" s="328" t="s">
        <v>4775</v>
      </c>
      <c r="C285" s="344" t="s">
        <v>4776</v>
      </c>
      <c r="D285" s="341" t="s">
        <v>4652</v>
      </c>
      <c r="E285" s="342">
        <v>54</v>
      </c>
      <c r="F285" s="324"/>
      <c r="G285" s="324"/>
      <c r="H285" s="325">
        <f>E285*F284</f>
        <v>0</v>
      </c>
      <c r="I285" s="325">
        <f>G284</f>
        <v>0</v>
      </c>
      <c r="J285" s="325"/>
      <c r="K285" s="325"/>
    </row>
    <row r="286" spans="1:11">
      <c r="A286" s="328" t="s">
        <v>4951</v>
      </c>
      <c r="B286" s="328" t="s">
        <v>4816</v>
      </c>
      <c r="C286" s="344" t="s">
        <v>4821</v>
      </c>
      <c r="D286" s="341" t="s">
        <v>4652</v>
      </c>
      <c r="E286" s="342">
        <v>2.5</v>
      </c>
      <c r="F286" s="324"/>
      <c r="G286" s="324"/>
      <c r="H286" s="325">
        <f>E286*F285</f>
        <v>0</v>
      </c>
      <c r="I286" s="325">
        <v>0</v>
      </c>
      <c r="J286" s="325"/>
      <c r="K286" s="325"/>
    </row>
    <row r="287" spans="1:11">
      <c r="A287" s="328"/>
      <c r="B287" s="328" t="s">
        <v>4818</v>
      </c>
      <c r="C287" s="344" t="s">
        <v>4819</v>
      </c>
      <c r="D287" s="341" t="s">
        <v>4652</v>
      </c>
      <c r="E287" s="342">
        <v>2.5</v>
      </c>
      <c r="F287" s="324"/>
      <c r="G287" s="324"/>
      <c r="H287" s="325">
        <f>E287*F286</f>
        <v>0</v>
      </c>
      <c r="I287" s="325">
        <f>G286</f>
        <v>0</v>
      </c>
      <c r="J287" s="325"/>
      <c r="K287" s="325"/>
    </row>
    <row r="288" spans="1:11">
      <c r="A288" s="328" t="s">
        <v>4952</v>
      </c>
      <c r="B288" s="328" t="s">
        <v>4778</v>
      </c>
      <c r="C288" s="344" t="s">
        <v>4781</v>
      </c>
      <c r="D288" s="341" t="s">
        <v>4632</v>
      </c>
      <c r="E288" s="342">
        <v>12</v>
      </c>
      <c r="F288" s="324"/>
      <c r="G288" s="324"/>
      <c r="H288" s="325">
        <f>E288*F287</f>
        <v>0</v>
      </c>
      <c r="I288" s="325">
        <f>G287</f>
        <v>0</v>
      </c>
      <c r="J288" s="325"/>
      <c r="K288" s="325"/>
    </row>
    <row r="289" spans="1:11">
      <c r="A289" s="328" t="s">
        <v>4953</v>
      </c>
      <c r="B289" s="328" t="s">
        <v>4824</v>
      </c>
      <c r="C289" s="344" t="s">
        <v>4954</v>
      </c>
      <c r="D289" s="341" t="s">
        <v>4632</v>
      </c>
      <c r="E289" s="342">
        <v>1</v>
      </c>
      <c r="F289" s="324"/>
      <c r="G289" s="324"/>
      <c r="H289" s="325">
        <v>0</v>
      </c>
      <c r="I289" s="325">
        <f>G288</f>
        <v>0</v>
      </c>
      <c r="J289" s="325"/>
      <c r="K289" s="325"/>
    </row>
    <row r="290" spans="1:11">
      <c r="A290" s="328" t="s">
        <v>4955</v>
      </c>
      <c r="B290" s="328" t="s">
        <v>4824</v>
      </c>
      <c r="C290" s="344" t="s">
        <v>4827</v>
      </c>
      <c r="D290" s="341" t="s">
        <v>4632</v>
      </c>
      <c r="E290" s="342">
        <v>1</v>
      </c>
      <c r="F290" s="324"/>
      <c r="G290" s="324"/>
      <c r="H290" s="325">
        <f>E290*F289</f>
        <v>0</v>
      </c>
      <c r="I290" s="325">
        <f>G289</f>
        <v>0</v>
      </c>
      <c r="J290" s="325"/>
      <c r="K290" s="325"/>
    </row>
    <row r="291" spans="1:11">
      <c r="A291" s="328" t="s">
        <v>4956</v>
      </c>
      <c r="B291" s="328" t="s">
        <v>4783</v>
      </c>
      <c r="C291" s="344" t="s">
        <v>4957</v>
      </c>
      <c r="D291" s="341" t="s">
        <v>4632</v>
      </c>
      <c r="E291" s="342">
        <v>6</v>
      </c>
      <c r="F291" s="324"/>
      <c r="G291" s="324"/>
      <c r="H291" s="325">
        <f>E291*F290</f>
        <v>0</v>
      </c>
      <c r="I291" s="325">
        <f>G290</f>
        <v>0</v>
      </c>
      <c r="J291" s="325"/>
      <c r="K291" s="325"/>
    </row>
    <row r="292" spans="1:11">
      <c r="A292" s="328" t="s">
        <v>4958</v>
      </c>
      <c r="B292" s="328" t="s">
        <v>4778</v>
      </c>
      <c r="C292" s="344" t="s">
        <v>4779</v>
      </c>
      <c r="D292" s="341" t="s">
        <v>4632</v>
      </c>
      <c r="E292" s="342">
        <v>4</v>
      </c>
      <c r="F292" s="324"/>
      <c r="G292" s="324"/>
      <c r="H292" s="325">
        <f>E292*F291</f>
        <v>0</v>
      </c>
      <c r="I292" s="325">
        <f>G291</f>
        <v>0</v>
      </c>
      <c r="J292" s="325"/>
      <c r="K292" s="325"/>
    </row>
    <row r="293" spans="1:11">
      <c r="A293" s="328" t="s">
        <v>4959</v>
      </c>
      <c r="B293" s="328" t="s">
        <v>4789</v>
      </c>
      <c r="C293" s="344" t="s">
        <v>4790</v>
      </c>
      <c r="D293" s="341" t="s">
        <v>4632</v>
      </c>
      <c r="E293" s="342">
        <v>5</v>
      </c>
      <c r="F293" s="324"/>
      <c r="G293" s="324"/>
      <c r="H293" s="325">
        <f>E293*F292</f>
        <v>0</v>
      </c>
      <c r="I293" s="325">
        <f>G292</f>
        <v>0</v>
      </c>
      <c r="J293" s="325"/>
      <c r="K293" s="325"/>
    </row>
    <row r="294" spans="1:11">
      <c r="A294" s="328" t="s">
        <v>4960</v>
      </c>
      <c r="B294" s="328"/>
      <c r="C294" s="344" t="s">
        <v>4647</v>
      </c>
      <c r="D294" s="341"/>
      <c r="E294" s="342"/>
      <c r="F294" s="324"/>
      <c r="G294" s="324"/>
      <c r="H294" s="325">
        <f>E294*F293</f>
        <v>0</v>
      </c>
      <c r="I294" s="325">
        <f>G293</f>
        <v>0</v>
      </c>
      <c r="J294" s="325"/>
      <c r="K294" s="325"/>
    </row>
    <row r="295" spans="1:11">
      <c r="A295" s="328"/>
      <c r="B295" s="328"/>
      <c r="C295" s="344" t="s">
        <v>4792</v>
      </c>
      <c r="D295" s="341"/>
      <c r="E295" s="342"/>
      <c r="F295" s="324"/>
      <c r="G295" s="324"/>
      <c r="H295" s="325">
        <f>E295*F294</f>
        <v>0</v>
      </c>
      <c r="I295" s="325">
        <f>G294</f>
        <v>0</v>
      </c>
      <c r="J295" s="325"/>
      <c r="K295" s="325"/>
    </row>
    <row r="296" spans="1:11">
      <c r="A296" s="328" t="s">
        <v>4961</v>
      </c>
      <c r="B296" s="328" t="s">
        <v>4794</v>
      </c>
      <c r="C296" s="344" t="s">
        <v>4797</v>
      </c>
      <c r="D296" s="341" t="s">
        <v>4652</v>
      </c>
      <c r="E296" s="346">
        <v>6</v>
      </c>
      <c r="F296" s="324"/>
      <c r="G296" s="324"/>
      <c r="H296" s="325">
        <f>E296*F295</f>
        <v>0</v>
      </c>
      <c r="I296" s="325">
        <f>G295</f>
        <v>0</v>
      </c>
      <c r="J296" s="325"/>
      <c r="K296" s="325"/>
    </row>
    <row r="297" spans="1:11">
      <c r="A297" s="328" t="s">
        <v>4962</v>
      </c>
      <c r="B297" s="328" t="s">
        <v>4674</v>
      </c>
      <c r="C297" s="344" t="s">
        <v>4675</v>
      </c>
      <c r="D297" s="341" t="s">
        <v>4676</v>
      </c>
      <c r="E297" s="346">
        <v>10</v>
      </c>
      <c r="F297" s="324"/>
      <c r="G297" s="324"/>
      <c r="H297" s="325">
        <f>E297*F296</f>
        <v>0</v>
      </c>
      <c r="I297" s="325">
        <f>G296</f>
        <v>0</v>
      </c>
      <c r="J297" s="325"/>
      <c r="K297" s="325"/>
    </row>
    <row r="298" spans="1:11">
      <c r="A298" s="328" t="s">
        <v>4963</v>
      </c>
      <c r="B298" s="328"/>
      <c r="C298" s="344" t="s">
        <v>4677</v>
      </c>
      <c r="D298" s="341"/>
      <c r="E298" s="346"/>
      <c r="F298" s="324"/>
      <c r="G298" s="324"/>
      <c r="H298" s="325">
        <f>E298*F297</f>
        <v>0</v>
      </c>
      <c r="I298" s="325">
        <f>G297</f>
        <v>0</v>
      </c>
      <c r="J298" s="325"/>
      <c r="K298" s="325"/>
    </row>
    <row r="299" spans="1:11">
      <c r="A299" s="328" t="s">
        <v>4964</v>
      </c>
      <c r="B299" s="328"/>
      <c r="C299" s="344" t="s">
        <v>4681</v>
      </c>
      <c r="D299" s="341" t="s">
        <v>4682</v>
      </c>
      <c r="E299" s="346">
        <v>5</v>
      </c>
      <c r="F299" s="324"/>
      <c r="G299" s="324"/>
      <c r="H299" s="325">
        <f>E299*F298</f>
        <v>0</v>
      </c>
      <c r="I299" s="325">
        <f>G298</f>
        <v>0</v>
      </c>
      <c r="J299" s="325"/>
      <c r="K299" s="325"/>
    </row>
    <row r="300" spans="1:11">
      <c r="A300" s="328" t="s">
        <v>4965</v>
      </c>
      <c r="B300" s="328"/>
      <c r="C300" s="344" t="s">
        <v>4684</v>
      </c>
      <c r="D300" s="341" t="s">
        <v>4682</v>
      </c>
      <c r="E300" s="346">
        <v>15</v>
      </c>
      <c r="F300" s="324"/>
      <c r="G300" s="324"/>
      <c r="H300" s="325">
        <f>E300*F299</f>
        <v>0</v>
      </c>
      <c r="I300" s="325">
        <f>G299</f>
        <v>0</v>
      </c>
      <c r="J300" s="325"/>
      <c r="K300" s="325"/>
    </row>
    <row r="301" spans="1:11">
      <c r="A301" s="328" t="s">
        <v>4966</v>
      </c>
      <c r="B301" s="328"/>
      <c r="C301" s="344" t="s">
        <v>4686</v>
      </c>
      <c r="D301" s="341" t="s">
        <v>4632</v>
      </c>
      <c r="E301" s="346">
        <v>25</v>
      </c>
      <c r="F301" s="324"/>
      <c r="G301" s="324"/>
      <c r="H301" s="325">
        <f>E301*F300</f>
        <v>0</v>
      </c>
      <c r="I301" s="325">
        <f>G300</f>
        <v>0</v>
      </c>
      <c r="J301" s="325"/>
      <c r="K301" s="325"/>
    </row>
    <row r="302" spans="1:11">
      <c r="A302" s="328"/>
      <c r="B302" s="328"/>
      <c r="C302" s="340" t="s">
        <v>4967</v>
      </c>
      <c r="D302" s="341"/>
      <c r="E302" s="342"/>
      <c r="F302" s="324"/>
      <c r="G302" s="324"/>
      <c r="H302" s="347">
        <f>SUM(H263:H301)</f>
        <v>0</v>
      </c>
      <c r="I302" s="347">
        <f>SUM(I263:I301)</f>
        <v>0</v>
      </c>
      <c r="J302" s="325"/>
      <c r="K302" s="325"/>
    </row>
    <row r="303" spans="1:11">
      <c r="A303" s="328"/>
      <c r="B303" s="328"/>
      <c r="C303" s="344"/>
      <c r="D303" s="341"/>
      <c r="E303" s="342"/>
      <c r="F303" s="324"/>
      <c r="G303" s="324"/>
      <c r="H303" s="325"/>
      <c r="I303" s="325"/>
      <c r="J303" s="325"/>
      <c r="K303" s="325"/>
    </row>
    <row r="304" spans="1:11">
      <c r="A304" s="328"/>
      <c r="B304" s="328"/>
      <c r="C304" s="340" t="s">
        <v>4968</v>
      </c>
      <c r="D304" s="341"/>
      <c r="E304" s="342"/>
      <c r="F304" s="324"/>
      <c r="G304" s="324"/>
      <c r="H304" s="325"/>
      <c r="I304" s="325"/>
      <c r="J304" s="325"/>
      <c r="K304" s="325"/>
    </row>
    <row r="305" spans="1:11">
      <c r="A305" s="328" t="s">
        <v>4969</v>
      </c>
      <c r="B305" s="328" t="s">
        <v>4715</v>
      </c>
      <c r="C305" s="344" t="s">
        <v>4640</v>
      </c>
      <c r="D305" s="341" t="s">
        <v>4632</v>
      </c>
      <c r="E305" s="342">
        <v>4</v>
      </c>
      <c r="F305" s="324"/>
      <c r="G305" s="324"/>
      <c r="H305" s="325">
        <f>E305*F304</f>
        <v>0</v>
      </c>
      <c r="I305" s="325">
        <f>E305*G304</f>
        <v>0</v>
      </c>
      <c r="J305" s="325"/>
      <c r="K305" s="325"/>
    </row>
    <row r="306" spans="1:11">
      <c r="A306" s="328" t="s">
        <v>4970</v>
      </c>
      <c r="B306" s="328" t="s">
        <v>4757</v>
      </c>
      <c r="C306" s="344" t="s">
        <v>4884</v>
      </c>
      <c r="D306" s="341" t="s">
        <v>4632</v>
      </c>
      <c r="E306" s="342">
        <v>7</v>
      </c>
      <c r="F306" s="324"/>
      <c r="G306" s="324"/>
      <c r="H306" s="325">
        <f>E306*F305</f>
        <v>0</v>
      </c>
      <c r="I306" s="325">
        <f>E306*G305</f>
        <v>0</v>
      </c>
      <c r="J306" s="325"/>
      <c r="K306" s="325"/>
    </row>
    <row r="307" spans="1:11">
      <c r="A307" s="328" t="s">
        <v>4971</v>
      </c>
      <c r="B307" s="328" t="s">
        <v>4757</v>
      </c>
      <c r="C307" s="344" t="s">
        <v>4886</v>
      </c>
      <c r="D307" s="341" t="s">
        <v>4632</v>
      </c>
      <c r="E307" s="346">
        <v>12</v>
      </c>
      <c r="F307" s="324"/>
      <c r="G307" s="324"/>
      <c r="H307" s="325">
        <f>E307*F306</f>
        <v>0</v>
      </c>
      <c r="I307" s="325">
        <f>E307*G306</f>
        <v>0</v>
      </c>
      <c r="J307" s="325"/>
      <c r="K307" s="325"/>
    </row>
    <row r="308" spans="1:11">
      <c r="A308" s="328" t="s">
        <v>4972</v>
      </c>
      <c r="B308" s="328" t="s">
        <v>4943</v>
      </c>
      <c r="C308" s="344" t="s">
        <v>4944</v>
      </c>
      <c r="D308" s="341" t="s">
        <v>4632</v>
      </c>
      <c r="E308" s="342">
        <v>1</v>
      </c>
      <c r="F308" s="324"/>
      <c r="G308" s="324"/>
      <c r="H308" s="325">
        <f>E308*F307</f>
        <v>0</v>
      </c>
      <c r="I308" s="325">
        <f>E308*G307</f>
        <v>0</v>
      </c>
      <c r="J308" s="325"/>
      <c r="K308" s="325"/>
    </row>
    <row r="309" spans="1:11">
      <c r="A309" s="328"/>
      <c r="B309" s="328" t="s">
        <v>4945</v>
      </c>
      <c r="C309" s="344" t="s">
        <v>4946</v>
      </c>
      <c r="D309" s="341" t="s">
        <v>4632</v>
      </c>
      <c r="E309" s="342">
        <v>1</v>
      </c>
      <c r="F309" s="324"/>
      <c r="G309" s="324"/>
      <c r="H309" s="325">
        <f>E309*F308</f>
        <v>0</v>
      </c>
      <c r="I309" s="325">
        <f>E309*G308</f>
        <v>0</v>
      </c>
      <c r="J309" s="325"/>
      <c r="K309" s="325"/>
    </row>
    <row r="310" spans="1:11">
      <c r="A310" s="328" t="s">
        <v>4973</v>
      </c>
      <c r="B310" s="328" t="s">
        <v>4974</v>
      </c>
      <c r="C310" s="344" t="s">
        <v>4975</v>
      </c>
      <c r="D310" s="341" t="s">
        <v>4632</v>
      </c>
      <c r="E310" s="342">
        <v>6</v>
      </c>
      <c r="F310" s="324"/>
      <c r="G310" s="324"/>
      <c r="H310" s="325">
        <f>E310*F309</f>
        <v>0</v>
      </c>
      <c r="I310" s="325">
        <f>E310*G309</f>
        <v>0</v>
      </c>
      <c r="J310" s="325"/>
      <c r="K310" s="325"/>
    </row>
    <row r="311" spans="1:11">
      <c r="A311" s="328"/>
      <c r="B311" s="328"/>
      <c r="C311" s="344" t="s">
        <v>4648</v>
      </c>
      <c r="D311" s="341"/>
      <c r="E311" s="346"/>
      <c r="F311" s="324"/>
      <c r="G311" s="324"/>
      <c r="H311" s="325">
        <f>E311*F310</f>
        <v>0</v>
      </c>
      <c r="I311" s="325">
        <f>E311*G310</f>
        <v>0</v>
      </c>
      <c r="J311" s="325"/>
      <c r="K311" s="325"/>
    </row>
    <row r="312" spans="1:11">
      <c r="A312" s="328" t="s">
        <v>4976</v>
      </c>
      <c r="B312" s="328" t="s">
        <v>4726</v>
      </c>
      <c r="C312" s="344" t="s">
        <v>4727</v>
      </c>
      <c r="D312" s="341" t="s">
        <v>4652</v>
      </c>
      <c r="E312" s="342">
        <v>18</v>
      </c>
      <c r="F312" s="324"/>
      <c r="G312" s="324"/>
      <c r="H312" s="325">
        <f>E312*F311</f>
        <v>0</v>
      </c>
      <c r="I312" s="325">
        <v>0</v>
      </c>
      <c r="J312" s="325"/>
      <c r="K312" s="325"/>
    </row>
    <row r="313" spans="1:11">
      <c r="A313" s="328"/>
      <c r="B313" s="328" t="s">
        <v>4728</v>
      </c>
      <c r="C313" s="344" t="s">
        <v>4654</v>
      </c>
      <c r="D313" s="341" t="s">
        <v>4652</v>
      </c>
      <c r="E313" s="342">
        <v>18</v>
      </c>
      <c r="F313" s="324"/>
      <c r="G313" s="324"/>
      <c r="H313" s="325">
        <f>E313*F312</f>
        <v>0</v>
      </c>
      <c r="I313" s="325">
        <f>E313*G312</f>
        <v>0</v>
      </c>
      <c r="J313" s="325"/>
      <c r="K313" s="325"/>
    </row>
    <row r="314" spans="1:11">
      <c r="A314" s="328" t="s">
        <v>4977</v>
      </c>
      <c r="B314" s="328" t="s">
        <v>4768</v>
      </c>
      <c r="C314" s="344" t="s">
        <v>4769</v>
      </c>
      <c r="D314" s="341" t="s">
        <v>4652</v>
      </c>
      <c r="E314" s="342">
        <v>19.5</v>
      </c>
      <c r="F314" s="324"/>
      <c r="G314" s="324"/>
      <c r="H314" s="325">
        <f>E314*F313</f>
        <v>0</v>
      </c>
      <c r="I314" s="325">
        <v>0</v>
      </c>
      <c r="J314" s="325"/>
      <c r="K314" s="325"/>
    </row>
    <row r="315" spans="1:11">
      <c r="A315" s="328"/>
      <c r="B315" s="328" t="s">
        <v>4770</v>
      </c>
      <c r="C315" s="344" t="s">
        <v>4654</v>
      </c>
      <c r="D315" s="341" t="s">
        <v>4652</v>
      </c>
      <c r="E315" s="342">
        <v>19.5</v>
      </c>
      <c r="F315" s="324"/>
      <c r="G315" s="324"/>
      <c r="H315" s="325">
        <f>E315*F314</f>
        <v>0</v>
      </c>
      <c r="I315" s="325">
        <f>E315*G314</f>
        <v>0</v>
      </c>
      <c r="J315" s="325"/>
      <c r="K315" s="325"/>
    </row>
    <row r="316" spans="1:11">
      <c r="A316" s="328" t="s">
        <v>4978</v>
      </c>
      <c r="B316" s="328" t="s">
        <v>4770</v>
      </c>
      <c r="C316" s="344" t="s">
        <v>4979</v>
      </c>
      <c r="D316" s="341" t="s">
        <v>4632</v>
      </c>
      <c r="E316" s="342">
        <v>1</v>
      </c>
      <c r="F316" s="324"/>
      <c r="G316" s="324"/>
      <c r="H316" s="325">
        <f>E316*F315</f>
        <v>0</v>
      </c>
      <c r="I316" s="325">
        <f>E316*G315</f>
        <v>0</v>
      </c>
      <c r="J316" s="325"/>
      <c r="K316" s="325"/>
    </row>
    <row r="317" spans="1:11">
      <c r="A317" s="328"/>
      <c r="B317" s="328"/>
      <c r="C317" s="344" t="s">
        <v>4658</v>
      </c>
      <c r="D317" s="341"/>
      <c r="E317" s="342"/>
      <c r="F317" s="324"/>
      <c r="G317" s="324"/>
      <c r="H317" s="325">
        <f>E317*F316</f>
        <v>0</v>
      </c>
      <c r="I317" s="325">
        <f>E317*G316</f>
        <v>0</v>
      </c>
      <c r="J317" s="325"/>
      <c r="K317" s="325"/>
    </row>
    <row r="318" spans="1:11">
      <c r="A318" s="328" t="s">
        <v>4980</v>
      </c>
      <c r="B318" s="328" t="s">
        <v>4773</v>
      </c>
      <c r="C318" s="344" t="s">
        <v>4894</v>
      </c>
      <c r="D318" s="341" t="s">
        <v>4652</v>
      </c>
      <c r="E318" s="342">
        <v>11</v>
      </c>
      <c r="F318" s="324"/>
      <c r="G318" s="324"/>
      <c r="H318" s="325">
        <f>E318*F317</f>
        <v>0</v>
      </c>
      <c r="I318" s="325">
        <f>E318*G317</f>
        <v>0</v>
      </c>
      <c r="J318" s="325"/>
      <c r="K318" s="325"/>
    </row>
    <row r="319" spans="1:11">
      <c r="A319" s="328"/>
      <c r="B319" s="328" t="s">
        <v>4775</v>
      </c>
      <c r="C319" s="344" t="s">
        <v>4776</v>
      </c>
      <c r="D319" s="341" t="s">
        <v>4652</v>
      </c>
      <c r="E319" s="342">
        <v>11</v>
      </c>
      <c r="F319" s="324"/>
      <c r="G319" s="324"/>
      <c r="H319" s="325">
        <f>E319*F318</f>
        <v>0</v>
      </c>
      <c r="I319" s="325">
        <f>E319*G318</f>
        <v>0</v>
      </c>
      <c r="J319" s="325"/>
      <c r="K319" s="325"/>
    </row>
    <row r="320" spans="1:11" ht="20.399999999999999">
      <c r="A320" s="328" t="s">
        <v>4981</v>
      </c>
      <c r="B320" s="328" t="s">
        <v>4773</v>
      </c>
      <c r="C320" s="344" t="s">
        <v>4774</v>
      </c>
      <c r="D320" s="341" t="s">
        <v>4652</v>
      </c>
      <c r="E320" s="342">
        <v>20.5</v>
      </c>
      <c r="F320" s="324"/>
      <c r="G320" s="324"/>
      <c r="H320" s="325">
        <f>E320*F319</f>
        <v>0</v>
      </c>
      <c r="I320" s="325">
        <v>0</v>
      </c>
      <c r="J320" s="325"/>
      <c r="K320" s="325"/>
    </row>
    <row r="321" spans="1:11">
      <c r="A321" s="328"/>
      <c r="B321" s="328" t="s">
        <v>4775</v>
      </c>
      <c r="C321" s="344" t="s">
        <v>4776</v>
      </c>
      <c r="D321" s="341" t="s">
        <v>4652</v>
      </c>
      <c r="E321" s="342">
        <v>20.5</v>
      </c>
      <c r="F321" s="324"/>
      <c r="G321" s="324"/>
      <c r="H321" s="325">
        <f>E321*F320</f>
        <v>0</v>
      </c>
      <c r="I321" s="325">
        <f>E321*G320</f>
        <v>0</v>
      </c>
      <c r="J321" s="325"/>
      <c r="K321" s="325"/>
    </row>
    <row r="322" spans="1:11" ht="20.399999999999999">
      <c r="A322" s="328" t="s">
        <v>4982</v>
      </c>
      <c r="B322" s="328" t="s">
        <v>4778</v>
      </c>
      <c r="C322" s="344" t="s">
        <v>4899</v>
      </c>
      <c r="D322" s="341" t="s">
        <v>4632</v>
      </c>
      <c r="E322" s="342">
        <v>4</v>
      </c>
      <c r="F322" s="324"/>
      <c r="G322" s="324"/>
      <c r="H322" s="325">
        <f>E322*F321</f>
        <v>0</v>
      </c>
      <c r="I322" s="325">
        <f>E322*G321</f>
        <v>0</v>
      </c>
      <c r="J322" s="325"/>
      <c r="K322" s="325"/>
    </row>
    <row r="323" spans="1:11" ht="20.399999999999999">
      <c r="A323" s="328" t="s">
        <v>4983</v>
      </c>
      <c r="B323" s="328" t="s">
        <v>4778</v>
      </c>
      <c r="C323" s="344" t="s">
        <v>4781</v>
      </c>
      <c r="D323" s="341" t="s">
        <v>4632</v>
      </c>
      <c r="E323" s="342">
        <v>12</v>
      </c>
      <c r="F323" s="324"/>
      <c r="G323" s="324"/>
      <c r="H323" s="325">
        <f>E323*F322</f>
        <v>0</v>
      </c>
      <c r="I323" s="325">
        <f>E323*G322</f>
        <v>0</v>
      </c>
      <c r="J323" s="325"/>
      <c r="K323" s="325"/>
    </row>
    <row r="324" spans="1:11" ht="20.399999999999999">
      <c r="A324" s="328" t="s">
        <v>4984</v>
      </c>
      <c r="B324" s="328" t="s">
        <v>4824</v>
      </c>
      <c r="C324" s="344" t="s">
        <v>4903</v>
      </c>
      <c r="D324" s="341" t="s">
        <v>4632</v>
      </c>
      <c r="E324" s="342">
        <v>1</v>
      </c>
      <c r="F324" s="324"/>
      <c r="G324" s="324"/>
      <c r="H324" s="325">
        <f>E324*F323</f>
        <v>0</v>
      </c>
      <c r="I324" s="325">
        <f>E324*G323</f>
        <v>0</v>
      </c>
      <c r="J324" s="325"/>
      <c r="K324" s="325"/>
    </row>
    <row r="325" spans="1:11" ht="20.399999999999999">
      <c r="A325" s="328" t="s">
        <v>4985</v>
      </c>
      <c r="B325" s="328" t="s">
        <v>4783</v>
      </c>
      <c r="C325" s="344" t="s">
        <v>4784</v>
      </c>
      <c r="D325" s="341" t="s">
        <v>4632</v>
      </c>
      <c r="E325" s="342">
        <v>1</v>
      </c>
      <c r="F325" s="324"/>
      <c r="G325" s="324"/>
      <c r="H325" s="325">
        <f>E325*F324</f>
        <v>0</v>
      </c>
      <c r="I325" s="325">
        <f>E325*G324</f>
        <v>0</v>
      </c>
      <c r="J325" s="325"/>
      <c r="K325" s="325"/>
    </row>
    <row r="326" spans="1:11" ht="20.399999999999999">
      <c r="A326" s="328" t="s">
        <v>4986</v>
      </c>
      <c r="B326" s="328" t="s">
        <v>4783</v>
      </c>
      <c r="C326" s="344" t="s">
        <v>4987</v>
      </c>
      <c r="D326" s="341" t="s">
        <v>4632</v>
      </c>
      <c r="E326" s="342">
        <v>2</v>
      </c>
      <c r="F326" s="324"/>
      <c r="G326" s="324"/>
      <c r="H326" s="325">
        <f>E326*F325</f>
        <v>0</v>
      </c>
      <c r="I326" s="325">
        <f>E326*G325</f>
        <v>0</v>
      </c>
      <c r="J326" s="325"/>
      <c r="K326" s="325"/>
    </row>
    <row r="327" spans="1:11" ht="20.399999999999999">
      <c r="A327" s="328" t="s">
        <v>4988</v>
      </c>
      <c r="B327" s="328" t="s">
        <v>4778</v>
      </c>
      <c r="C327" s="344" t="s">
        <v>4989</v>
      </c>
      <c r="D327" s="341" t="s">
        <v>4632</v>
      </c>
      <c r="E327" s="342">
        <v>1</v>
      </c>
      <c r="F327" s="324"/>
      <c r="G327" s="324"/>
      <c r="H327" s="325">
        <f>E327*F326</f>
        <v>0</v>
      </c>
      <c r="I327" s="325">
        <f>E327*G326</f>
        <v>0</v>
      </c>
      <c r="J327" s="325"/>
      <c r="K327" s="325"/>
    </row>
    <row r="328" spans="1:11" ht="20.399999999999999">
      <c r="A328" s="328" t="s">
        <v>4990</v>
      </c>
      <c r="B328" s="328" t="s">
        <v>4786</v>
      </c>
      <c r="C328" s="344" t="s">
        <v>4991</v>
      </c>
      <c r="D328" s="341" t="s">
        <v>4632</v>
      </c>
      <c r="E328" s="342">
        <v>2</v>
      </c>
      <c r="F328" s="324"/>
      <c r="G328" s="324"/>
      <c r="H328" s="325">
        <f>E328*F327</f>
        <v>0</v>
      </c>
      <c r="I328" s="325">
        <f>E328*G327</f>
        <v>0</v>
      </c>
      <c r="J328" s="325"/>
      <c r="K328" s="325"/>
    </row>
    <row r="329" spans="1:11" ht="20.399999999999999">
      <c r="A329" s="328" t="s">
        <v>4992</v>
      </c>
      <c r="B329" s="328" t="s">
        <v>4786</v>
      </c>
      <c r="C329" s="344" t="s">
        <v>4993</v>
      </c>
      <c r="D329" s="341" t="s">
        <v>4632</v>
      </c>
      <c r="E329" s="342">
        <v>1</v>
      </c>
      <c r="F329" s="324"/>
      <c r="G329" s="324"/>
      <c r="H329" s="325">
        <f>E329*F328</f>
        <v>0</v>
      </c>
      <c r="I329" s="325">
        <f>E329*G328</f>
        <v>0</v>
      </c>
      <c r="J329" s="325"/>
      <c r="K329" s="325"/>
    </row>
    <row r="330" spans="1:11" ht="20.399999999999999">
      <c r="A330" s="328" t="s">
        <v>4994</v>
      </c>
      <c r="B330" s="328" t="s">
        <v>4789</v>
      </c>
      <c r="C330" s="344" t="s">
        <v>4927</v>
      </c>
      <c r="D330" s="341" t="s">
        <v>4632</v>
      </c>
      <c r="E330" s="342">
        <v>1</v>
      </c>
      <c r="F330" s="324"/>
      <c r="G330" s="324"/>
      <c r="H330" s="325">
        <f>E330*F329</f>
        <v>0</v>
      </c>
      <c r="I330" s="325">
        <f>E330*G329</f>
        <v>0</v>
      </c>
      <c r="J330" s="325"/>
      <c r="K330" s="325"/>
    </row>
    <row r="331" spans="1:11" ht="20.399999999999999">
      <c r="A331" s="328" t="s">
        <v>4995</v>
      </c>
      <c r="B331" s="328" t="s">
        <v>4789</v>
      </c>
      <c r="C331" s="344" t="s">
        <v>4790</v>
      </c>
      <c r="D331" s="341" t="s">
        <v>4632</v>
      </c>
      <c r="E331" s="342">
        <v>7</v>
      </c>
      <c r="F331" s="324"/>
      <c r="G331" s="324"/>
      <c r="H331" s="325">
        <f>E331*F330</f>
        <v>0</v>
      </c>
      <c r="I331" s="325">
        <f>E331*G330</f>
        <v>0</v>
      </c>
      <c r="J331" s="325"/>
      <c r="K331" s="325"/>
    </row>
    <row r="332" spans="1:11">
      <c r="A332" s="328"/>
      <c r="B332" s="328"/>
      <c r="C332" s="344" t="s">
        <v>4792</v>
      </c>
      <c r="D332" s="341"/>
      <c r="E332" s="342"/>
      <c r="F332" s="324"/>
      <c r="G332" s="324"/>
      <c r="H332" s="325">
        <f>E332*F331</f>
        <v>0</v>
      </c>
      <c r="I332" s="325">
        <f>E332*G331</f>
        <v>0</v>
      </c>
      <c r="J332" s="325"/>
      <c r="K332" s="325"/>
    </row>
    <row r="333" spans="1:11" ht="20.399999999999999">
      <c r="A333" s="328" t="s">
        <v>4996</v>
      </c>
      <c r="B333" s="328" t="s">
        <v>4794</v>
      </c>
      <c r="C333" s="344" t="s">
        <v>4997</v>
      </c>
      <c r="D333" s="341" t="s">
        <v>4652</v>
      </c>
      <c r="E333" s="346">
        <v>2</v>
      </c>
      <c r="F333" s="324"/>
      <c r="G333" s="324"/>
      <c r="H333" s="325">
        <f>E333*F332</f>
        <v>0</v>
      </c>
      <c r="I333" s="325">
        <f>E333*G332</f>
        <v>0</v>
      </c>
      <c r="J333" s="325"/>
      <c r="K333" s="325"/>
    </row>
    <row r="334" spans="1:11" ht="20.399999999999999">
      <c r="A334" s="328" t="s">
        <v>4998</v>
      </c>
      <c r="B334" s="328" t="s">
        <v>4794</v>
      </c>
      <c r="C334" s="344" t="s">
        <v>4999</v>
      </c>
      <c r="D334" s="341" t="s">
        <v>4652</v>
      </c>
      <c r="E334" s="346">
        <v>3</v>
      </c>
      <c r="F334" s="324"/>
      <c r="G334" s="324"/>
      <c r="H334" s="325">
        <f>E334*F333</f>
        <v>0</v>
      </c>
      <c r="I334" s="325">
        <f>E334*G333</f>
        <v>0</v>
      </c>
      <c r="J334" s="325"/>
      <c r="K334" s="325"/>
    </row>
    <row r="335" spans="1:11" ht="20.399999999999999">
      <c r="A335" s="328" t="s">
        <v>5000</v>
      </c>
      <c r="B335" s="328" t="s">
        <v>4674</v>
      </c>
      <c r="C335" s="344" t="s">
        <v>4675</v>
      </c>
      <c r="D335" s="341" t="s">
        <v>4676</v>
      </c>
      <c r="E335" s="346">
        <v>27</v>
      </c>
      <c r="F335" s="324"/>
      <c r="G335" s="324"/>
      <c r="H335" s="325">
        <f>E335*F334</f>
        <v>0</v>
      </c>
      <c r="I335" s="325">
        <f>E335*G334</f>
        <v>0</v>
      </c>
      <c r="J335" s="325"/>
      <c r="K335" s="325"/>
    </row>
    <row r="336" spans="1:11">
      <c r="A336" s="328"/>
      <c r="B336" s="328"/>
      <c r="C336" s="344" t="s">
        <v>4677</v>
      </c>
      <c r="D336" s="341"/>
      <c r="E336" s="346"/>
      <c r="F336" s="324"/>
      <c r="G336" s="324"/>
      <c r="H336" s="325">
        <f>E336*F335</f>
        <v>0</v>
      </c>
      <c r="I336" s="325">
        <f>E336*G335</f>
        <v>0</v>
      </c>
      <c r="J336" s="325"/>
      <c r="K336" s="325"/>
    </row>
    <row r="337" spans="1:11" ht="20.399999999999999">
      <c r="A337" s="328" t="s">
        <v>5001</v>
      </c>
      <c r="B337" s="328"/>
      <c r="C337" s="344" t="s">
        <v>4681</v>
      </c>
      <c r="D337" s="341" t="s">
        <v>4682</v>
      </c>
      <c r="E337" s="346">
        <v>6</v>
      </c>
      <c r="F337" s="324"/>
      <c r="G337" s="324"/>
      <c r="H337" s="325">
        <f>E337*F336</f>
        <v>0</v>
      </c>
      <c r="I337" s="325">
        <f>E337*G336</f>
        <v>0</v>
      </c>
      <c r="J337" s="325"/>
      <c r="K337" s="325"/>
    </row>
    <row r="338" spans="1:11" ht="20.399999999999999">
      <c r="A338" s="328" t="s">
        <v>5002</v>
      </c>
      <c r="B338" s="328"/>
      <c r="C338" s="344" t="s">
        <v>4684</v>
      </c>
      <c r="D338" s="341" t="s">
        <v>4682</v>
      </c>
      <c r="E338" s="346">
        <v>18</v>
      </c>
      <c r="F338" s="324"/>
      <c r="G338" s="324"/>
      <c r="H338" s="325">
        <f>E338*F337</f>
        <v>0</v>
      </c>
      <c r="I338" s="325">
        <f>E338*G337</f>
        <v>0</v>
      </c>
      <c r="J338" s="325"/>
      <c r="K338" s="325"/>
    </row>
    <row r="339" spans="1:11" ht="20.399999999999999">
      <c r="A339" s="328" t="s">
        <v>5003</v>
      </c>
      <c r="B339" s="328"/>
      <c r="C339" s="344" t="s">
        <v>4686</v>
      </c>
      <c r="D339" s="341" t="s">
        <v>4632</v>
      </c>
      <c r="E339" s="346">
        <v>25</v>
      </c>
      <c r="F339" s="324"/>
      <c r="G339" s="324"/>
      <c r="H339" s="325">
        <f>E339*F338</f>
        <v>0</v>
      </c>
      <c r="I339" s="325">
        <f>E339*G338</f>
        <v>0</v>
      </c>
      <c r="J339" s="325"/>
      <c r="K339" s="325"/>
    </row>
    <row r="340" spans="1:11">
      <c r="A340" s="328"/>
      <c r="B340" s="328"/>
      <c r="C340" s="340" t="s">
        <v>5004</v>
      </c>
      <c r="D340" s="341"/>
      <c r="E340" s="342"/>
      <c r="F340" s="324"/>
      <c r="G340" s="324"/>
      <c r="H340" s="347">
        <f>SUM(H305:H339)</f>
        <v>0</v>
      </c>
      <c r="I340" s="347">
        <f>SUM(I305:I339)</f>
        <v>0</v>
      </c>
      <c r="J340" s="325"/>
      <c r="K340" s="325"/>
    </row>
    <row r="341" spans="1:11">
      <c r="A341" s="328"/>
      <c r="B341" s="328"/>
      <c r="C341" s="344"/>
      <c r="D341" s="341"/>
      <c r="E341" s="342"/>
      <c r="F341" s="324"/>
      <c r="G341" s="324"/>
      <c r="H341" s="325"/>
      <c r="I341" s="325"/>
      <c r="J341" s="325"/>
      <c r="K341" s="325"/>
    </row>
    <row r="342" spans="1:11">
      <c r="A342" s="328"/>
      <c r="B342" s="328"/>
      <c r="C342" s="340" t="s">
        <v>5005</v>
      </c>
      <c r="D342" s="341"/>
      <c r="E342" s="342"/>
      <c r="F342" s="324"/>
      <c r="G342" s="324"/>
      <c r="H342" s="325"/>
      <c r="I342" s="325"/>
      <c r="J342" s="325"/>
      <c r="K342" s="325"/>
    </row>
    <row r="343" spans="1:11">
      <c r="A343" s="328" t="s">
        <v>5006</v>
      </c>
      <c r="B343" s="328" t="s">
        <v>5007</v>
      </c>
      <c r="C343" s="344" t="s">
        <v>5008</v>
      </c>
      <c r="D343" s="341" t="s">
        <v>4632</v>
      </c>
      <c r="E343" s="342">
        <v>2</v>
      </c>
      <c r="F343" s="324"/>
      <c r="G343" s="324"/>
      <c r="H343" s="325">
        <f>E343*F342</f>
        <v>0</v>
      </c>
      <c r="I343" s="325">
        <f>E343*G342</f>
        <v>0</v>
      </c>
      <c r="J343" s="325"/>
      <c r="K343" s="325"/>
    </row>
    <row r="344" spans="1:11">
      <c r="A344" s="328"/>
      <c r="B344" s="328"/>
      <c r="C344" s="344" t="s">
        <v>5009</v>
      </c>
      <c r="D344" s="341"/>
      <c r="E344" s="342"/>
      <c r="F344" s="324"/>
      <c r="G344" s="324"/>
      <c r="H344" s="325">
        <f>E344*F343</f>
        <v>0</v>
      </c>
      <c r="I344" s="325">
        <f>E344*G343</f>
        <v>0</v>
      </c>
      <c r="J344" s="325"/>
      <c r="K344" s="325"/>
    </row>
    <row r="345" spans="1:11">
      <c r="A345" s="328" t="s">
        <v>5010</v>
      </c>
      <c r="B345" s="328" t="s">
        <v>5007</v>
      </c>
      <c r="C345" s="344" t="s">
        <v>5011</v>
      </c>
      <c r="D345" s="341" t="s">
        <v>4632</v>
      </c>
      <c r="E345" s="342">
        <v>2</v>
      </c>
      <c r="F345" s="324"/>
      <c r="G345" s="324"/>
      <c r="H345" s="325">
        <f>E345*F344</f>
        <v>0</v>
      </c>
      <c r="I345" s="325">
        <f>E345*G344</f>
        <v>0</v>
      </c>
      <c r="J345" s="325"/>
      <c r="K345" s="325"/>
    </row>
    <row r="346" spans="1:11">
      <c r="A346" s="328"/>
      <c r="B346" s="328"/>
      <c r="C346" s="344" t="s">
        <v>5012</v>
      </c>
      <c r="D346" s="341"/>
      <c r="E346" s="342"/>
      <c r="F346" s="324"/>
      <c r="G346" s="324"/>
      <c r="H346" s="325">
        <f>E346*F345</f>
        <v>0</v>
      </c>
      <c r="I346" s="325">
        <f>E346*G345</f>
        <v>0</v>
      </c>
      <c r="J346" s="325"/>
      <c r="K346" s="325"/>
    </row>
    <row r="347" spans="1:11">
      <c r="A347" s="328" t="s">
        <v>5013</v>
      </c>
      <c r="B347" s="328" t="s">
        <v>5014</v>
      </c>
      <c r="C347" s="344" t="s">
        <v>5015</v>
      </c>
      <c r="D347" s="341" t="s">
        <v>4632</v>
      </c>
      <c r="E347" s="342">
        <v>1</v>
      </c>
      <c r="F347" s="324"/>
      <c r="G347" s="324"/>
      <c r="H347" s="325">
        <f>E347*F346</f>
        <v>0</v>
      </c>
      <c r="I347" s="325">
        <f>E347*G346</f>
        <v>0</v>
      </c>
      <c r="J347" s="325"/>
      <c r="K347" s="325"/>
    </row>
    <row r="348" spans="1:11">
      <c r="A348" s="328" t="s">
        <v>5016</v>
      </c>
      <c r="B348" s="328" t="s">
        <v>5017</v>
      </c>
      <c r="C348" s="344" t="s">
        <v>5018</v>
      </c>
      <c r="D348" s="341" t="s">
        <v>4632</v>
      </c>
      <c r="E348" s="342">
        <v>2</v>
      </c>
      <c r="F348" s="324"/>
      <c r="G348" s="324"/>
      <c r="H348" s="325">
        <f>E348*F347</f>
        <v>0</v>
      </c>
      <c r="I348" s="325">
        <f>E348*G347</f>
        <v>0</v>
      </c>
      <c r="J348" s="325"/>
      <c r="K348" s="325"/>
    </row>
    <row r="349" spans="1:11">
      <c r="A349" s="328"/>
      <c r="B349" s="328"/>
      <c r="C349" s="344" t="s">
        <v>5019</v>
      </c>
      <c r="D349" s="341"/>
      <c r="E349" s="342"/>
      <c r="F349" s="324"/>
      <c r="G349" s="324"/>
      <c r="H349" s="325">
        <f>E349*F348</f>
        <v>0</v>
      </c>
      <c r="I349" s="325">
        <f>E349*G348</f>
        <v>0</v>
      </c>
      <c r="J349" s="325"/>
      <c r="K349" s="325"/>
    </row>
    <row r="350" spans="1:11">
      <c r="A350" s="328" t="s">
        <v>5020</v>
      </c>
      <c r="B350" s="328" t="s">
        <v>5021</v>
      </c>
      <c r="C350" s="344" t="s">
        <v>5022</v>
      </c>
      <c r="D350" s="341" t="s">
        <v>4632</v>
      </c>
      <c r="E350" s="342">
        <v>2</v>
      </c>
      <c r="F350" s="324"/>
      <c r="G350" s="324"/>
      <c r="H350" s="325">
        <f>E350*F349</f>
        <v>0</v>
      </c>
      <c r="I350" s="325">
        <f>E350*G349</f>
        <v>0</v>
      </c>
      <c r="J350" s="325"/>
      <c r="K350" s="325"/>
    </row>
    <row r="351" spans="1:11">
      <c r="A351" s="328" t="s">
        <v>5023</v>
      </c>
      <c r="B351" s="328" t="s">
        <v>5024</v>
      </c>
      <c r="C351" s="344" t="s">
        <v>5025</v>
      </c>
      <c r="D351" s="341" t="s">
        <v>4632</v>
      </c>
      <c r="E351" s="342">
        <v>1</v>
      </c>
      <c r="F351" s="324"/>
      <c r="G351" s="324"/>
      <c r="H351" s="325">
        <f>E351*F350</f>
        <v>0</v>
      </c>
      <c r="I351" s="325">
        <f>E351*G350</f>
        <v>0</v>
      </c>
      <c r="J351" s="325"/>
      <c r="K351" s="325"/>
    </row>
    <row r="352" spans="1:11">
      <c r="A352" s="328" t="s">
        <v>5026</v>
      </c>
      <c r="B352" s="328" t="s">
        <v>5027</v>
      </c>
      <c r="C352" s="344" t="s">
        <v>5028</v>
      </c>
      <c r="D352" s="341" t="s">
        <v>4632</v>
      </c>
      <c r="E352" s="342">
        <v>1</v>
      </c>
      <c r="F352" s="324"/>
      <c r="G352" s="324"/>
      <c r="H352" s="325">
        <f>E352*F351</f>
        <v>0</v>
      </c>
      <c r="I352" s="325">
        <f>E352*G351</f>
        <v>0</v>
      </c>
      <c r="J352" s="325"/>
      <c r="K352" s="325"/>
    </row>
    <row r="353" spans="1:11">
      <c r="A353" s="328" t="s">
        <v>5029</v>
      </c>
      <c r="B353" s="328" t="s">
        <v>5030</v>
      </c>
      <c r="C353" s="344" t="s">
        <v>5031</v>
      </c>
      <c r="D353" s="341" t="s">
        <v>4632</v>
      </c>
      <c r="E353" s="342">
        <v>1</v>
      </c>
      <c r="F353" s="324"/>
      <c r="G353" s="324"/>
      <c r="H353" s="325">
        <f>E353*F352</f>
        <v>0</v>
      </c>
      <c r="I353" s="325">
        <f>E353*G352</f>
        <v>0</v>
      </c>
      <c r="J353" s="325"/>
      <c r="K353" s="325"/>
    </row>
    <row r="354" spans="1:11">
      <c r="A354" s="328" t="s">
        <v>5032</v>
      </c>
      <c r="B354" s="328" t="s">
        <v>4762</v>
      </c>
      <c r="C354" s="344" t="s">
        <v>5033</v>
      </c>
      <c r="D354" s="341" t="s">
        <v>4632</v>
      </c>
      <c r="E354" s="342">
        <v>1</v>
      </c>
      <c r="F354" s="324"/>
      <c r="G354" s="324"/>
      <c r="H354" s="325">
        <f>E354*F353</f>
        <v>0</v>
      </c>
      <c r="I354" s="325">
        <f>E354*G353</f>
        <v>0</v>
      </c>
      <c r="J354" s="325"/>
      <c r="K354" s="325"/>
    </row>
    <row r="355" spans="1:11">
      <c r="A355" s="328"/>
      <c r="B355" s="328" t="s">
        <v>5034</v>
      </c>
      <c r="C355" s="344" t="s">
        <v>5035</v>
      </c>
      <c r="D355" s="341" t="s">
        <v>4632</v>
      </c>
      <c r="E355" s="342">
        <v>1</v>
      </c>
      <c r="F355" s="324"/>
      <c r="G355" s="324"/>
      <c r="H355" s="325">
        <f>E355*F354</f>
        <v>0</v>
      </c>
      <c r="I355" s="325">
        <f>E355*G354</f>
        <v>0</v>
      </c>
      <c r="J355" s="325"/>
      <c r="K355" s="325"/>
    </row>
    <row r="356" spans="1:11" ht="20.399999999999999">
      <c r="A356" s="328" t="s">
        <v>5036</v>
      </c>
      <c r="B356" s="328" t="s">
        <v>4974</v>
      </c>
      <c r="C356" s="344" t="s">
        <v>4975</v>
      </c>
      <c r="D356" s="341" t="s">
        <v>4632</v>
      </c>
      <c r="E356" s="342">
        <v>7</v>
      </c>
      <c r="F356" s="324"/>
      <c r="G356" s="324"/>
      <c r="H356" s="325">
        <f>E356*F355</f>
        <v>0</v>
      </c>
      <c r="I356" s="325">
        <f>E356*G355</f>
        <v>0</v>
      </c>
      <c r="J356" s="325"/>
      <c r="K356" s="325"/>
    </row>
    <row r="357" spans="1:11" ht="20.399999999999999">
      <c r="A357" s="328" t="s">
        <v>5037</v>
      </c>
      <c r="B357" s="328" t="s">
        <v>4757</v>
      </c>
      <c r="C357" s="344" t="s">
        <v>4884</v>
      </c>
      <c r="D357" s="341" t="s">
        <v>4632</v>
      </c>
      <c r="E357" s="342">
        <v>8</v>
      </c>
      <c r="F357" s="324"/>
      <c r="G357" s="324"/>
      <c r="H357" s="325">
        <f>E357*F356</f>
        <v>0</v>
      </c>
      <c r="I357" s="325">
        <f>E357*G356</f>
        <v>0</v>
      </c>
      <c r="J357" s="325"/>
      <c r="K357" s="325"/>
    </row>
    <row r="358" spans="1:11" ht="20.399999999999999">
      <c r="A358" s="328" t="s">
        <v>5038</v>
      </c>
      <c r="B358" s="328"/>
      <c r="C358" s="344" t="s">
        <v>4647</v>
      </c>
      <c r="D358" s="341"/>
      <c r="E358" s="342"/>
      <c r="F358" s="324"/>
      <c r="G358" s="324"/>
      <c r="H358" s="325">
        <f>E358*F357</f>
        <v>0</v>
      </c>
      <c r="I358" s="325">
        <f>E358*G357</f>
        <v>0</v>
      </c>
      <c r="J358" s="325"/>
      <c r="K358" s="325"/>
    </row>
    <row r="359" spans="1:11">
      <c r="A359" s="328"/>
      <c r="B359" s="328"/>
      <c r="C359" s="344" t="s">
        <v>4658</v>
      </c>
      <c r="D359" s="341"/>
      <c r="E359" s="342"/>
      <c r="F359" s="324"/>
      <c r="G359" s="324"/>
      <c r="H359" s="325">
        <f>E359*F358</f>
        <v>0</v>
      </c>
      <c r="I359" s="325">
        <f>E359*G358</f>
        <v>0</v>
      </c>
      <c r="J359" s="325"/>
      <c r="K359" s="325"/>
    </row>
    <row r="360" spans="1:11" ht="20.399999999999999">
      <c r="A360" s="328" t="s">
        <v>5039</v>
      </c>
      <c r="B360" s="328" t="s">
        <v>4773</v>
      </c>
      <c r="C360" s="344" t="s">
        <v>4894</v>
      </c>
      <c r="D360" s="341" t="s">
        <v>4652</v>
      </c>
      <c r="E360" s="342">
        <v>2</v>
      </c>
      <c r="F360" s="324"/>
      <c r="G360" s="324"/>
      <c r="H360" s="325">
        <f>E360*F359</f>
        <v>0</v>
      </c>
      <c r="I360" s="325">
        <f>E360*G359</f>
        <v>0</v>
      </c>
      <c r="J360" s="325"/>
      <c r="K360" s="325"/>
    </row>
    <row r="361" spans="1:11">
      <c r="A361" s="328"/>
      <c r="B361" s="328" t="s">
        <v>4775</v>
      </c>
      <c r="C361" s="344" t="s">
        <v>4776</v>
      </c>
      <c r="D361" s="341" t="s">
        <v>4652</v>
      </c>
      <c r="E361" s="342">
        <v>2</v>
      </c>
      <c r="F361" s="324"/>
      <c r="G361" s="324"/>
      <c r="H361" s="325">
        <f>E361*F360</f>
        <v>0</v>
      </c>
      <c r="I361" s="325">
        <f>E361*G360</f>
        <v>0</v>
      </c>
      <c r="J361" s="325"/>
      <c r="K361" s="325"/>
    </row>
    <row r="362" spans="1:11" ht="20.399999999999999">
      <c r="A362" s="328" t="s">
        <v>5040</v>
      </c>
      <c r="B362" s="328" t="s">
        <v>4773</v>
      </c>
      <c r="C362" s="344" t="s">
        <v>5041</v>
      </c>
      <c r="D362" s="341" t="s">
        <v>4652</v>
      </c>
      <c r="E362" s="342">
        <v>18</v>
      </c>
      <c r="F362" s="324"/>
      <c r="G362" s="324"/>
      <c r="H362" s="325">
        <f>E362*F361</f>
        <v>0</v>
      </c>
      <c r="I362" s="325">
        <v>0</v>
      </c>
      <c r="J362" s="325"/>
      <c r="K362" s="325"/>
    </row>
    <row r="363" spans="1:11">
      <c r="A363" s="328"/>
      <c r="B363" s="328" t="s">
        <v>4775</v>
      </c>
      <c r="C363" s="344" t="s">
        <v>4776</v>
      </c>
      <c r="D363" s="341" t="s">
        <v>4652</v>
      </c>
      <c r="E363" s="342">
        <v>18</v>
      </c>
      <c r="F363" s="324"/>
      <c r="G363" s="324"/>
      <c r="H363" s="325">
        <f>E363*F362</f>
        <v>0</v>
      </c>
      <c r="I363" s="325">
        <f>E363*G362</f>
        <v>0</v>
      </c>
      <c r="J363" s="325"/>
      <c r="K363" s="325"/>
    </row>
    <row r="364" spans="1:11" ht="20.399999999999999">
      <c r="A364" s="328" t="s">
        <v>5042</v>
      </c>
      <c r="B364" s="328" t="s">
        <v>4773</v>
      </c>
      <c r="C364" s="344" t="s">
        <v>4774</v>
      </c>
      <c r="D364" s="341" t="s">
        <v>4652</v>
      </c>
      <c r="E364" s="342">
        <v>1</v>
      </c>
      <c r="F364" s="324"/>
      <c r="G364" s="324"/>
      <c r="H364" s="325">
        <f>E364*F363</f>
        <v>0</v>
      </c>
      <c r="I364" s="325">
        <v>0</v>
      </c>
      <c r="J364" s="325"/>
      <c r="K364" s="325"/>
    </row>
    <row r="365" spans="1:11">
      <c r="A365" s="328"/>
      <c r="B365" s="328" t="s">
        <v>4775</v>
      </c>
      <c r="C365" s="344" t="s">
        <v>4776</v>
      </c>
      <c r="D365" s="341" t="s">
        <v>4652</v>
      </c>
      <c r="E365" s="342">
        <v>1</v>
      </c>
      <c r="F365" s="324"/>
      <c r="G365" s="324"/>
      <c r="H365" s="325">
        <f>E365*F364</f>
        <v>0</v>
      </c>
      <c r="I365" s="325">
        <f>E365*G364</f>
        <v>0</v>
      </c>
      <c r="J365" s="325"/>
      <c r="K365" s="325"/>
    </row>
    <row r="366" spans="1:11" ht="20.399999999999999">
      <c r="A366" s="328" t="s">
        <v>5043</v>
      </c>
      <c r="B366" s="328" t="s">
        <v>4778</v>
      </c>
      <c r="C366" s="344" t="s">
        <v>4989</v>
      </c>
      <c r="D366" s="341" t="s">
        <v>4632</v>
      </c>
      <c r="E366" s="342">
        <v>1</v>
      </c>
      <c r="F366" s="324"/>
      <c r="G366" s="324"/>
      <c r="H366" s="325">
        <f>E366*F365</f>
        <v>0</v>
      </c>
      <c r="I366" s="325">
        <f>E366*G365</f>
        <v>0</v>
      </c>
      <c r="J366" s="325"/>
      <c r="K366" s="325"/>
    </row>
    <row r="367" spans="1:11" ht="20.399999999999999">
      <c r="A367" s="328" t="s">
        <v>5044</v>
      </c>
      <c r="B367" s="328" t="s">
        <v>4778</v>
      </c>
      <c r="C367" s="344" t="s">
        <v>5045</v>
      </c>
      <c r="D367" s="341" t="s">
        <v>4632</v>
      </c>
      <c r="E367" s="342">
        <v>3</v>
      </c>
      <c r="F367" s="324"/>
      <c r="G367" s="324"/>
      <c r="H367" s="325">
        <f>E367*F366</f>
        <v>0</v>
      </c>
      <c r="I367" s="325">
        <f>E367*G366</f>
        <v>0</v>
      </c>
      <c r="J367" s="325"/>
      <c r="K367" s="325"/>
    </row>
    <row r="368" spans="1:11" ht="20.399999999999999">
      <c r="A368" s="328" t="s">
        <v>5046</v>
      </c>
      <c r="B368" s="328" t="s">
        <v>4778</v>
      </c>
      <c r="C368" s="344" t="s">
        <v>5047</v>
      </c>
      <c r="D368" s="341" t="s">
        <v>4632</v>
      </c>
      <c r="E368" s="342">
        <v>1</v>
      </c>
      <c r="F368" s="324"/>
      <c r="G368" s="324"/>
      <c r="H368" s="325">
        <f>E368*F367</f>
        <v>0</v>
      </c>
      <c r="I368" s="325">
        <f>E368*G367</f>
        <v>0</v>
      </c>
      <c r="J368" s="325"/>
      <c r="K368" s="325"/>
    </row>
    <row r="369" spans="1:11" ht="20.399999999999999">
      <c r="A369" s="328" t="s">
        <v>5048</v>
      </c>
      <c r="B369" s="328" t="s">
        <v>4783</v>
      </c>
      <c r="C369" s="344" t="s">
        <v>5049</v>
      </c>
      <c r="D369" s="341" t="s">
        <v>4632</v>
      </c>
      <c r="E369" s="342">
        <v>1</v>
      </c>
      <c r="F369" s="324"/>
      <c r="G369" s="324"/>
      <c r="H369" s="325">
        <f>E369*F368</f>
        <v>0</v>
      </c>
      <c r="I369" s="325">
        <f>E369*G368</f>
        <v>0</v>
      </c>
      <c r="J369" s="325"/>
      <c r="K369" s="325"/>
    </row>
    <row r="370" spans="1:11" ht="20.399999999999999">
      <c r="A370" s="328" t="s">
        <v>5050</v>
      </c>
      <c r="B370" s="328" t="s">
        <v>4786</v>
      </c>
      <c r="C370" s="344" t="s">
        <v>5051</v>
      </c>
      <c r="D370" s="341" t="s">
        <v>4632</v>
      </c>
      <c r="E370" s="342">
        <v>2</v>
      </c>
      <c r="F370" s="324"/>
      <c r="G370" s="324"/>
      <c r="H370" s="325">
        <f>E370*F369</f>
        <v>0</v>
      </c>
      <c r="I370" s="325">
        <f>E370*G369</f>
        <v>0</v>
      </c>
      <c r="J370" s="325"/>
      <c r="K370" s="325"/>
    </row>
    <row r="371" spans="1:11" ht="20.399999999999999">
      <c r="A371" s="328" t="s">
        <v>5052</v>
      </c>
      <c r="B371" s="328" t="s">
        <v>5024</v>
      </c>
      <c r="C371" s="344" t="s">
        <v>5053</v>
      </c>
      <c r="D371" s="341" t="s">
        <v>4632</v>
      </c>
      <c r="E371" s="342">
        <v>3</v>
      </c>
      <c r="F371" s="324"/>
      <c r="G371" s="324"/>
      <c r="H371" s="325">
        <f>E371*F370</f>
        <v>0</v>
      </c>
      <c r="I371" s="325">
        <f>E371*G370</f>
        <v>0</v>
      </c>
      <c r="J371" s="325"/>
      <c r="K371" s="325"/>
    </row>
    <row r="372" spans="1:11" ht="20.399999999999999">
      <c r="A372" s="328" t="s">
        <v>5054</v>
      </c>
      <c r="B372" s="328" t="s">
        <v>4786</v>
      </c>
      <c r="C372" s="344" t="s">
        <v>4991</v>
      </c>
      <c r="D372" s="341" t="s">
        <v>4632</v>
      </c>
      <c r="E372" s="342">
        <v>2</v>
      </c>
      <c r="F372" s="324"/>
      <c r="G372" s="324"/>
      <c r="H372" s="325">
        <f>E372*F371</f>
        <v>0</v>
      </c>
      <c r="I372" s="325">
        <f>E372*G371</f>
        <v>0</v>
      </c>
      <c r="J372" s="325"/>
      <c r="K372" s="325"/>
    </row>
    <row r="373" spans="1:11">
      <c r="A373" s="328"/>
      <c r="B373" s="328"/>
      <c r="C373" s="344" t="s">
        <v>5055</v>
      </c>
      <c r="D373" s="341"/>
      <c r="E373" s="342"/>
      <c r="F373" s="324"/>
      <c r="G373" s="324"/>
      <c r="H373" s="325">
        <f>E373*F372</f>
        <v>0</v>
      </c>
      <c r="I373" s="325">
        <f>E373*G372</f>
        <v>0</v>
      </c>
      <c r="J373" s="325"/>
      <c r="K373" s="325"/>
    </row>
    <row r="374" spans="1:11" ht="20.399999999999999">
      <c r="A374" s="328" t="s">
        <v>5056</v>
      </c>
      <c r="B374" s="328" t="s">
        <v>4794</v>
      </c>
      <c r="C374" s="344" t="s">
        <v>5057</v>
      </c>
      <c r="D374" s="341" t="s">
        <v>4652</v>
      </c>
      <c r="E374" s="346">
        <v>3.5</v>
      </c>
      <c r="F374" s="324"/>
      <c r="G374" s="324"/>
      <c r="H374" s="325">
        <f>E374*F373</f>
        <v>0</v>
      </c>
      <c r="I374" s="325">
        <f>E374*G373</f>
        <v>0</v>
      </c>
      <c r="J374" s="325"/>
      <c r="K374" s="325"/>
    </row>
    <row r="375" spans="1:11" ht="20.399999999999999">
      <c r="A375" s="328" t="s">
        <v>5058</v>
      </c>
      <c r="B375" s="328" t="s">
        <v>4794</v>
      </c>
      <c r="C375" s="344" t="s">
        <v>4997</v>
      </c>
      <c r="D375" s="341" t="s">
        <v>4652</v>
      </c>
      <c r="E375" s="346">
        <v>17</v>
      </c>
      <c r="F375" s="324"/>
      <c r="G375" s="324"/>
      <c r="H375" s="325">
        <f>E375*F374</f>
        <v>0</v>
      </c>
      <c r="I375" s="325">
        <f>E375*G374</f>
        <v>0</v>
      </c>
      <c r="J375" s="325"/>
      <c r="K375" s="325"/>
    </row>
    <row r="376" spans="1:11" ht="20.399999999999999">
      <c r="A376" s="328" t="s">
        <v>5059</v>
      </c>
      <c r="B376" s="328" t="s">
        <v>4794</v>
      </c>
      <c r="C376" s="344" t="s">
        <v>4999</v>
      </c>
      <c r="D376" s="341" t="s">
        <v>4652</v>
      </c>
      <c r="E376" s="346">
        <v>7</v>
      </c>
      <c r="F376" s="324"/>
      <c r="G376" s="324"/>
      <c r="H376" s="325">
        <f>E376*F375</f>
        <v>0</v>
      </c>
      <c r="I376" s="325">
        <f>E376*G375</f>
        <v>0</v>
      </c>
      <c r="J376" s="325"/>
      <c r="K376" s="325"/>
    </row>
    <row r="377" spans="1:11" ht="20.399999999999999">
      <c r="A377" s="328" t="s">
        <v>5060</v>
      </c>
      <c r="B377" s="328"/>
      <c r="C377" s="344" t="s">
        <v>4681</v>
      </c>
      <c r="D377" s="341" t="s">
        <v>4682</v>
      </c>
      <c r="E377" s="346">
        <v>2</v>
      </c>
      <c r="F377" s="324"/>
      <c r="G377" s="324"/>
      <c r="H377" s="325">
        <f>E377*F376</f>
        <v>0</v>
      </c>
      <c r="I377" s="325">
        <f>E377*G376</f>
        <v>0</v>
      </c>
      <c r="J377" s="325"/>
      <c r="K377" s="325"/>
    </row>
    <row r="378" spans="1:11" ht="20.399999999999999">
      <c r="A378" s="328" t="s">
        <v>5061</v>
      </c>
      <c r="B378" s="328"/>
      <c r="C378" s="344" t="s">
        <v>4686</v>
      </c>
      <c r="D378" s="341" t="s">
        <v>4632</v>
      </c>
      <c r="E378" s="346">
        <v>3</v>
      </c>
      <c r="F378" s="324"/>
      <c r="G378" s="324"/>
      <c r="H378" s="325">
        <f>E378*F377</f>
        <v>0</v>
      </c>
      <c r="I378" s="325">
        <f>E378*G377</f>
        <v>0</v>
      </c>
      <c r="J378" s="325"/>
      <c r="K378" s="325"/>
    </row>
    <row r="379" spans="1:11">
      <c r="A379" s="328"/>
      <c r="B379" s="328"/>
      <c r="C379" s="340" t="s">
        <v>5062</v>
      </c>
      <c r="D379" s="341"/>
      <c r="E379" s="342"/>
      <c r="F379" s="324"/>
      <c r="G379" s="324"/>
      <c r="H379" s="347">
        <f>SUM(H343:H378)</f>
        <v>0</v>
      </c>
      <c r="I379" s="347">
        <f>SUM(I343:I378)</f>
        <v>0</v>
      </c>
      <c r="J379" s="325"/>
      <c r="K379" s="325"/>
    </row>
    <row r="380" spans="1:11">
      <c r="A380" s="328"/>
      <c r="B380" s="328" t="s">
        <v>5063</v>
      </c>
      <c r="C380" s="344" t="s">
        <v>5064</v>
      </c>
      <c r="D380" s="341" t="s">
        <v>4632</v>
      </c>
      <c r="E380" s="342">
        <v>119</v>
      </c>
      <c r="F380" s="324"/>
      <c r="G380" s="324"/>
      <c r="H380" s="325"/>
      <c r="I380" s="325">
        <f>E380*G379</f>
        <v>0</v>
      </c>
      <c r="J380" s="325"/>
      <c r="K380" s="325"/>
    </row>
    <row r="381" spans="1:11">
      <c r="A381" s="328"/>
      <c r="B381" s="328"/>
      <c r="C381" s="344" t="s">
        <v>5065</v>
      </c>
      <c r="D381" s="341"/>
      <c r="E381" s="342"/>
      <c r="F381" s="324" t="s">
        <v>24</v>
      </c>
      <c r="G381" s="324" t="s">
        <v>24</v>
      </c>
      <c r="H381" s="325"/>
      <c r="I381" s="325"/>
      <c r="J381" s="325"/>
      <c r="K381" s="325"/>
    </row>
    <row r="382" spans="1:11">
      <c r="A382" s="328"/>
      <c r="B382" s="328" t="s">
        <v>24</v>
      </c>
      <c r="C382" s="344" t="s">
        <v>24</v>
      </c>
      <c r="D382" s="341" t="s">
        <v>24</v>
      </c>
      <c r="E382" s="342" t="s">
        <v>24</v>
      </c>
      <c r="F382" s="324"/>
      <c r="G382" s="324"/>
      <c r="H382" s="325" t="s">
        <v>24</v>
      </c>
      <c r="I382" s="325" t="s">
        <v>24</v>
      </c>
      <c r="J382" s="325"/>
      <c r="K382" s="325"/>
    </row>
    <row r="383" spans="1:11">
      <c r="A383" s="328" t="s">
        <v>24</v>
      </c>
      <c r="B383" s="328"/>
      <c r="C383" s="344" t="s">
        <v>5066</v>
      </c>
      <c r="D383" s="341"/>
      <c r="E383" s="342"/>
      <c r="F383" s="324"/>
      <c r="G383" s="324"/>
      <c r="H383" s="325">
        <f>H379+H340+H302+H260+H212+H168+H132+H94+H77+H53+H32</f>
        <v>0</v>
      </c>
      <c r="I383" s="325"/>
      <c r="J383" s="343"/>
      <c r="K383" s="325"/>
    </row>
    <row r="384" spans="1:11">
      <c r="A384" s="328"/>
      <c r="B384" s="328"/>
      <c r="C384" s="344" t="s">
        <v>5067</v>
      </c>
      <c r="D384" s="341"/>
      <c r="E384" s="342"/>
      <c r="F384" s="324"/>
      <c r="G384" s="324"/>
      <c r="H384" s="325" t="s">
        <v>24</v>
      </c>
      <c r="I384" s="325">
        <f>I380+I379+I340+I302+I260+I212+I168+I132+I94+I77+I53+I32</f>
        <v>0</v>
      </c>
      <c r="J384" s="343"/>
      <c r="K384" s="325"/>
    </row>
    <row r="385" spans="1:11">
      <c r="A385" s="328"/>
      <c r="B385" s="328"/>
      <c r="C385" s="344" t="s">
        <v>366</v>
      </c>
      <c r="D385" s="341" t="s">
        <v>384</v>
      </c>
      <c r="E385" s="342">
        <v>3.6</v>
      </c>
      <c r="F385" s="324"/>
      <c r="G385" s="324"/>
      <c r="H385" s="325">
        <f>$H$383*E385%</f>
        <v>0</v>
      </c>
      <c r="I385" s="325"/>
      <c r="J385" s="343"/>
      <c r="K385" s="325"/>
    </row>
    <row r="386" spans="1:11">
      <c r="A386" s="328"/>
      <c r="B386" s="328"/>
      <c r="C386" s="344" t="s">
        <v>5068</v>
      </c>
      <c r="D386" s="341" t="s">
        <v>384</v>
      </c>
      <c r="E386" s="342">
        <v>4</v>
      </c>
      <c r="F386" s="324"/>
      <c r="G386" s="324"/>
      <c r="H386" s="325">
        <f>$H$383*E386%</f>
        <v>0</v>
      </c>
      <c r="I386" s="325"/>
      <c r="J386" s="343"/>
      <c r="K386" s="325"/>
    </row>
    <row r="387" spans="1:11">
      <c r="A387" s="328"/>
      <c r="B387" s="328"/>
      <c r="C387" s="349" t="s">
        <v>5069</v>
      </c>
      <c r="D387" s="341" t="s">
        <v>24</v>
      </c>
      <c r="E387" s="342" t="s">
        <v>24</v>
      </c>
      <c r="F387" s="324" t="s">
        <v>24</v>
      </c>
      <c r="G387" s="324"/>
      <c r="H387" s="347">
        <f>SUM(H32+H53+H77+H94+H132+H168+H212+H260+H302+H340+H379+H385+H386)</f>
        <v>0</v>
      </c>
      <c r="I387" s="347">
        <f>SUM(I32+I53+I77+I94+I132+I168+I212+I260+I302+I340+I379+I380)</f>
        <v>0</v>
      </c>
      <c r="J387" s="343"/>
      <c r="K387" s="347">
        <f>H387+I387</f>
        <v>0</v>
      </c>
    </row>
    <row r="388" spans="1:11">
      <c r="A388" s="328"/>
      <c r="B388" s="328"/>
      <c r="C388" s="344" t="s">
        <v>5070</v>
      </c>
      <c r="D388" s="341" t="s">
        <v>1539</v>
      </c>
      <c r="E388" s="342"/>
      <c r="G388" s="324"/>
      <c r="H388" s="325" t="s">
        <v>24</v>
      </c>
      <c r="I388" s="325">
        <f>E388*G387</f>
        <v>0</v>
      </c>
      <c r="J388" s="343"/>
      <c r="K388" s="325"/>
    </row>
    <row r="389" spans="1:11">
      <c r="A389" s="328"/>
      <c r="B389" s="328"/>
      <c r="C389" s="344" t="s">
        <v>24</v>
      </c>
      <c r="D389" s="341"/>
      <c r="E389" s="342"/>
      <c r="F389" s="324"/>
      <c r="G389" s="324"/>
      <c r="H389" s="325" t="s">
        <v>24</v>
      </c>
      <c r="I389" s="325" t="s">
        <v>24</v>
      </c>
      <c r="J389" s="343"/>
      <c r="K389" s="325"/>
    </row>
    <row r="390" spans="1:11">
      <c r="A390" s="328"/>
      <c r="B390" s="328"/>
      <c r="C390" s="344" t="s">
        <v>24</v>
      </c>
      <c r="D390" s="341"/>
      <c r="E390" s="342"/>
      <c r="F390" s="324"/>
      <c r="G390" s="324"/>
      <c r="H390" s="325"/>
      <c r="I390" s="325" t="s">
        <v>24</v>
      </c>
      <c r="J390" s="343"/>
      <c r="K390" s="325"/>
    </row>
    <row r="391" spans="1:11">
      <c r="A391" s="328"/>
      <c r="B391" s="328"/>
      <c r="C391" s="344" t="s">
        <v>24</v>
      </c>
      <c r="D391" s="341" t="s">
        <v>24</v>
      </c>
      <c r="E391" s="342" t="s">
        <v>24</v>
      </c>
      <c r="F391" s="324" t="s">
        <v>24</v>
      </c>
      <c r="G391" s="324"/>
      <c r="H391" s="325" t="s">
        <v>24</v>
      </c>
      <c r="I391" s="325" t="s">
        <v>24</v>
      </c>
      <c r="J391" s="343"/>
      <c r="K391" s="325"/>
    </row>
    <row r="392" spans="1:11">
      <c r="A392" s="328"/>
      <c r="B392" s="328"/>
      <c r="C392" s="349" t="s">
        <v>24</v>
      </c>
      <c r="D392" s="341" t="s">
        <v>24</v>
      </c>
      <c r="E392" s="342" t="s">
        <v>24</v>
      </c>
      <c r="F392" s="324" t="s">
        <v>24</v>
      </c>
      <c r="G392" s="324" t="s">
        <v>24</v>
      </c>
      <c r="H392" s="347" t="s">
        <v>24</v>
      </c>
      <c r="I392" s="347" t="s">
        <v>24</v>
      </c>
      <c r="J392" s="343"/>
      <c r="K392" s="325"/>
    </row>
    <row r="393" spans="1:11">
      <c r="A393" s="328"/>
      <c r="B393" s="328"/>
      <c r="C393" s="349" t="s">
        <v>24</v>
      </c>
      <c r="D393" s="341"/>
      <c r="E393" s="342"/>
      <c r="F393" s="324"/>
      <c r="G393" s="324"/>
      <c r="H393" s="347" t="s">
        <v>24</v>
      </c>
      <c r="I393" s="347" t="s">
        <v>24</v>
      </c>
      <c r="J393" s="343"/>
      <c r="K393" s="347" t="s">
        <v>24</v>
      </c>
    </row>
    <row r="394" spans="1:11">
      <c r="A394" s="328"/>
      <c r="B394" s="328"/>
      <c r="C394" s="344"/>
      <c r="D394" s="341"/>
      <c r="E394" s="342"/>
      <c r="F394" s="324"/>
      <c r="G394" s="324"/>
      <c r="H394" s="325"/>
      <c r="I394" s="325"/>
      <c r="J394" s="343"/>
      <c r="K394" s="325"/>
    </row>
    <row r="395" spans="1:11">
      <c r="A395" s="328"/>
      <c r="B395" s="328"/>
      <c r="C395" s="344"/>
      <c r="D395" s="341"/>
      <c r="E395" s="342"/>
      <c r="F395" s="324"/>
      <c r="G395" s="324"/>
      <c r="H395" s="325"/>
      <c r="I395" s="325"/>
      <c r="J395" s="343"/>
      <c r="K395" s="325"/>
    </row>
    <row r="396" spans="1:11">
      <c r="A396" s="328"/>
      <c r="B396" s="328"/>
      <c r="C396" s="344"/>
      <c r="D396" s="341"/>
      <c r="E396" s="342"/>
      <c r="F396" s="324"/>
      <c r="G396" s="324"/>
      <c r="H396" s="325"/>
      <c r="I396" s="325"/>
      <c r="J396" s="343"/>
      <c r="K396" s="325"/>
    </row>
    <row r="397" spans="1:11">
      <c r="A397" s="328"/>
      <c r="B397" s="328"/>
      <c r="C397" s="344"/>
      <c r="D397" s="341"/>
      <c r="E397" s="342"/>
      <c r="F397" s="324"/>
      <c r="G397" s="324"/>
      <c r="H397" s="325"/>
      <c r="I397" s="325"/>
      <c r="J397" s="343"/>
      <c r="K397" s="325"/>
    </row>
    <row r="398" spans="1:11">
      <c r="A398" s="328"/>
      <c r="B398" s="328"/>
      <c r="C398" s="344"/>
      <c r="D398" s="341"/>
      <c r="E398" s="342"/>
      <c r="F398" s="324"/>
      <c r="G398" s="324"/>
      <c r="H398" s="325"/>
      <c r="I398" s="325"/>
      <c r="J398" s="343"/>
      <c r="K398" s="325"/>
    </row>
    <row r="399" spans="1:11">
      <c r="A399" s="328"/>
      <c r="B399" s="328"/>
      <c r="C399" s="344"/>
      <c r="D399" s="341"/>
      <c r="E399" s="342"/>
      <c r="F399" s="324"/>
      <c r="G399" s="324"/>
      <c r="H399" s="325"/>
      <c r="I399" s="325"/>
      <c r="J399" s="343"/>
      <c r="K399" s="325"/>
    </row>
    <row r="400" spans="1:11">
      <c r="A400" s="328"/>
      <c r="B400" s="328"/>
      <c r="C400" s="344"/>
      <c r="D400" s="341"/>
      <c r="E400" s="342"/>
      <c r="F400" s="324"/>
      <c r="G400" s="324"/>
      <c r="H400" s="325"/>
      <c r="I400" s="325"/>
      <c r="J400" s="343"/>
      <c r="K400" s="325"/>
    </row>
    <row r="401" spans="1:11">
      <c r="A401" s="328"/>
      <c r="B401" s="328"/>
      <c r="C401" s="344"/>
      <c r="D401" s="341"/>
      <c r="E401" s="342"/>
      <c r="F401" s="324"/>
      <c r="G401" s="324"/>
      <c r="H401" s="325"/>
      <c r="I401" s="325"/>
      <c r="J401" s="343"/>
      <c r="K401" s="325"/>
    </row>
    <row r="402" spans="1:11">
      <c r="A402" s="328"/>
      <c r="B402" s="328"/>
      <c r="C402" s="344"/>
      <c r="D402" s="341"/>
      <c r="E402" s="342"/>
      <c r="F402" s="324"/>
      <c r="G402" s="324"/>
      <c r="H402" s="325"/>
      <c r="I402" s="325"/>
      <c r="J402" s="343"/>
      <c r="K402" s="325"/>
    </row>
    <row r="403" spans="1:11">
      <c r="A403" s="328"/>
      <c r="B403" s="328"/>
      <c r="C403" s="344"/>
      <c r="D403" s="341"/>
      <c r="E403" s="342"/>
      <c r="F403" s="324"/>
      <c r="G403" s="324"/>
      <c r="H403" s="325"/>
      <c r="I403" s="325"/>
      <c r="J403" s="343"/>
      <c r="K403" s="325"/>
    </row>
    <row r="404" spans="1:11">
      <c r="A404" s="328"/>
      <c r="B404" s="328"/>
      <c r="C404" s="344"/>
      <c r="D404" s="341"/>
      <c r="E404" s="342"/>
      <c r="F404" s="324"/>
      <c r="G404" s="324"/>
      <c r="H404" s="325"/>
      <c r="I404" s="325"/>
      <c r="J404" s="343"/>
      <c r="K404" s="325"/>
    </row>
    <row r="405" spans="1:11">
      <c r="A405" s="328"/>
      <c r="B405" s="328"/>
      <c r="C405" s="344"/>
      <c r="D405" s="341"/>
      <c r="E405" s="342"/>
      <c r="F405" s="324"/>
      <c r="G405" s="324"/>
      <c r="H405" s="325"/>
      <c r="I405" s="325"/>
      <c r="J405" s="343"/>
      <c r="K405" s="325"/>
    </row>
    <row r="406" spans="1:11">
      <c r="A406" s="328"/>
      <c r="B406" s="328"/>
      <c r="C406" s="344"/>
      <c r="D406" s="341"/>
      <c r="E406" s="342"/>
      <c r="F406" s="324"/>
      <c r="G406" s="324"/>
      <c r="H406" s="325"/>
      <c r="I406" s="325"/>
      <c r="J406" s="343"/>
      <c r="K406" s="325"/>
    </row>
    <row r="407" spans="1:11">
      <c r="A407" s="328"/>
      <c r="B407" s="328"/>
      <c r="C407" s="344"/>
      <c r="D407" s="341"/>
      <c r="E407" s="342"/>
      <c r="F407" s="324"/>
      <c r="G407" s="324"/>
      <c r="H407" s="325"/>
      <c r="I407" s="325"/>
      <c r="J407" s="343"/>
      <c r="K407" s="325"/>
    </row>
    <row r="408" spans="1:11">
      <c r="A408" s="328"/>
      <c r="B408" s="328"/>
      <c r="C408" s="344"/>
      <c r="D408" s="341"/>
      <c r="E408" s="342"/>
      <c r="F408" s="324"/>
      <c r="G408" s="324"/>
      <c r="H408" s="325"/>
      <c r="I408" s="325"/>
      <c r="J408" s="343"/>
      <c r="K408" s="325"/>
    </row>
    <row r="409" spans="1:11">
      <c r="A409" s="328"/>
      <c r="B409" s="328"/>
      <c r="C409" s="344"/>
      <c r="D409" s="341"/>
      <c r="E409" s="342"/>
      <c r="F409" s="324"/>
      <c r="G409" s="324"/>
      <c r="H409" s="325"/>
      <c r="I409" s="325"/>
      <c r="J409" s="343"/>
      <c r="K409" s="325"/>
    </row>
    <row r="410" spans="1:11">
      <c r="A410" s="328"/>
      <c r="B410" s="328"/>
      <c r="C410" s="344"/>
      <c r="D410" s="341"/>
      <c r="E410" s="342"/>
      <c r="F410" s="324"/>
      <c r="G410" s="324"/>
      <c r="H410" s="325"/>
      <c r="I410" s="325"/>
      <c r="J410" s="343"/>
      <c r="K410" s="325"/>
    </row>
    <row r="411" spans="1:11">
      <c r="A411" s="328"/>
      <c r="B411" s="328"/>
      <c r="C411" s="344"/>
      <c r="D411" s="341"/>
      <c r="E411" s="342"/>
      <c r="F411" s="324"/>
      <c r="G411" s="324"/>
      <c r="H411" s="325"/>
      <c r="I411" s="325"/>
      <c r="J411" s="343"/>
      <c r="K411" s="325"/>
    </row>
    <row r="412" spans="1:11">
      <c r="A412" s="328"/>
      <c r="B412" s="328"/>
      <c r="C412" s="344"/>
      <c r="D412" s="341"/>
      <c r="E412" s="342"/>
      <c r="F412" s="324"/>
      <c r="G412" s="324"/>
      <c r="H412" s="325"/>
      <c r="I412" s="325"/>
      <c r="J412" s="343"/>
      <c r="K412" s="325"/>
    </row>
    <row r="413" spans="1:11">
      <c r="A413" s="328"/>
      <c r="B413" s="328"/>
      <c r="C413" s="344"/>
      <c r="D413" s="341"/>
      <c r="E413" s="342"/>
      <c r="F413" s="324"/>
      <c r="G413" s="324"/>
      <c r="H413" s="325"/>
      <c r="I413" s="325"/>
      <c r="J413" s="343"/>
    </row>
    <row r="414" spans="1:11">
      <c r="A414" s="328"/>
      <c r="B414" s="328"/>
      <c r="C414" s="344"/>
      <c r="D414" s="341"/>
      <c r="E414" s="342"/>
      <c r="F414" s="324"/>
      <c r="G414" s="324"/>
      <c r="H414" s="325"/>
      <c r="I414" s="325"/>
      <c r="J414" s="343"/>
    </row>
    <row r="415" spans="1:11">
      <c r="A415" s="328"/>
      <c r="B415" s="328"/>
      <c r="C415" s="344"/>
      <c r="D415" s="341"/>
      <c r="E415" s="342"/>
      <c r="F415" s="324"/>
      <c r="G415" s="324"/>
      <c r="H415" s="325"/>
      <c r="I415" s="325"/>
      <c r="J415" s="343"/>
    </row>
    <row r="416" spans="1:11">
      <c r="A416" s="328"/>
      <c r="B416" s="328"/>
      <c r="C416" s="344"/>
      <c r="D416" s="341"/>
      <c r="E416" s="342"/>
      <c r="F416" s="324"/>
      <c r="G416" s="324"/>
      <c r="H416" s="325"/>
      <c r="I416" s="325"/>
      <c r="J416" s="343"/>
    </row>
    <row r="417" spans="1:10">
      <c r="A417" s="328"/>
      <c r="B417" s="328"/>
      <c r="C417" s="344"/>
      <c r="D417" s="341"/>
      <c r="E417" s="342"/>
      <c r="F417" s="324"/>
      <c r="G417" s="324"/>
      <c r="H417" s="325"/>
      <c r="I417" s="325"/>
      <c r="J417" s="343"/>
    </row>
    <row r="418" spans="1:10">
      <c r="A418" s="328"/>
      <c r="B418" s="328"/>
      <c r="C418" s="344"/>
      <c r="D418" s="341"/>
      <c r="E418" s="342"/>
      <c r="F418" s="324"/>
      <c r="G418" s="324"/>
      <c r="H418" s="325"/>
      <c r="I418" s="325"/>
      <c r="J418" s="343"/>
    </row>
    <row r="419" spans="1:10">
      <c r="A419" s="328"/>
      <c r="B419" s="328"/>
      <c r="C419" s="344"/>
      <c r="D419" s="341"/>
      <c r="E419" s="342"/>
      <c r="F419" s="324"/>
      <c r="G419" s="324"/>
      <c r="H419" s="325"/>
      <c r="I419" s="325"/>
      <c r="J419" s="343"/>
    </row>
    <row r="420" spans="1:10">
      <c r="A420" s="328"/>
      <c r="B420" s="328"/>
      <c r="C420" s="344"/>
      <c r="D420" s="341"/>
      <c r="E420" s="342"/>
      <c r="F420" s="324"/>
      <c r="G420" s="324"/>
      <c r="H420" s="325"/>
      <c r="I420" s="325"/>
      <c r="J420" s="343"/>
    </row>
    <row r="421" spans="1:10">
      <c r="A421" s="328"/>
      <c r="B421" s="328"/>
      <c r="C421" s="344"/>
      <c r="D421" s="341"/>
      <c r="E421" s="342"/>
      <c r="F421" s="324"/>
      <c r="G421" s="324"/>
      <c r="H421" s="325"/>
      <c r="I421" s="325"/>
      <c r="J421" s="343"/>
    </row>
    <row r="422" spans="1:10">
      <c r="A422" s="328"/>
      <c r="B422" s="328"/>
      <c r="C422" s="344"/>
      <c r="D422" s="341"/>
      <c r="E422" s="342"/>
      <c r="F422" s="324"/>
      <c r="G422" s="324"/>
      <c r="H422" s="325"/>
      <c r="I422" s="325"/>
      <c r="J422" s="343"/>
    </row>
    <row r="423" spans="1:10">
      <c r="A423" s="328"/>
      <c r="B423" s="328"/>
      <c r="C423" s="344"/>
      <c r="D423" s="341"/>
      <c r="E423" s="342"/>
      <c r="F423" s="324"/>
      <c r="G423" s="324"/>
      <c r="H423" s="325"/>
      <c r="I423" s="325"/>
      <c r="J423" s="343"/>
    </row>
    <row r="424" spans="1:10">
      <c r="A424" s="328"/>
      <c r="B424" s="328"/>
      <c r="C424" s="344"/>
      <c r="D424" s="341"/>
      <c r="E424" s="342"/>
      <c r="F424" s="324"/>
      <c r="G424" s="324"/>
      <c r="H424" s="325"/>
      <c r="I424" s="325"/>
      <c r="J424" s="343"/>
    </row>
    <row r="425" spans="1:10">
      <c r="A425" s="328"/>
      <c r="B425" s="328"/>
      <c r="C425" s="344"/>
      <c r="D425" s="341"/>
      <c r="E425" s="342"/>
      <c r="F425" s="324"/>
      <c r="G425" s="324"/>
      <c r="H425" s="325"/>
      <c r="I425" s="325"/>
      <c r="J425" s="343"/>
    </row>
    <row r="426" spans="1:10">
      <c r="A426" s="328"/>
      <c r="B426" s="328"/>
      <c r="C426" s="344"/>
      <c r="D426" s="341"/>
      <c r="E426" s="342"/>
      <c r="F426" s="324"/>
      <c r="G426" s="324"/>
      <c r="H426" s="325"/>
      <c r="I426" s="325"/>
      <c r="J426" s="343"/>
    </row>
    <row r="427" spans="1:10">
      <c r="A427" s="328"/>
      <c r="B427" s="328"/>
      <c r="C427" s="344"/>
      <c r="D427" s="341"/>
      <c r="E427" s="342"/>
      <c r="F427" s="324"/>
      <c r="G427" s="324"/>
      <c r="H427" s="325"/>
      <c r="I427" s="325"/>
      <c r="J427" s="343"/>
    </row>
    <row r="428" spans="1:10">
      <c r="A428" s="328"/>
      <c r="B428" s="328"/>
      <c r="C428" s="344"/>
      <c r="D428" s="341"/>
      <c r="E428" s="342"/>
      <c r="F428" s="324"/>
      <c r="G428" s="324"/>
      <c r="H428" s="325"/>
      <c r="I428" s="325"/>
      <c r="J428" s="343"/>
    </row>
    <row r="429" spans="1:10">
      <c r="A429" s="328"/>
      <c r="B429" s="328"/>
      <c r="C429" s="344"/>
      <c r="D429" s="341"/>
      <c r="E429" s="342"/>
      <c r="F429" s="324"/>
      <c r="G429" s="324"/>
      <c r="H429" s="325"/>
      <c r="I429" s="325"/>
      <c r="J429" s="343"/>
    </row>
    <row r="430" spans="1:10">
      <c r="A430" s="328"/>
      <c r="B430" s="328"/>
      <c r="C430" s="344"/>
      <c r="D430" s="341"/>
      <c r="E430" s="342"/>
      <c r="F430" s="324"/>
      <c r="G430" s="324"/>
      <c r="H430" s="325"/>
      <c r="I430" s="325"/>
      <c r="J430" s="343"/>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V4996"/>
  <sheetViews>
    <sheetView workbookViewId="0">
      <selection activeCell="O12" sqref="O12"/>
    </sheetView>
  </sheetViews>
  <sheetFormatPr defaultColWidth="11.7109375" defaultRowHeight="12"/>
  <cols>
    <col min="1" max="1" width="4.42578125" style="352" customWidth="1"/>
    <col min="2" max="2" width="16" style="357" bestFit="1" customWidth="1"/>
    <col min="3" max="3" width="49.28515625" style="357" customWidth="1"/>
    <col min="4" max="4" width="6.28515625" style="352" customWidth="1"/>
    <col min="5" max="5" width="13.5703125" style="352" customWidth="1"/>
    <col min="6" max="6" width="12.7109375" style="352" customWidth="1"/>
    <col min="7" max="7" width="16.28515625" style="352" customWidth="1"/>
    <col min="8" max="10" width="11.7109375" style="352"/>
    <col min="11" max="11" width="11.7109375" style="352" customWidth="1"/>
    <col min="12" max="13" width="11.7109375" style="352" hidden="1" customWidth="1"/>
    <col min="14" max="16384" width="11.7109375" style="352"/>
  </cols>
  <sheetData>
    <row r="1" spans="1:13" ht="15.6">
      <c r="A1" s="703" t="s">
        <v>5071</v>
      </c>
      <c r="B1" s="703"/>
      <c r="C1" s="703"/>
      <c r="D1" s="703"/>
      <c r="E1" s="703"/>
      <c r="F1" s="703"/>
      <c r="G1" s="703"/>
      <c r="H1" s="351"/>
      <c r="I1" s="351"/>
    </row>
    <row r="2" spans="1:13">
      <c r="A2" s="353" t="s">
        <v>5072</v>
      </c>
      <c r="B2" s="354" t="str">
        <f>[1]Stavba!CisloStavby</f>
        <v>0001</v>
      </c>
      <c r="C2" s="704" t="str">
        <f>[1]Stavba!NazevStavby</f>
        <v>Tělocvična Jívanská</v>
      </c>
      <c r="D2" s="704"/>
      <c r="E2" s="704"/>
      <c r="F2" s="704"/>
      <c r="G2" s="704"/>
      <c r="H2" s="704"/>
      <c r="I2" s="704"/>
      <c r="J2" s="704"/>
      <c r="K2" s="704"/>
    </row>
    <row r="3" spans="1:13">
      <c r="A3" s="353" t="s">
        <v>5073</v>
      </c>
      <c r="B3" s="354" t="str">
        <f>cisloobjektu</f>
        <v>20.011</v>
      </c>
      <c r="C3" s="705" t="str">
        <f>[1]Stavba!E3</f>
        <v>Tělocvična Jívanská</v>
      </c>
      <c r="D3" s="705"/>
      <c r="E3" s="705"/>
      <c r="F3" s="705"/>
      <c r="G3" s="705"/>
      <c r="H3" s="705"/>
      <c r="I3" s="705"/>
      <c r="J3" s="705"/>
      <c r="K3" s="705"/>
    </row>
    <row r="4" spans="1:13">
      <c r="A4" s="355" t="s">
        <v>5074</v>
      </c>
      <c r="B4" s="356" t="str">
        <f>CisloStavebnihoRozpoctu</f>
        <v>01</v>
      </c>
      <c r="C4" s="706" t="str">
        <f>NazevStavebnihoRozpoctu</f>
        <v>projektový rozpočet</v>
      </c>
      <c r="D4" s="706"/>
      <c r="E4" s="706"/>
      <c r="F4" s="706"/>
      <c r="G4" s="706"/>
      <c r="H4" s="706"/>
      <c r="I4" s="706"/>
      <c r="J4" s="706"/>
      <c r="K4" s="706"/>
    </row>
    <row r="5" spans="1:13">
      <c r="D5" s="358"/>
      <c r="H5" s="351"/>
      <c r="I5" s="351"/>
    </row>
    <row r="6" spans="1:13" ht="24">
      <c r="A6" s="359" t="s">
        <v>5075</v>
      </c>
      <c r="B6" s="360" t="s">
        <v>5076</v>
      </c>
      <c r="C6" s="360" t="s">
        <v>5077</v>
      </c>
      <c r="D6" s="361" t="s">
        <v>124</v>
      </c>
      <c r="E6" s="359" t="s">
        <v>3963</v>
      </c>
      <c r="F6" s="359" t="s">
        <v>5078</v>
      </c>
      <c r="G6" s="362" t="s">
        <v>5079</v>
      </c>
      <c r="H6" s="363" t="s">
        <v>5080</v>
      </c>
      <c r="I6" s="363" t="s">
        <v>5081</v>
      </c>
      <c r="J6" s="364" t="s">
        <v>5082</v>
      </c>
      <c r="K6" s="364" t="s">
        <v>5083</v>
      </c>
      <c r="L6" s="364" t="s">
        <v>37</v>
      </c>
      <c r="M6" s="364" t="s">
        <v>5084</v>
      </c>
    </row>
    <row r="7" spans="1:13">
      <c r="A7" s="365"/>
      <c r="B7" s="366"/>
      <c r="C7" s="366"/>
      <c r="D7" s="367"/>
      <c r="E7" s="368"/>
      <c r="F7" s="369"/>
      <c r="G7" s="369"/>
      <c r="H7" s="370"/>
      <c r="I7" s="370"/>
      <c r="J7" s="369"/>
      <c r="K7" s="369"/>
      <c r="L7" s="369"/>
      <c r="M7" s="369"/>
    </row>
    <row r="8" spans="1:13">
      <c r="A8" s="371" t="s">
        <v>5085</v>
      </c>
      <c r="B8" s="372" t="s">
        <v>5086</v>
      </c>
      <c r="C8" s="373" t="s">
        <v>5087</v>
      </c>
      <c r="D8" s="374"/>
      <c r="E8" s="375"/>
      <c r="F8" s="376"/>
      <c r="G8" s="376">
        <f>SUM(G9:G121)</f>
        <v>0</v>
      </c>
      <c r="H8" s="377"/>
      <c r="I8" s="377">
        <f>SUM(I9:I121)</f>
        <v>0</v>
      </c>
      <c r="J8" s="376"/>
      <c r="K8" s="378">
        <f>SUM(K9:K121)</f>
        <v>0</v>
      </c>
      <c r="L8" s="379"/>
      <c r="M8" s="379">
        <f>SUM(M9:M34)</f>
        <v>0</v>
      </c>
    </row>
    <row r="9" spans="1:13">
      <c r="A9" s="380">
        <v>1</v>
      </c>
      <c r="B9" s="381"/>
      <c r="C9" s="382" t="s">
        <v>5088</v>
      </c>
      <c r="D9" s="383" t="s">
        <v>318</v>
      </c>
      <c r="E9" s="384">
        <v>1</v>
      </c>
      <c r="F9" s="385">
        <f t="shared" ref="F9:F72" si="0">H9+J9</f>
        <v>0</v>
      </c>
      <c r="G9" s="385">
        <f>E9*F9</f>
        <v>0</v>
      </c>
      <c r="H9" s="386"/>
      <c r="I9" s="387">
        <f>ROUND(E9*H9,2)</f>
        <v>0</v>
      </c>
      <c r="J9" s="388"/>
      <c r="K9" s="389">
        <f>ROUND(E9*J9,2)</f>
        <v>0</v>
      </c>
      <c r="L9" s="390">
        <v>21</v>
      </c>
      <c r="M9" s="390">
        <f t="shared" ref="M9:M80" si="1">G9*(1+L9/100)</f>
        <v>0</v>
      </c>
    </row>
    <row r="10" spans="1:13">
      <c r="A10" s="380">
        <v>2</v>
      </c>
      <c r="B10" s="381"/>
      <c r="C10" s="382" t="s">
        <v>5088</v>
      </c>
      <c r="D10" s="383" t="s">
        <v>318</v>
      </c>
      <c r="E10" s="384">
        <v>1</v>
      </c>
      <c r="F10" s="385">
        <f t="shared" si="0"/>
        <v>0</v>
      </c>
      <c r="G10" s="385">
        <f t="shared" ref="G10:G73" si="2">E10*F10</f>
        <v>0</v>
      </c>
      <c r="H10" s="386"/>
      <c r="I10" s="387">
        <f t="shared" ref="I10:I73" si="3">ROUND(E10*H10,2)</f>
        <v>0</v>
      </c>
      <c r="J10" s="388"/>
      <c r="K10" s="389">
        <f t="shared" ref="K10:K73" si="4">ROUND(E10*J10,2)</f>
        <v>0</v>
      </c>
      <c r="L10" s="390">
        <v>21</v>
      </c>
      <c r="M10" s="390">
        <f t="shared" si="1"/>
        <v>0</v>
      </c>
    </row>
    <row r="11" spans="1:13" ht="24">
      <c r="A11" s="380">
        <v>3</v>
      </c>
      <c r="B11" s="381"/>
      <c r="C11" s="382" t="s">
        <v>5089</v>
      </c>
      <c r="D11" s="383" t="s">
        <v>318</v>
      </c>
      <c r="E11" s="384">
        <v>3</v>
      </c>
      <c r="F11" s="385">
        <f t="shared" si="0"/>
        <v>0</v>
      </c>
      <c r="G11" s="385">
        <f t="shared" si="2"/>
        <v>0</v>
      </c>
      <c r="H11" s="386"/>
      <c r="I11" s="387">
        <f t="shared" si="3"/>
        <v>0</v>
      </c>
      <c r="J11" s="388"/>
      <c r="K11" s="389">
        <f t="shared" si="4"/>
        <v>0</v>
      </c>
      <c r="L11" s="390">
        <v>21</v>
      </c>
      <c r="M11" s="390">
        <f t="shared" si="1"/>
        <v>0</v>
      </c>
    </row>
    <row r="12" spans="1:13" ht="24">
      <c r="A12" s="380">
        <v>4</v>
      </c>
      <c r="B12" s="381"/>
      <c r="C12" s="382" t="s">
        <v>5090</v>
      </c>
      <c r="D12" s="383" t="s">
        <v>190</v>
      </c>
      <c r="E12" s="384">
        <v>18</v>
      </c>
      <c r="F12" s="385">
        <f t="shared" si="0"/>
        <v>0</v>
      </c>
      <c r="G12" s="385">
        <f t="shared" si="2"/>
        <v>0</v>
      </c>
      <c r="H12" s="386"/>
      <c r="I12" s="387">
        <f t="shared" si="3"/>
        <v>0</v>
      </c>
      <c r="J12" s="388"/>
      <c r="K12" s="389">
        <f t="shared" si="4"/>
        <v>0</v>
      </c>
      <c r="L12" s="390">
        <v>21</v>
      </c>
      <c r="M12" s="390">
        <f t="shared" si="1"/>
        <v>0</v>
      </c>
    </row>
    <row r="13" spans="1:13">
      <c r="A13" s="380">
        <v>5</v>
      </c>
      <c r="B13" s="381"/>
      <c r="C13" s="382" t="s">
        <v>5091</v>
      </c>
      <c r="D13" s="383" t="s">
        <v>190</v>
      </c>
      <c r="E13" s="384">
        <v>13</v>
      </c>
      <c r="F13" s="385">
        <f t="shared" si="0"/>
        <v>0</v>
      </c>
      <c r="G13" s="385">
        <f t="shared" si="2"/>
        <v>0</v>
      </c>
      <c r="H13" s="386"/>
      <c r="I13" s="387">
        <f t="shared" si="3"/>
        <v>0</v>
      </c>
      <c r="J13" s="388"/>
      <c r="K13" s="389">
        <f t="shared" si="4"/>
        <v>0</v>
      </c>
      <c r="L13" s="390">
        <v>21</v>
      </c>
      <c r="M13" s="390">
        <f t="shared" si="1"/>
        <v>0</v>
      </c>
    </row>
    <row r="14" spans="1:13" ht="24">
      <c r="A14" s="380">
        <v>6</v>
      </c>
      <c r="B14" s="381"/>
      <c r="C14" s="382" t="s">
        <v>5092</v>
      </c>
      <c r="D14" s="383" t="s">
        <v>190</v>
      </c>
      <c r="E14" s="384">
        <v>20</v>
      </c>
      <c r="F14" s="385">
        <f t="shared" si="0"/>
        <v>0</v>
      </c>
      <c r="G14" s="385">
        <f t="shared" si="2"/>
        <v>0</v>
      </c>
      <c r="H14" s="386"/>
      <c r="I14" s="387">
        <f t="shared" si="3"/>
        <v>0</v>
      </c>
      <c r="J14" s="388"/>
      <c r="K14" s="389">
        <f t="shared" si="4"/>
        <v>0</v>
      </c>
      <c r="L14" s="390">
        <v>21</v>
      </c>
      <c r="M14" s="390">
        <f t="shared" si="1"/>
        <v>0</v>
      </c>
    </row>
    <row r="15" spans="1:13" ht="24">
      <c r="A15" s="380">
        <v>7</v>
      </c>
      <c r="B15" s="381"/>
      <c r="C15" s="382" t="s">
        <v>5093</v>
      </c>
      <c r="D15" s="383" t="s">
        <v>190</v>
      </c>
      <c r="E15" s="384">
        <v>10</v>
      </c>
      <c r="F15" s="385">
        <f t="shared" si="0"/>
        <v>0</v>
      </c>
      <c r="G15" s="385">
        <f t="shared" si="2"/>
        <v>0</v>
      </c>
      <c r="H15" s="386"/>
      <c r="I15" s="387">
        <f t="shared" si="3"/>
        <v>0</v>
      </c>
      <c r="J15" s="388"/>
      <c r="K15" s="389">
        <f t="shared" si="4"/>
        <v>0</v>
      </c>
      <c r="L15" s="390">
        <v>21</v>
      </c>
      <c r="M15" s="390">
        <f t="shared" si="1"/>
        <v>0</v>
      </c>
    </row>
    <row r="16" spans="1:13" ht="24">
      <c r="A16" s="380">
        <v>8</v>
      </c>
      <c r="B16" s="381"/>
      <c r="C16" s="382" t="s">
        <v>5094</v>
      </c>
      <c r="D16" s="383" t="s">
        <v>190</v>
      </c>
      <c r="E16" s="384">
        <v>120</v>
      </c>
      <c r="F16" s="385">
        <f t="shared" si="0"/>
        <v>0</v>
      </c>
      <c r="G16" s="385">
        <f t="shared" si="2"/>
        <v>0</v>
      </c>
      <c r="H16" s="386"/>
      <c r="I16" s="387">
        <f t="shared" si="3"/>
        <v>0</v>
      </c>
      <c r="J16" s="388"/>
      <c r="K16" s="389">
        <f t="shared" si="4"/>
        <v>0</v>
      </c>
      <c r="L16" s="390">
        <v>21</v>
      </c>
      <c r="M16" s="390">
        <f t="shared" si="1"/>
        <v>0</v>
      </c>
    </row>
    <row r="17" spans="1:13" ht="24">
      <c r="A17" s="380">
        <v>9</v>
      </c>
      <c r="B17" s="381"/>
      <c r="C17" s="382" t="s">
        <v>5095</v>
      </c>
      <c r="D17" s="391" t="s">
        <v>190</v>
      </c>
      <c r="E17" s="392">
        <v>4800</v>
      </c>
      <c r="F17" s="385">
        <f t="shared" si="0"/>
        <v>0</v>
      </c>
      <c r="G17" s="385">
        <f t="shared" si="2"/>
        <v>0</v>
      </c>
      <c r="H17" s="393"/>
      <c r="I17" s="387">
        <f t="shared" si="3"/>
        <v>0</v>
      </c>
      <c r="J17" s="393"/>
      <c r="K17" s="389">
        <f t="shared" si="4"/>
        <v>0</v>
      </c>
      <c r="L17" s="390">
        <v>21</v>
      </c>
      <c r="M17" s="390">
        <f t="shared" si="1"/>
        <v>0</v>
      </c>
    </row>
    <row r="18" spans="1:13" ht="24">
      <c r="A18" s="380">
        <v>10</v>
      </c>
      <c r="B18" s="381"/>
      <c r="C18" s="382" t="s">
        <v>5096</v>
      </c>
      <c r="D18" s="391" t="s">
        <v>190</v>
      </c>
      <c r="E18" s="392">
        <v>2800</v>
      </c>
      <c r="F18" s="385">
        <f t="shared" si="0"/>
        <v>0</v>
      </c>
      <c r="G18" s="385">
        <f t="shared" si="2"/>
        <v>0</v>
      </c>
      <c r="H18" s="393"/>
      <c r="I18" s="387">
        <f t="shared" si="3"/>
        <v>0</v>
      </c>
      <c r="J18" s="393"/>
      <c r="K18" s="389">
        <f t="shared" si="4"/>
        <v>0</v>
      </c>
      <c r="L18" s="390">
        <v>21</v>
      </c>
      <c r="M18" s="390">
        <f t="shared" si="1"/>
        <v>0</v>
      </c>
    </row>
    <row r="19" spans="1:13" ht="24">
      <c r="A19" s="380">
        <v>11</v>
      </c>
      <c r="B19" s="381"/>
      <c r="C19" s="382" t="s">
        <v>5097</v>
      </c>
      <c r="D19" s="391" t="s">
        <v>190</v>
      </c>
      <c r="E19" s="392">
        <v>120</v>
      </c>
      <c r="F19" s="385">
        <f t="shared" si="0"/>
        <v>0</v>
      </c>
      <c r="G19" s="385">
        <f t="shared" si="2"/>
        <v>0</v>
      </c>
      <c r="H19" s="393"/>
      <c r="I19" s="387">
        <f t="shared" si="3"/>
        <v>0</v>
      </c>
      <c r="J19" s="393"/>
      <c r="K19" s="389">
        <f t="shared" si="4"/>
        <v>0</v>
      </c>
      <c r="L19" s="390">
        <v>21</v>
      </c>
      <c r="M19" s="390">
        <f t="shared" si="1"/>
        <v>0</v>
      </c>
    </row>
    <row r="20" spans="1:13" ht="24">
      <c r="A20" s="380">
        <v>12</v>
      </c>
      <c r="B20" s="381"/>
      <c r="C20" s="382" t="s">
        <v>5098</v>
      </c>
      <c r="D20" s="391" t="s">
        <v>190</v>
      </c>
      <c r="E20" s="392">
        <v>225</v>
      </c>
      <c r="F20" s="385">
        <f t="shared" si="0"/>
        <v>0</v>
      </c>
      <c r="G20" s="385">
        <f t="shared" si="2"/>
        <v>0</v>
      </c>
      <c r="H20" s="393"/>
      <c r="I20" s="387">
        <f t="shared" si="3"/>
        <v>0</v>
      </c>
      <c r="J20" s="393"/>
      <c r="K20" s="389">
        <f t="shared" si="4"/>
        <v>0</v>
      </c>
      <c r="L20" s="390">
        <v>21</v>
      </c>
      <c r="M20" s="390">
        <f t="shared" si="1"/>
        <v>0</v>
      </c>
    </row>
    <row r="21" spans="1:13" ht="24">
      <c r="A21" s="380">
        <v>13</v>
      </c>
      <c r="B21" s="381"/>
      <c r="C21" s="382" t="s">
        <v>5099</v>
      </c>
      <c r="D21" s="391" t="s">
        <v>190</v>
      </c>
      <c r="E21" s="392">
        <v>485</v>
      </c>
      <c r="F21" s="385">
        <f t="shared" si="0"/>
        <v>0</v>
      </c>
      <c r="G21" s="385">
        <f t="shared" si="2"/>
        <v>0</v>
      </c>
      <c r="H21" s="393"/>
      <c r="I21" s="387">
        <f t="shared" si="3"/>
        <v>0</v>
      </c>
      <c r="J21" s="393"/>
      <c r="K21" s="389">
        <f t="shared" si="4"/>
        <v>0</v>
      </c>
      <c r="L21" s="390">
        <v>21</v>
      </c>
      <c r="M21" s="390">
        <f t="shared" si="1"/>
        <v>0</v>
      </c>
    </row>
    <row r="22" spans="1:13" ht="24">
      <c r="A22" s="380">
        <v>14</v>
      </c>
      <c r="B22" s="381"/>
      <c r="C22" s="382" t="s">
        <v>5100</v>
      </c>
      <c r="D22" s="391" t="s">
        <v>190</v>
      </c>
      <c r="E22" s="392">
        <v>150</v>
      </c>
      <c r="F22" s="385">
        <f t="shared" si="0"/>
        <v>0</v>
      </c>
      <c r="G22" s="385">
        <f t="shared" si="2"/>
        <v>0</v>
      </c>
      <c r="H22" s="393"/>
      <c r="I22" s="387">
        <f t="shared" si="3"/>
        <v>0</v>
      </c>
      <c r="J22" s="393"/>
      <c r="K22" s="389">
        <f t="shared" si="4"/>
        <v>0</v>
      </c>
      <c r="L22" s="390">
        <v>21</v>
      </c>
      <c r="M22" s="390">
        <f t="shared" si="1"/>
        <v>0</v>
      </c>
    </row>
    <row r="23" spans="1:13" ht="24">
      <c r="A23" s="380">
        <v>15</v>
      </c>
      <c r="B23" s="381"/>
      <c r="C23" s="382" t="s">
        <v>5101</v>
      </c>
      <c r="D23" s="391" t="s">
        <v>190</v>
      </c>
      <c r="E23" s="392">
        <v>85</v>
      </c>
      <c r="F23" s="385">
        <f t="shared" si="0"/>
        <v>0</v>
      </c>
      <c r="G23" s="385">
        <f t="shared" si="2"/>
        <v>0</v>
      </c>
      <c r="H23" s="393"/>
      <c r="I23" s="387">
        <f t="shared" si="3"/>
        <v>0</v>
      </c>
      <c r="J23" s="393"/>
      <c r="K23" s="389">
        <f t="shared" si="4"/>
        <v>0</v>
      </c>
      <c r="L23" s="390">
        <v>21</v>
      </c>
      <c r="M23" s="390">
        <f t="shared" si="1"/>
        <v>0</v>
      </c>
    </row>
    <row r="24" spans="1:13" ht="24">
      <c r="A24" s="380">
        <v>16</v>
      </c>
      <c r="B24" s="381"/>
      <c r="C24" s="382" t="s">
        <v>5102</v>
      </c>
      <c r="D24" s="391" t="s">
        <v>190</v>
      </c>
      <c r="E24" s="392">
        <v>400</v>
      </c>
      <c r="F24" s="385">
        <f t="shared" si="0"/>
        <v>0</v>
      </c>
      <c r="G24" s="385">
        <f t="shared" si="2"/>
        <v>0</v>
      </c>
      <c r="H24" s="393"/>
      <c r="I24" s="387">
        <f t="shared" si="3"/>
        <v>0</v>
      </c>
      <c r="J24" s="393"/>
      <c r="K24" s="389">
        <f t="shared" si="4"/>
        <v>0</v>
      </c>
      <c r="L24" s="390">
        <v>21</v>
      </c>
      <c r="M24" s="390">
        <f t="shared" si="1"/>
        <v>0</v>
      </c>
    </row>
    <row r="25" spans="1:13" ht="24">
      <c r="A25" s="380">
        <v>17</v>
      </c>
      <c r="B25" s="381"/>
      <c r="C25" s="382" t="s">
        <v>5103</v>
      </c>
      <c r="D25" s="391" t="s">
        <v>190</v>
      </c>
      <c r="E25" s="392">
        <v>120</v>
      </c>
      <c r="F25" s="385">
        <f t="shared" si="0"/>
        <v>0</v>
      </c>
      <c r="G25" s="385">
        <f t="shared" si="2"/>
        <v>0</v>
      </c>
      <c r="H25" s="393"/>
      <c r="I25" s="387">
        <f t="shared" si="3"/>
        <v>0</v>
      </c>
      <c r="J25" s="393"/>
      <c r="K25" s="389">
        <f t="shared" si="4"/>
        <v>0</v>
      </c>
      <c r="L25" s="390">
        <v>21</v>
      </c>
      <c r="M25" s="390">
        <f t="shared" si="1"/>
        <v>0</v>
      </c>
    </row>
    <row r="26" spans="1:13" ht="24">
      <c r="A26" s="380">
        <v>18</v>
      </c>
      <c r="B26" s="381"/>
      <c r="C26" s="382" t="s">
        <v>5104</v>
      </c>
      <c r="D26" s="391" t="s">
        <v>190</v>
      </c>
      <c r="E26" s="392">
        <v>360</v>
      </c>
      <c r="F26" s="385">
        <f t="shared" si="0"/>
        <v>0</v>
      </c>
      <c r="G26" s="385">
        <f t="shared" si="2"/>
        <v>0</v>
      </c>
      <c r="H26" s="393"/>
      <c r="I26" s="387">
        <f t="shared" si="3"/>
        <v>0</v>
      </c>
      <c r="J26" s="393"/>
      <c r="K26" s="389">
        <f t="shared" si="4"/>
        <v>0</v>
      </c>
      <c r="L26" s="390">
        <v>21</v>
      </c>
      <c r="M26" s="390">
        <f t="shared" si="1"/>
        <v>0</v>
      </c>
    </row>
    <row r="27" spans="1:13" ht="24">
      <c r="A27" s="380">
        <v>19</v>
      </c>
      <c r="B27" s="381"/>
      <c r="C27" s="382" t="s">
        <v>5105</v>
      </c>
      <c r="D27" s="391" t="s">
        <v>190</v>
      </c>
      <c r="E27" s="392">
        <v>275</v>
      </c>
      <c r="F27" s="385">
        <f t="shared" si="0"/>
        <v>0</v>
      </c>
      <c r="G27" s="385">
        <f t="shared" si="2"/>
        <v>0</v>
      </c>
      <c r="H27" s="393"/>
      <c r="I27" s="387">
        <f t="shared" si="3"/>
        <v>0</v>
      </c>
      <c r="J27" s="393"/>
      <c r="K27" s="389">
        <f t="shared" si="4"/>
        <v>0</v>
      </c>
      <c r="L27" s="390">
        <v>21</v>
      </c>
      <c r="M27" s="390">
        <f t="shared" si="1"/>
        <v>0</v>
      </c>
    </row>
    <row r="28" spans="1:13">
      <c r="A28" s="380">
        <v>20</v>
      </c>
      <c r="B28" s="381"/>
      <c r="C28" s="382" t="s">
        <v>5106</v>
      </c>
      <c r="D28" s="391" t="s">
        <v>190</v>
      </c>
      <c r="E28" s="392">
        <v>180</v>
      </c>
      <c r="F28" s="385">
        <f t="shared" si="0"/>
        <v>0</v>
      </c>
      <c r="G28" s="385">
        <f t="shared" si="2"/>
        <v>0</v>
      </c>
      <c r="H28" s="393"/>
      <c r="I28" s="387">
        <f t="shared" si="3"/>
        <v>0</v>
      </c>
      <c r="J28" s="393"/>
      <c r="K28" s="389">
        <f t="shared" si="4"/>
        <v>0</v>
      </c>
      <c r="L28" s="390">
        <v>21</v>
      </c>
      <c r="M28" s="390">
        <f t="shared" si="1"/>
        <v>0</v>
      </c>
    </row>
    <row r="29" spans="1:13">
      <c r="A29" s="380">
        <v>21</v>
      </c>
      <c r="B29" s="381"/>
      <c r="C29" s="382" t="s">
        <v>5107</v>
      </c>
      <c r="D29" s="391" t="s">
        <v>190</v>
      </c>
      <c r="E29" s="392">
        <v>180</v>
      </c>
      <c r="F29" s="385">
        <f t="shared" si="0"/>
        <v>0</v>
      </c>
      <c r="G29" s="385">
        <f t="shared" si="2"/>
        <v>0</v>
      </c>
      <c r="H29" s="393"/>
      <c r="I29" s="387">
        <f t="shared" si="3"/>
        <v>0</v>
      </c>
      <c r="J29" s="393"/>
      <c r="K29" s="389">
        <f t="shared" si="4"/>
        <v>0</v>
      </c>
      <c r="L29" s="390">
        <v>21</v>
      </c>
      <c r="M29" s="390">
        <f t="shared" si="1"/>
        <v>0</v>
      </c>
    </row>
    <row r="30" spans="1:13">
      <c r="A30" s="380">
        <v>22</v>
      </c>
      <c r="B30" s="381"/>
      <c r="C30" s="382" t="s">
        <v>5108</v>
      </c>
      <c r="D30" s="391" t="s">
        <v>190</v>
      </c>
      <c r="E30" s="392">
        <v>100</v>
      </c>
      <c r="F30" s="385">
        <f t="shared" si="0"/>
        <v>0</v>
      </c>
      <c r="G30" s="385">
        <f t="shared" si="2"/>
        <v>0</v>
      </c>
      <c r="H30" s="393"/>
      <c r="I30" s="387">
        <f t="shared" si="3"/>
        <v>0</v>
      </c>
      <c r="J30" s="393"/>
      <c r="K30" s="389">
        <f t="shared" si="4"/>
        <v>0</v>
      </c>
      <c r="L30" s="390">
        <v>21</v>
      </c>
      <c r="M30" s="390">
        <f t="shared" si="1"/>
        <v>0</v>
      </c>
    </row>
    <row r="31" spans="1:13">
      <c r="A31" s="380">
        <v>23</v>
      </c>
      <c r="B31" s="381"/>
      <c r="C31" s="382" t="s">
        <v>5109</v>
      </c>
      <c r="D31" s="391" t="s">
        <v>318</v>
      </c>
      <c r="E31" s="392">
        <v>20</v>
      </c>
      <c r="F31" s="385">
        <f t="shared" si="0"/>
        <v>0</v>
      </c>
      <c r="G31" s="385">
        <f t="shared" si="2"/>
        <v>0</v>
      </c>
      <c r="H31" s="393"/>
      <c r="I31" s="387">
        <f t="shared" si="3"/>
        <v>0</v>
      </c>
      <c r="J31" s="393"/>
      <c r="K31" s="389">
        <f t="shared" si="4"/>
        <v>0</v>
      </c>
      <c r="L31" s="390">
        <v>21</v>
      </c>
      <c r="M31" s="390">
        <f t="shared" si="1"/>
        <v>0</v>
      </c>
    </row>
    <row r="32" spans="1:13">
      <c r="A32" s="380">
        <v>24</v>
      </c>
      <c r="B32" s="381"/>
      <c r="C32" s="382" t="s">
        <v>5110</v>
      </c>
      <c r="D32" s="383" t="s">
        <v>318</v>
      </c>
      <c r="E32" s="384">
        <v>2</v>
      </c>
      <c r="F32" s="385">
        <f t="shared" si="0"/>
        <v>0</v>
      </c>
      <c r="G32" s="385">
        <f t="shared" si="2"/>
        <v>0</v>
      </c>
      <c r="H32" s="386"/>
      <c r="I32" s="387">
        <f t="shared" si="3"/>
        <v>0</v>
      </c>
      <c r="J32" s="388"/>
      <c r="K32" s="389">
        <f t="shared" si="4"/>
        <v>0</v>
      </c>
      <c r="L32" s="390">
        <v>21</v>
      </c>
      <c r="M32" s="390">
        <f t="shared" si="1"/>
        <v>0</v>
      </c>
    </row>
    <row r="33" spans="1:13">
      <c r="A33" s="380">
        <v>25</v>
      </c>
      <c r="B33" s="381"/>
      <c r="C33" s="382" t="s">
        <v>5111</v>
      </c>
      <c r="D33" s="391" t="s">
        <v>155</v>
      </c>
      <c r="E33" s="392">
        <v>680</v>
      </c>
      <c r="F33" s="385">
        <f t="shared" si="0"/>
        <v>0</v>
      </c>
      <c r="G33" s="385">
        <f t="shared" si="2"/>
        <v>0</v>
      </c>
      <c r="H33" s="393"/>
      <c r="I33" s="387">
        <f t="shared" si="3"/>
        <v>0</v>
      </c>
      <c r="J33" s="393"/>
      <c r="K33" s="389">
        <f t="shared" si="4"/>
        <v>0</v>
      </c>
      <c r="L33" s="390">
        <v>21</v>
      </c>
      <c r="M33" s="390">
        <f t="shared" si="1"/>
        <v>0</v>
      </c>
    </row>
    <row r="34" spans="1:13">
      <c r="A34" s="380">
        <v>26</v>
      </c>
      <c r="B34" s="381"/>
      <c r="C34" s="382" t="s">
        <v>5112</v>
      </c>
      <c r="D34" s="391" t="s">
        <v>155</v>
      </c>
      <c r="E34" s="392">
        <v>54</v>
      </c>
      <c r="F34" s="385">
        <f t="shared" si="0"/>
        <v>0</v>
      </c>
      <c r="G34" s="385">
        <f t="shared" si="2"/>
        <v>0</v>
      </c>
      <c r="H34" s="393"/>
      <c r="I34" s="387">
        <f t="shared" si="3"/>
        <v>0</v>
      </c>
      <c r="J34" s="393"/>
      <c r="K34" s="389">
        <f t="shared" si="4"/>
        <v>0</v>
      </c>
      <c r="L34" s="390">
        <v>21</v>
      </c>
      <c r="M34" s="390">
        <f t="shared" si="1"/>
        <v>0</v>
      </c>
    </row>
    <row r="35" spans="1:13">
      <c r="A35" s="380">
        <v>27</v>
      </c>
      <c r="B35" s="381"/>
      <c r="C35" s="382" t="s">
        <v>5113</v>
      </c>
      <c r="D35" s="391" t="s">
        <v>155</v>
      </c>
      <c r="E35" s="392">
        <v>10</v>
      </c>
      <c r="F35" s="385">
        <f t="shared" si="0"/>
        <v>0</v>
      </c>
      <c r="G35" s="385">
        <f t="shared" si="2"/>
        <v>0</v>
      </c>
      <c r="H35" s="393"/>
      <c r="I35" s="387">
        <f t="shared" si="3"/>
        <v>0</v>
      </c>
      <c r="J35" s="393"/>
      <c r="K35" s="389">
        <f t="shared" si="4"/>
        <v>0</v>
      </c>
      <c r="L35" s="390">
        <v>21</v>
      </c>
      <c r="M35" s="390">
        <f t="shared" si="1"/>
        <v>0</v>
      </c>
    </row>
    <row r="36" spans="1:13">
      <c r="A36" s="380">
        <v>28</v>
      </c>
      <c r="B36" s="381"/>
      <c r="C36" s="382" t="s">
        <v>5114</v>
      </c>
      <c r="D36" s="391" t="s">
        <v>155</v>
      </c>
      <c r="E36" s="392">
        <v>8</v>
      </c>
      <c r="F36" s="385">
        <f t="shared" si="0"/>
        <v>0</v>
      </c>
      <c r="G36" s="385">
        <f t="shared" si="2"/>
        <v>0</v>
      </c>
      <c r="H36" s="393"/>
      <c r="I36" s="387">
        <f t="shared" si="3"/>
        <v>0</v>
      </c>
      <c r="J36" s="393"/>
      <c r="K36" s="389">
        <f t="shared" si="4"/>
        <v>0</v>
      </c>
      <c r="L36" s="390">
        <v>21</v>
      </c>
      <c r="M36" s="390">
        <f t="shared" si="1"/>
        <v>0</v>
      </c>
    </row>
    <row r="37" spans="1:13">
      <c r="A37" s="380">
        <v>29</v>
      </c>
      <c r="B37" s="381"/>
      <c r="C37" s="382" t="s">
        <v>5115</v>
      </c>
      <c r="D37" s="391" t="s">
        <v>332</v>
      </c>
      <c r="E37" s="392">
        <v>140</v>
      </c>
      <c r="F37" s="385">
        <f t="shared" si="0"/>
        <v>0</v>
      </c>
      <c r="G37" s="385">
        <f t="shared" si="2"/>
        <v>0</v>
      </c>
      <c r="H37" s="393"/>
      <c r="I37" s="387">
        <f t="shared" si="3"/>
        <v>0</v>
      </c>
      <c r="J37" s="393"/>
      <c r="K37" s="389">
        <f t="shared" si="4"/>
        <v>0</v>
      </c>
      <c r="L37" s="390">
        <v>21</v>
      </c>
      <c r="M37" s="390">
        <f t="shared" si="1"/>
        <v>0</v>
      </c>
    </row>
    <row r="38" spans="1:13">
      <c r="A38" s="380">
        <v>30</v>
      </c>
      <c r="B38" s="381"/>
      <c r="C38" s="382" t="s">
        <v>5116</v>
      </c>
      <c r="D38" s="391" t="s">
        <v>332</v>
      </c>
      <c r="E38" s="392">
        <v>6</v>
      </c>
      <c r="F38" s="385">
        <f t="shared" si="0"/>
        <v>0</v>
      </c>
      <c r="G38" s="385">
        <f t="shared" si="2"/>
        <v>0</v>
      </c>
      <c r="H38" s="393"/>
      <c r="I38" s="387">
        <f t="shared" si="3"/>
        <v>0</v>
      </c>
      <c r="J38" s="393"/>
      <c r="K38" s="389">
        <f t="shared" si="4"/>
        <v>0</v>
      </c>
      <c r="L38" s="390">
        <v>21</v>
      </c>
      <c r="M38" s="390">
        <f t="shared" si="1"/>
        <v>0</v>
      </c>
    </row>
    <row r="39" spans="1:13">
      <c r="A39" s="380">
        <v>31</v>
      </c>
      <c r="B39" s="381"/>
      <c r="C39" s="382" t="s">
        <v>5117</v>
      </c>
      <c r="D39" s="391" t="s">
        <v>332</v>
      </c>
      <c r="E39" s="392">
        <v>2</v>
      </c>
      <c r="F39" s="385">
        <f t="shared" si="0"/>
        <v>0</v>
      </c>
      <c r="G39" s="385">
        <f t="shared" si="2"/>
        <v>0</v>
      </c>
      <c r="H39" s="393"/>
      <c r="I39" s="387">
        <f t="shared" si="3"/>
        <v>0</v>
      </c>
      <c r="J39" s="393"/>
      <c r="K39" s="389">
        <f t="shared" si="4"/>
        <v>0</v>
      </c>
      <c r="L39" s="390">
        <v>21</v>
      </c>
      <c r="M39" s="390">
        <f t="shared" si="1"/>
        <v>0</v>
      </c>
    </row>
    <row r="40" spans="1:13">
      <c r="A40" s="380">
        <v>32</v>
      </c>
      <c r="B40" s="381"/>
      <c r="C40" s="382" t="s">
        <v>5118</v>
      </c>
      <c r="D40" s="391" t="s">
        <v>155</v>
      </c>
      <c r="E40" s="392">
        <v>141</v>
      </c>
      <c r="F40" s="385">
        <f t="shared" si="0"/>
        <v>0</v>
      </c>
      <c r="G40" s="385">
        <f t="shared" si="2"/>
        <v>0</v>
      </c>
      <c r="H40" s="393"/>
      <c r="I40" s="387">
        <f t="shared" si="3"/>
        <v>0</v>
      </c>
      <c r="J40" s="393"/>
      <c r="K40" s="389">
        <f t="shared" si="4"/>
        <v>0</v>
      </c>
      <c r="L40" s="390">
        <v>21</v>
      </c>
      <c r="M40" s="390">
        <f t="shared" si="1"/>
        <v>0</v>
      </c>
    </row>
    <row r="41" spans="1:13">
      <c r="A41" s="380">
        <v>33</v>
      </c>
      <c r="B41" s="381"/>
      <c r="C41" s="382" t="s">
        <v>5119</v>
      </c>
      <c r="D41" s="391" t="s">
        <v>155</v>
      </c>
      <c r="E41" s="392">
        <v>2</v>
      </c>
      <c r="F41" s="385">
        <f t="shared" si="0"/>
        <v>0</v>
      </c>
      <c r="G41" s="385">
        <f t="shared" si="2"/>
        <v>0</v>
      </c>
      <c r="H41" s="393"/>
      <c r="I41" s="387">
        <f t="shared" si="3"/>
        <v>0</v>
      </c>
      <c r="J41" s="393"/>
      <c r="K41" s="389">
        <f t="shared" si="4"/>
        <v>0</v>
      </c>
      <c r="L41" s="390">
        <v>21</v>
      </c>
      <c r="M41" s="390">
        <f t="shared" si="1"/>
        <v>0</v>
      </c>
    </row>
    <row r="42" spans="1:13">
      <c r="A42" s="380">
        <v>34</v>
      </c>
      <c r="B42" s="381"/>
      <c r="C42" s="382" t="s">
        <v>5120</v>
      </c>
      <c r="D42" s="391" t="s">
        <v>155</v>
      </c>
      <c r="E42" s="392">
        <v>2</v>
      </c>
      <c r="F42" s="385">
        <f t="shared" si="0"/>
        <v>0</v>
      </c>
      <c r="G42" s="385">
        <f t="shared" si="2"/>
        <v>0</v>
      </c>
      <c r="H42" s="393"/>
      <c r="I42" s="387">
        <f t="shared" si="3"/>
        <v>0</v>
      </c>
      <c r="J42" s="393"/>
      <c r="K42" s="389">
        <f t="shared" si="4"/>
        <v>0</v>
      </c>
      <c r="L42" s="390">
        <v>21</v>
      </c>
      <c r="M42" s="390">
        <f t="shared" si="1"/>
        <v>0</v>
      </c>
    </row>
    <row r="43" spans="1:13">
      <c r="A43" s="380">
        <v>35</v>
      </c>
      <c r="B43" s="381"/>
      <c r="C43" s="382" t="s">
        <v>5121</v>
      </c>
      <c r="D43" s="391" t="s">
        <v>318</v>
      </c>
      <c r="E43" s="392">
        <v>1</v>
      </c>
      <c r="F43" s="385">
        <f t="shared" si="0"/>
        <v>0</v>
      </c>
      <c r="G43" s="385">
        <f t="shared" si="2"/>
        <v>0</v>
      </c>
      <c r="H43" s="393"/>
      <c r="I43" s="387">
        <f t="shared" si="3"/>
        <v>0</v>
      </c>
      <c r="J43" s="393"/>
      <c r="K43" s="389">
        <f t="shared" si="4"/>
        <v>0</v>
      </c>
      <c r="L43" s="390">
        <v>21</v>
      </c>
      <c r="M43" s="390">
        <f t="shared" si="1"/>
        <v>0</v>
      </c>
    </row>
    <row r="44" spans="1:13">
      <c r="A44" s="380">
        <v>36</v>
      </c>
      <c r="B44" s="381"/>
      <c r="C44" s="382" t="s">
        <v>5122</v>
      </c>
      <c r="D44" s="391" t="s">
        <v>332</v>
      </c>
      <c r="E44" s="392">
        <v>3</v>
      </c>
      <c r="F44" s="385">
        <f t="shared" si="0"/>
        <v>0</v>
      </c>
      <c r="G44" s="385">
        <f t="shared" si="2"/>
        <v>0</v>
      </c>
      <c r="H44" s="393"/>
      <c r="I44" s="387">
        <f t="shared" si="3"/>
        <v>0</v>
      </c>
      <c r="J44" s="393"/>
      <c r="K44" s="389">
        <f t="shared" si="4"/>
        <v>0</v>
      </c>
      <c r="L44" s="390">
        <v>21</v>
      </c>
      <c r="M44" s="390">
        <f t="shared" si="1"/>
        <v>0</v>
      </c>
    </row>
    <row r="45" spans="1:13">
      <c r="A45" s="380">
        <v>37</v>
      </c>
      <c r="B45" s="381"/>
      <c r="C45" s="382" t="s">
        <v>5123</v>
      </c>
      <c r="D45" s="391" t="s">
        <v>332</v>
      </c>
      <c r="E45" s="392">
        <v>1</v>
      </c>
      <c r="F45" s="385">
        <f t="shared" si="0"/>
        <v>0</v>
      </c>
      <c r="G45" s="385">
        <f t="shared" si="2"/>
        <v>0</v>
      </c>
      <c r="H45" s="393"/>
      <c r="I45" s="387">
        <f t="shared" si="3"/>
        <v>0</v>
      </c>
      <c r="J45" s="393"/>
      <c r="K45" s="389">
        <f t="shared" si="4"/>
        <v>0</v>
      </c>
      <c r="L45" s="390">
        <v>21</v>
      </c>
      <c r="M45" s="390">
        <f t="shared" si="1"/>
        <v>0</v>
      </c>
    </row>
    <row r="46" spans="1:13">
      <c r="A46" s="380">
        <v>38</v>
      </c>
      <c r="B46" s="381"/>
      <c r="C46" s="382" t="s">
        <v>5124</v>
      </c>
      <c r="D46" s="391" t="s">
        <v>318</v>
      </c>
      <c r="E46" s="392">
        <v>1</v>
      </c>
      <c r="F46" s="385">
        <f t="shared" si="0"/>
        <v>0</v>
      </c>
      <c r="G46" s="385">
        <f t="shared" si="2"/>
        <v>0</v>
      </c>
      <c r="H46" s="393"/>
      <c r="I46" s="387">
        <f t="shared" si="3"/>
        <v>0</v>
      </c>
      <c r="J46" s="393"/>
      <c r="K46" s="389">
        <f t="shared" si="4"/>
        <v>0</v>
      </c>
      <c r="L46" s="390">
        <v>21</v>
      </c>
      <c r="M46" s="390">
        <f t="shared" si="1"/>
        <v>0</v>
      </c>
    </row>
    <row r="47" spans="1:13">
      <c r="A47" s="380">
        <v>39</v>
      </c>
      <c r="B47" s="381"/>
      <c r="C47" s="382" t="s">
        <v>5125</v>
      </c>
      <c r="D47" s="391" t="s">
        <v>318</v>
      </c>
      <c r="E47" s="392">
        <v>3</v>
      </c>
      <c r="F47" s="385">
        <f t="shared" si="0"/>
        <v>0</v>
      </c>
      <c r="G47" s="385">
        <f t="shared" si="2"/>
        <v>0</v>
      </c>
      <c r="H47" s="393"/>
      <c r="I47" s="387">
        <f t="shared" si="3"/>
        <v>0</v>
      </c>
      <c r="J47" s="393"/>
      <c r="K47" s="389">
        <f t="shared" si="4"/>
        <v>0</v>
      </c>
      <c r="L47" s="390">
        <v>21</v>
      </c>
      <c r="M47" s="390">
        <f t="shared" si="1"/>
        <v>0</v>
      </c>
    </row>
    <row r="48" spans="1:13">
      <c r="A48" s="380">
        <v>40</v>
      </c>
      <c r="B48" s="381"/>
      <c r="C48" s="382" t="s">
        <v>5126</v>
      </c>
      <c r="D48" s="391" t="s">
        <v>318</v>
      </c>
      <c r="E48" s="392">
        <v>1</v>
      </c>
      <c r="F48" s="385">
        <f t="shared" si="0"/>
        <v>0</v>
      </c>
      <c r="G48" s="385">
        <f t="shared" si="2"/>
        <v>0</v>
      </c>
      <c r="H48" s="393"/>
      <c r="I48" s="387">
        <f t="shared" si="3"/>
        <v>0</v>
      </c>
      <c r="J48" s="393"/>
      <c r="K48" s="389">
        <f t="shared" si="4"/>
        <v>0</v>
      </c>
      <c r="L48" s="390">
        <v>21</v>
      </c>
      <c r="M48" s="390">
        <f t="shared" si="1"/>
        <v>0</v>
      </c>
    </row>
    <row r="49" spans="1:15">
      <c r="A49" s="380">
        <v>41</v>
      </c>
      <c r="B49" s="381"/>
      <c r="C49" s="382" t="s">
        <v>5127</v>
      </c>
      <c r="D49" s="391" t="s">
        <v>318</v>
      </c>
      <c r="E49" s="392">
        <v>2</v>
      </c>
      <c r="F49" s="385">
        <f t="shared" si="0"/>
        <v>0</v>
      </c>
      <c r="G49" s="385">
        <f t="shared" si="2"/>
        <v>0</v>
      </c>
      <c r="H49" s="393"/>
      <c r="I49" s="387">
        <f t="shared" si="3"/>
        <v>0</v>
      </c>
      <c r="J49" s="393"/>
      <c r="K49" s="389">
        <f t="shared" si="4"/>
        <v>0</v>
      </c>
      <c r="L49" s="390">
        <v>21</v>
      </c>
      <c r="M49" s="390">
        <f t="shared" si="1"/>
        <v>0</v>
      </c>
    </row>
    <row r="50" spans="1:15">
      <c r="A50" s="380">
        <v>42</v>
      </c>
      <c r="B50" s="381"/>
      <c r="C50" s="382" t="s">
        <v>5128</v>
      </c>
      <c r="D50" s="391" t="s">
        <v>318</v>
      </c>
      <c r="E50" s="392">
        <v>3</v>
      </c>
      <c r="F50" s="385">
        <f t="shared" si="0"/>
        <v>0</v>
      </c>
      <c r="G50" s="385">
        <f t="shared" si="2"/>
        <v>0</v>
      </c>
      <c r="H50" s="393"/>
      <c r="I50" s="387">
        <f t="shared" si="3"/>
        <v>0</v>
      </c>
      <c r="J50" s="393"/>
      <c r="K50" s="389">
        <f t="shared" si="4"/>
        <v>0</v>
      </c>
      <c r="L50" s="390">
        <v>21</v>
      </c>
      <c r="M50" s="390">
        <f t="shared" si="1"/>
        <v>0</v>
      </c>
    </row>
    <row r="51" spans="1:15" ht="24">
      <c r="A51" s="380">
        <v>43</v>
      </c>
      <c r="B51" s="381"/>
      <c r="C51" s="382" t="s">
        <v>5129</v>
      </c>
      <c r="D51" s="391" t="s">
        <v>318</v>
      </c>
      <c r="E51" s="392">
        <v>4</v>
      </c>
      <c r="F51" s="385">
        <f t="shared" si="0"/>
        <v>0</v>
      </c>
      <c r="G51" s="385">
        <f t="shared" si="2"/>
        <v>0</v>
      </c>
      <c r="H51" s="393"/>
      <c r="I51" s="387">
        <f t="shared" si="3"/>
        <v>0</v>
      </c>
      <c r="J51" s="393"/>
      <c r="K51" s="389">
        <f t="shared" si="4"/>
        <v>0</v>
      </c>
      <c r="L51" s="390">
        <v>21</v>
      </c>
      <c r="M51" s="390">
        <f t="shared" si="1"/>
        <v>0</v>
      </c>
    </row>
    <row r="52" spans="1:15">
      <c r="A52" s="380">
        <v>44</v>
      </c>
      <c r="B52" s="381"/>
      <c r="C52" s="382" t="s">
        <v>5130</v>
      </c>
      <c r="D52" s="391" t="s">
        <v>318</v>
      </c>
      <c r="E52" s="392">
        <v>8</v>
      </c>
      <c r="F52" s="385">
        <f t="shared" si="0"/>
        <v>0</v>
      </c>
      <c r="G52" s="385">
        <f t="shared" si="2"/>
        <v>0</v>
      </c>
      <c r="H52" s="393"/>
      <c r="I52" s="387">
        <f t="shared" si="3"/>
        <v>0</v>
      </c>
      <c r="J52" s="393"/>
      <c r="K52" s="389">
        <f t="shared" si="4"/>
        <v>0</v>
      </c>
      <c r="L52" s="390">
        <v>21</v>
      </c>
      <c r="M52" s="390">
        <f t="shared" si="1"/>
        <v>0</v>
      </c>
    </row>
    <row r="53" spans="1:15">
      <c r="A53" s="380">
        <v>45</v>
      </c>
      <c r="B53" s="381"/>
      <c r="C53" s="382" t="s">
        <v>5131</v>
      </c>
      <c r="D53" s="391" t="s">
        <v>318</v>
      </c>
      <c r="E53" s="392">
        <v>1</v>
      </c>
      <c r="F53" s="385">
        <f t="shared" si="0"/>
        <v>0</v>
      </c>
      <c r="G53" s="385">
        <f t="shared" si="2"/>
        <v>0</v>
      </c>
      <c r="H53" s="393"/>
      <c r="I53" s="387">
        <f t="shared" si="3"/>
        <v>0</v>
      </c>
      <c r="J53" s="393"/>
      <c r="K53" s="389">
        <f t="shared" si="4"/>
        <v>0</v>
      </c>
      <c r="L53" s="390">
        <v>21</v>
      </c>
      <c r="M53" s="390">
        <f t="shared" si="1"/>
        <v>0</v>
      </c>
    </row>
    <row r="54" spans="1:15" ht="24">
      <c r="A54" s="380">
        <v>46</v>
      </c>
      <c r="B54" s="381"/>
      <c r="C54" s="382" t="s">
        <v>5132</v>
      </c>
      <c r="D54" s="391" t="s">
        <v>318</v>
      </c>
      <c r="E54" s="392">
        <v>100</v>
      </c>
      <c r="F54" s="385">
        <f t="shared" si="0"/>
        <v>0</v>
      </c>
      <c r="G54" s="385">
        <f t="shared" si="2"/>
        <v>0</v>
      </c>
      <c r="H54" s="393"/>
      <c r="I54" s="387">
        <f t="shared" si="3"/>
        <v>0</v>
      </c>
      <c r="J54" s="393"/>
      <c r="K54" s="389">
        <f t="shared" si="4"/>
        <v>0</v>
      </c>
      <c r="L54" s="390">
        <v>21</v>
      </c>
      <c r="M54" s="390">
        <f t="shared" si="1"/>
        <v>0</v>
      </c>
    </row>
    <row r="55" spans="1:15" ht="24">
      <c r="A55" s="380">
        <v>47</v>
      </c>
      <c r="B55" s="381"/>
      <c r="C55" s="382" t="s">
        <v>5133</v>
      </c>
      <c r="D55" s="391" t="s">
        <v>190</v>
      </c>
      <c r="E55" s="392">
        <v>100</v>
      </c>
      <c r="F55" s="385">
        <f t="shared" si="0"/>
        <v>0</v>
      </c>
      <c r="G55" s="385">
        <f t="shared" si="2"/>
        <v>0</v>
      </c>
      <c r="H55" s="393"/>
      <c r="I55" s="387">
        <f t="shared" si="3"/>
        <v>0</v>
      </c>
      <c r="J55" s="393"/>
      <c r="K55" s="389">
        <f t="shared" si="4"/>
        <v>0</v>
      </c>
      <c r="L55" s="390">
        <v>21</v>
      </c>
      <c r="M55" s="390">
        <f t="shared" si="1"/>
        <v>0</v>
      </c>
    </row>
    <row r="56" spans="1:15">
      <c r="A56" s="380">
        <v>48</v>
      </c>
      <c r="B56" s="381"/>
      <c r="C56" s="382" t="s">
        <v>5134</v>
      </c>
      <c r="D56" s="391" t="s">
        <v>190</v>
      </c>
      <c r="E56" s="392">
        <v>45</v>
      </c>
      <c r="F56" s="385">
        <f t="shared" si="0"/>
        <v>0</v>
      </c>
      <c r="G56" s="385">
        <f t="shared" si="2"/>
        <v>0</v>
      </c>
      <c r="H56" s="393"/>
      <c r="I56" s="387">
        <f t="shared" si="3"/>
        <v>0</v>
      </c>
      <c r="J56" s="393"/>
      <c r="K56" s="389">
        <f t="shared" si="4"/>
        <v>0</v>
      </c>
      <c r="L56" s="390">
        <v>21</v>
      </c>
      <c r="M56" s="390">
        <f t="shared" si="1"/>
        <v>0</v>
      </c>
    </row>
    <row r="57" spans="1:15" ht="24">
      <c r="A57" s="380">
        <v>49</v>
      </c>
      <c r="B57" s="381"/>
      <c r="C57" s="382" t="s">
        <v>5135</v>
      </c>
      <c r="D57" s="391" t="s">
        <v>190</v>
      </c>
      <c r="E57" s="392">
        <v>45</v>
      </c>
      <c r="F57" s="385">
        <f t="shared" si="0"/>
        <v>0</v>
      </c>
      <c r="G57" s="385">
        <f t="shared" si="2"/>
        <v>0</v>
      </c>
      <c r="H57" s="393"/>
      <c r="I57" s="387">
        <f t="shared" si="3"/>
        <v>0</v>
      </c>
      <c r="J57" s="393"/>
      <c r="K57" s="389">
        <f t="shared" si="4"/>
        <v>0</v>
      </c>
      <c r="L57" s="390">
        <v>21</v>
      </c>
      <c r="M57" s="390">
        <f t="shared" si="1"/>
        <v>0</v>
      </c>
    </row>
    <row r="58" spans="1:15" ht="24">
      <c r="A58" s="380">
        <v>50</v>
      </c>
      <c r="B58" s="381"/>
      <c r="C58" s="382" t="s">
        <v>5136</v>
      </c>
      <c r="D58" s="391" t="s">
        <v>155</v>
      </c>
      <c r="E58" s="392">
        <v>15</v>
      </c>
      <c r="F58" s="385">
        <f t="shared" si="0"/>
        <v>0</v>
      </c>
      <c r="G58" s="385">
        <f t="shared" si="2"/>
        <v>0</v>
      </c>
      <c r="H58" s="393"/>
      <c r="I58" s="387">
        <f t="shared" si="3"/>
        <v>0</v>
      </c>
      <c r="J58" s="393"/>
      <c r="K58" s="389">
        <f t="shared" si="4"/>
        <v>0</v>
      </c>
      <c r="L58" s="390">
        <v>21</v>
      </c>
      <c r="M58" s="390">
        <f t="shared" si="1"/>
        <v>0</v>
      </c>
    </row>
    <row r="59" spans="1:15">
      <c r="A59" s="380">
        <v>51</v>
      </c>
      <c r="B59" s="381"/>
      <c r="C59" s="382" t="s">
        <v>5137</v>
      </c>
      <c r="D59" s="391" t="s">
        <v>155</v>
      </c>
      <c r="E59" s="392">
        <v>300</v>
      </c>
      <c r="F59" s="385">
        <f t="shared" si="0"/>
        <v>0</v>
      </c>
      <c r="G59" s="385">
        <f t="shared" si="2"/>
        <v>0</v>
      </c>
      <c r="H59" s="393"/>
      <c r="I59" s="387">
        <f t="shared" si="3"/>
        <v>0</v>
      </c>
      <c r="J59" s="393"/>
      <c r="K59" s="389">
        <f t="shared" si="4"/>
        <v>0</v>
      </c>
      <c r="L59" s="390">
        <v>21</v>
      </c>
      <c r="M59" s="390">
        <f t="shared" si="1"/>
        <v>0</v>
      </c>
    </row>
    <row r="60" spans="1:15">
      <c r="A60" s="380">
        <v>52</v>
      </c>
      <c r="B60" s="381"/>
      <c r="C60" s="382" t="s">
        <v>5138</v>
      </c>
      <c r="D60" s="391" t="s">
        <v>155</v>
      </c>
      <c r="E60" s="392">
        <v>62</v>
      </c>
      <c r="F60" s="385">
        <f t="shared" si="0"/>
        <v>0</v>
      </c>
      <c r="G60" s="385">
        <f t="shared" si="2"/>
        <v>0</v>
      </c>
      <c r="H60" s="393"/>
      <c r="I60" s="387">
        <f t="shared" si="3"/>
        <v>0</v>
      </c>
      <c r="J60" s="393"/>
      <c r="K60" s="389">
        <f t="shared" si="4"/>
        <v>0</v>
      </c>
      <c r="L60" s="390">
        <v>21</v>
      </c>
      <c r="M60" s="390">
        <f t="shared" si="1"/>
        <v>0</v>
      </c>
    </row>
    <row r="61" spans="1:15">
      <c r="A61" s="380">
        <v>53</v>
      </c>
      <c r="B61" s="381"/>
      <c r="C61" s="382" t="s">
        <v>5139</v>
      </c>
      <c r="D61" s="391" t="s">
        <v>155</v>
      </c>
      <c r="E61" s="392">
        <v>35</v>
      </c>
      <c r="F61" s="385">
        <f t="shared" si="0"/>
        <v>0</v>
      </c>
      <c r="G61" s="385">
        <f t="shared" si="2"/>
        <v>0</v>
      </c>
      <c r="H61" s="393"/>
      <c r="I61" s="387">
        <f t="shared" si="3"/>
        <v>0</v>
      </c>
      <c r="J61" s="393"/>
      <c r="K61" s="389">
        <f t="shared" si="4"/>
        <v>0</v>
      </c>
      <c r="L61" s="390">
        <v>21</v>
      </c>
      <c r="M61" s="390">
        <f t="shared" si="1"/>
        <v>0</v>
      </c>
    </row>
    <row r="62" spans="1:15">
      <c r="A62" s="380">
        <v>54</v>
      </c>
      <c r="B62" s="381"/>
      <c r="C62" s="382" t="s">
        <v>5140</v>
      </c>
      <c r="D62" s="391" t="s">
        <v>155</v>
      </c>
      <c r="E62" s="392">
        <v>1</v>
      </c>
      <c r="F62" s="385">
        <f t="shared" si="0"/>
        <v>0</v>
      </c>
      <c r="G62" s="385">
        <f t="shared" si="2"/>
        <v>0</v>
      </c>
      <c r="H62" s="393"/>
      <c r="I62" s="387">
        <f t="shared" si="3"/>
        <v>0</v>
      </c>
      <c r="J62" s="393"/>
      <c r="K62" s="389">
        <f t="shared" si="4"/>
        <v>0</v>
      </c>
      <c r="L62" s="390">
        <v>21</v>
      </c>
      <c r="M62" s="390">
        <f t="shared" si="1"/>
        <v>0</v>
      </c>
      <c r="O62" s="394"/>
    </row>
    <row r="63" spans="1:15">
      <c r="A63" s="380">
        <v>55</v>
      </c>
      <c r="B63" s="381"/>
      <c r="C63" s="382" t="s">
        <v>5141</v>
      </c>
      <c r="D63" s="391" t="s">
        <v>155</v>
      </c>
      <c r="E63" s="392">
        <v>1</v>
      </c>
      <c r="F63" s="385">
        <f t="shared" si="0"/>
        <v>0</v>
      </c>
      <c r="G63" s="385">
        <f t="shared" si="2"/>
        <v>0</v>
      </c>
      <c r="H63" s="393"/>
      <c r="I63" s="387">
        <f t="shared" si="3"/>
        <v>0</v>
      </c>
      <c r="J63" s="393"/>
      <c r="K63" s="389">
        <f t="shared" si="4"/>
        <v>0</v>
      </c>
      <c r="L63" s="390">
        <v>21</v>
      </c>
      <c r="M63" s="390">
        <f t="shared" si="1"/>
        <v>0</v>
      </c>
    </row>
    <row r="64" spans="1:15">
      <c r="A64" s="380">
        <v>56</v>
      </c>
      <c r="B64" s="381"/>
      <c r="C64" s="382" t="s">
        <v>5142</v>
      </c>
      <c r="D64" s="391" t="s">
        <v>155</v>
      </c>
      <c r="E64" s="392">
        <v>30</v>
      </c>
      <c r="F64" s="385">
        <f t="shared" si="0"/>
        <v>0</v>
      </c>
      <c r="G64" s="385">
        <f t="shared" si="2"/>
        <v>0</v>
      </c>
      <c r="H64" s="393"/>
      <c r="I64" s="387">
        <f t="shared" si="3"/>
        <v>0</v>
      </c>
      <c r="J64" s="393"/>
      <c r="K64" s="389">
        <f t="shared" si="4"/>
        <v>0</v>
      </c>
      <c r="L64" s="390">
        <v>21</v>
      </c>
      <c r="M64" s="390">
        <f t="shared" si="1"/>
        <v>0</v>
      </c>
    </row>
    <row r="65" spans="1:15">
      <c r="A65" s="380">
        <v>57</v>
      </c>
      <c r="B65" s="381"/>
      <c r="C65" s="382" t="s">
        <v>5143</v>
      </c>
      <c r="D65" s="391" t="s">
        <v>155</v>
      </c>
      <c r="E65" s="392">
        <v>3</v>
      </c>
      <c r="F65" s="385">
        <f t="shared" si="0"/>
        <v>0</v>
      </c>
      <c r="G65" s="385">
        <f t="shared" si="2"/>
        <v>0</v>
      </c>
      <c r="H65" s="393"/>
      <c r="I65" s="387">
        <f t="shared" si="3"/>
        <v>0</v>
      </c>
      <c r="J65" s="393"/>
      <c r="K65" s="389">
        <f t="shared" si="4"/>
        <v>0</v>
      </c>
      <c r="L65" s="390">
        <v>21</v>
      </c>
      <c r="M65" s="390">
        <f t="shared" si="1"/>
        <v>0</v>
      </c>
    </row>
    <row r="66" spans="1:15" ht="24">
      <c r="A66" s="380">
        <v>58</v>
      </c>
      <c r="B66" s="381"/>
      <c r="C66" s="382" t="s">
        <v>5144</v>
      </c>
      <c r="D66" s="391" t="s">
        <v>155</v>
      </c>
      <c r="E66" s="392">
        <v>5</v>
      </c>
      <c r="F66" s="385">
        <f t="shared" si="0"/>
        <v>0</v>
      </c>
      <c r="G66" s="385">
        <f t="shared" si="2"/>
        <v>0</v>
      </c>
      <c r="H66" s="393"/>
      <c r="I66" s="387">
        <f t="shared" si="3"/>
        <v>0</v>
      </c>
      <c r="J66" s="393"/>
      <c r="K66" s="389">
        <f t="shared" si="4"/>
        <v>0</v>
      </c>
      <c r="L66" s="390">
        <v>21</v>
      </c>
      <c r="M66" s="390">
        <f t="shared" si="1"/>
        <v>0</v>
      </c>
    </row>
    <row r="67" spans="1:15">
      <c r="A67" s="380">
        <v>59</v>
      </c>
      <c r="B67" s="381"/>
      <c r="C67" s="382" t="s">
        <v>5145</v>
      </c>
      <c r="D67" s="391" t="s">
        <v>318</v>
      </c>
      <c r="E67" s="392">
        <v>140</v>
      </c>
      <c r="F67" s="385">
        <f t="shared" si="0"/>
        <v>0</v>
      </c>
      <c r="G67" s="385">
        <f t="shared" si="2"/>
        <v>0</v>
      </c>
      <c r="H67" s="393"/>
      <c r="I67" s="387">
        <f t="shared" si="3"/>
        <v>0</v>
      </c>
      <c r="J67" s="393"/>
      <c r="K67" s="389">
        <f t="shared" si="4"/>
        <v>0</v>
      </c>
      <c r="L67" s="390">
        <v>21</v>
      </c>
      <c r="M67" s="390">
        <f t="shared" si="1"/>
        <v>0</v>
      </c>
    </row>
    <row r="68" spans="1:15" ht="24">
      <c r="A68" s="380">
        <v>60</v>
      </c>
      <c r="B68" s="381"/>
      <c r="C68" s="382" t="s">
        <v>5146</v>
      </c>
      <c r="D68" s="391" t="s">
        <v>155</v>
      </c>
      <c r="E68" s="392">
        <v>1</v>
      </c>
      <c r="F68" s="385">
        <f t="shared" si="0"/>
        <v>0</v>
      </c>
      <c r="G68" s="385">
        <f t="shared" si="2"/>
        <v>0</v>
      </c>
      <c r="H68" s="393"/>
      <c r="I68" s="387">
        <f t="shared" si="3"/>
        <v>0</v>
      </c>
      <c r="J68" s="393"/>
      <c r="K68" s="389">
        <f t="shared" si="4"/>
        <v>0</v>
      </c>
      <c r="L68" s="390">
        <v>21</v>
      </c>
      <c r="M68" s="390">
        <f t="shared" si="1"/>
        <v>0</v>
      </c>
      <c r="O68" s="394"/>
    </row>
    <row r="69" spans="1:15">
      <c r="A69" s="380">
        <v>61</v>
      </c>
      <c r="B69" s="381"/>
      <c r="C69" s="382" t="s">
        <v>5147</v>
      </c>
      <c r="D69" s="391" t="s">
        <v>318</v>
      </c>
      <c r="E69" s="392">
        <v>2</v>
      </c>
      <c r="F69" s="385">
        <f t="shared" si="0"/>
        <v>0</v>
      </c>
      <c r="G69" s="385">
        <f t="shared" si="2"/>
        <v>0</v>
      </c>
      <c r="H69" s="393"/>
      <c r="I69" s="387">
        <f t="shared" si="3"/>
        <v>0</v>
      </c>
      <c r="J69" s="393"/>
      <c r="K69" s="389">
        <f t="shared" si="4"/>
        <v>0</v>
      </c>
      <c r="L69" s="390">
        <v>21</v>
      </c>
      <c r="M69" s="390">
        <f t="shared" si="1"/>
        <v>0</v>
      </c>
    </row>
    <row r="70" spans="1:15">
      <c r="A70" s="380">
        <v>62</v>
      </c>
      <c r="B70" s="381"/>
      <c r="C70" s="382" t="s">
        <v>5148</v>
      </c>
      <c r="D70" s="383" t="s">
        <v>318</v>
      </c>
      <c r="E70" s="384">
        <v>4</v>
      </c>
      <c r="F70" s="385">
        <f t="shared" si="0"/>
        <v>0</v>
      </c>
      <c r="G70" s="385">
        <f t="shared" si="2"/>
        <v>0</v>
      </c>
      <c r="H70" s="386"/>
      <c r="I70" s="387">
        <f t="shared" si="3"/>
        <v>0</v>
      </c>
      <c r="J70" s="388"/>
      <c r="K70" s="389">
        <f t="shared" si="4"/>
        <v>0</v>
      </c>
      <c r="L70" s="390">
        <v>21</v>
      </c>
      <c r="M70" s="390">
        <f t="shared" si="1"/>
        <v>0</v>
      </c>
    </row>
    <row r="71" spans="1:15">
      <c r="A71" s="380">
        <v>63</v>
      </c>
      <c r="B71" s="381"/>
      <c r="C71" s="382" t="s">
        <v>5149</v>
      </c>
      <c r="D71" s="383" t="s">
        <v>318</v>
      </c>
      <c r="E71" s="384">
        <v>4</v>
      </c>
      <c r="F71" s="385">
        <f t="shared" si="0"/>
        <v>0</v>
      </c>
      <c r="G71" s="385">
        <f t="shared" si="2"/>
        <v>0</v>
      </c>
      <c r="H71" s="386"/>
      <c r="I71" s="387">
        <f t="shared" si="3"/>
        <v>0</v>
      </c>
      <c r="J71" s="388"/>
      <c r="K71" s="389">
        <f t="shared" si="4"/>
        <v>0</v>
      </c>
      <c r="L71" s="390">
        <v>21</v>
      </c>
      <c r="M71" s="390">
        <f t="shared" si="1"/>
        <v>0</v>
      </c>
    </row>
    <row r="72" spans="1:15">
      <c r="A72" s="380">
        <v>64</v>
      </c>
      <c r="B72" s="381"/>
      <c r="C72" s="382" t="s">
        <v>5150</v>
      </c>
      <c r="D72" s="383" t="s">
        <v>318</v>
      </c>
      <c r="E72" s="384">
        <v>1</v>
      </c>
      <c r="F72" s="385">
        <f t="shared" si="0"/>
        <v>0</v>
      </c>
      <c r="G72" s="385">
        <f t="shared" si="2"/>
        <v>0</v>
      </c>
      <c r="H72" s="386"/>
      <c r="I72" s="387">
        <f t="shared" si="3"/>
        <v>0</v>
      </c>
      <c r="J72" s="388"/>
      <c r="K72" s="389">
        <f t="shared" si="4"/>
        <v>0</v>
      </c>
      <c r="L72" s="390">
        <v>21</v>
      </c>
      <c r="M72" s="390">
        <f t="shared" si="1"/>
        <v>0</v>
      </c>
    </row>
    <row r="73" spans="1:15">
      <c r="A73" s="380">
        <v>65</v>
      </c>
      <c r="B73" s="381"/>
      <c r="C73" s="382" t="s">
        <v>5151</v>
      </c>
      <c r="D73" s="383" t="s">
        <v>318</v>
      </c>
      <c r="E73" s="384">
        <v>2</v>
      </c>
      <c r="F73" s="385">
        <f t="shared" ref="F73:F121" si="5">H73+J73</f>
        <v>0</v>
      </c>
      <c r="G73" s="385">
        <f t="shared" si="2"/>
        <v>0</v>
      </c>
      <c r="H73" s="386"/>
      <c r="I73" s="387">
        <f t="shared" si="3"/>
        <v>0</v>
      </c>
      <c r="J73" s="388"/>
      <c r="K73" s="389">
        <f t="shared" si="4"/>
        <v>0</v>
      </c>
      <c r="L73" s="390">
        <v>21</v>
      </c>
      <c r="M73" s="390">
        <f t="shared" si="1"/>
        <v>0</v>
      </c>
    </row>
    <row r="74" spans="1:15">
      <c r="A74" s="380">
        <v>66</v>
      </c>
      <c r="B74" s="381"/>
      <c r="C74" s="382" t="s">
        <v>5152</v>
      </c>
      <c r="D74" s="383" t="s">
        <v>318</v>
      </c>
      <c r="E74" s="384">
        <v>1</v>
      </c>
      <c r="F74" s="385">
        <f t="shared" si="5"/>
        <v>0</v>
      </c>
      <c r="G74" s="385">
        <f t="shared" ref="G74:G121" si="6">E74*F74</f>
        <v>0</v>
      </c>
      <c r="H74" s="386"/>
      <c r="I74" s="387">
        <f t="shared" ref="I74:I121" si="7">ROUND(E74*H74,2)</f>
        <v>0</v>
      </c>
      <c r="J74" s="388"/>
      <c r="K74" s="389">
        <f t="shared" ref="K74:K121" si="8">ROUND(E74*J74,2)</f>
        <v>0</v>
      </c>
      <c r="L74" s="390">
        <v>21</v>
      </c>
      <c r="M74" s="390">
        <f t="shared" si="1"/>
        <v>0</v>
      </c>
    </row>
    <row r="75" spans="1:15">
      <c r="A75" s="380">
        <v>67</v>
      </c>
      <c r="B75" s="381"/>
      <c r="C75" s="382" t="s">
        <v>5153</v>
      </c>
      <c r="D75" s="383" t="s">
        <v>318</v>
      </c>
      <c r="E75" s="384">
        <v>4</v>
      </c>
      <c r="F75" s="385">
        <f t="shared" si="5"/>
        <v>0</v>
      </c>
      <c r="G75" s="385">
        <f t="shared" si="6"/>
        <v>0</v>
      </c>
      <c r="H75" s="386"/>
      <c r="I75" s="387">
        <f t="shared" si="7"/>
        <v>0</v>
      </c>
      <c r="J75" s="388"/>
      <c r="K75" s="389">
        <f t="shared" si="8"/>
        <v>0</v>
      </c>
      <c r="L75" s="390">
        <v>21</v>
      </c>
      <c r="M75" s="390">
        <f t="shared" si="1"/>
        <v>0</v>
      </c>
    </row>
    <row r="76" spans="1:15">
      <c r="A76" s="380">
        <v>68</v>
      </c>
      <c r="B76" s="381"/>
      <c r="C76" s="382" t="s">
        <v>5154</v>
      </c>
      <c r="D76" s="383" t="s">
        <v>318</v>
      </c>
      <c r="E76" s="384">
        <v>4</v>
      </c>
      <c r="F76" s="385">
        <f t="shared" si="5"/>
        <v>0</v>
      </c>
      <c r="G76" s="385">
        <f t="shared" si="6"/>
        <v>0</v>
      </c>
      <c r="H76" s="386"/>
      <c r="I76" s="387">
        <f t="shared" si="7"/>
        <v>0</v>
      </c>
      <c r="J76" s="388"/>
      <c r="K76" s="389">
        <f t="shared" si="8"/>
        <v>0</v>
      </c>
      <c r="L76" s="390">
        <v>21</v>
      </c>
      <c r="M76" s="390">
        <f t="shared" si="1"/>
        <v>0</v>
      </c>
    </row>
    <row r="77" spans="1:15">
      <c r="A77" s="380">
        <v>69</v>
      </c>
      <c r="B77" s="381"/>
      <c r="C77" s="382" t="s">
        <v>5155</v>
      </c>
      <c r="D77" s="383" t="s">
        <v>318</v>
      </c>
      <c r="E77" s="384">
        <v>60</v>
      </c>
      <c r="F77" s="385">
        <f t="shared" si="5"/>
        <v>0</v>
      </c>
      <c r="G77" s="385">
        <f t="shared" si="6"/>
        <v>0</v>
      </c>
      <c r="H77" s="386"/>
      <c r="I77" s="387">
        <f t="shared" si="7"/>
        <v>0</v>
      </c>
      <c r="J77" s="388"/>
      <c r="K77" s="389">
        <f t="shared" si="8"/>
        <v>0</v>
      </c>
      <c r="L77" s="390">
        <v>21</v>
      </c>
      <c r="M77" s="390">
        <f t="shared" si="1"/>
        <v>0</v>
      </c>
    </row>
    <row r="78" spans="1:15">
      <c r="A78" s="380">
        <v>70</v>
      </c>
      <c r="B78" s="381"/>
      <c r="C78" s="382" t="s">
        <v>5156</v>
      </c>
      <c r="D78" s="383" t="s">
        <v>318</v>
      </c>
      <c r="E78" s="384"/>
      <c r="F78" s="385">
        <f t="shared" si="5"/>
        <v>0</v>
      </c>
      <c r="G78" s="385">
        <f t="shared" si="6"/>
        <v>0</v>
      </c>
      <c r="H78" s="386"/>
      <c r="I78" s="387">
        <f t="shared" si="7"/>
        <v>0</v>
      </c>
      <c r="J78" s="388"/>
      <c r="K78" s="389">
        <f t="shared" si="8"/>
        <v>0</v>
      </c>
      <c r="L78" s="390">
        <v>21</v>
      </c>
      <c r="M78" s="390">
        <f t="shared" si="1"/>
        <v>0</v>
      </c>
    </row>
    <row r="79" spans="1:15" ht="24">
      <c r="A79" s="380">
        <v>71</v>
      </c>
      <c r="B79" s="381"/>
      <c r="C79" s="382" t="s">
        <v>5157</v>
      </c>
      <c r="D79" s="383" t="s">
        <v>318</v>
      </c>
      <c r="E79" s="384">
        <v>2</v>
      </c>
      <c r="F79" s="385">
        <f t="shared" si="5"/>
        <v>0</v>
      </c>
      <c r="G79" s="385">
        <f t="shared" si="6"/>
        <v>0</v>
      </c>
      <c r="H79" s="386"/>
      <c r="I79" s="387">
        <f t="shared" si="7"/>
        <v>0</v>
      </c>
      <c r="J79" s="388"/>
      <c r="K79" s="389">
        <f t="shared" si="8"/>
        <v>0</v>
      </c>
      <c r="L79" s="390">
        <v>21</v>
      </c>
      <c r="M79" s="390">
        <f t="shared" si="1"/>
        <v>0</v>
      </c>
    </row>
    <row r="80" spans="1:15" ht="24">
      <c r="A80" s="380">
        <v>72</v>
      </c>
      <c r="B80" s="381"/>
      <c r="C80" s="382" t="s">
        <v>5158</v>
      </c>
      <c r="D80" s="383" t="s">
        <v>318</v>
      </c>
      <c r="E80" s="384">
        <v>1</v>
      </c>
      <c r="F80" s="385">
        <f t="shared" si="5"/>
        <v>0</v>
      </c>
      <c r="G80" s="385">
        <f t="shared" si="6"/>
        <v>0</v>
      </c>
      <c r="H80" s="386"/>
      <c r="I80" s="387">
        <f t="shared" si="7"/>
        <v>0</v>
      </c>
      <c r="J80" s="388"/>
      <c r="K80" s="389">
        <f t="shared" si="8"/>
        <v>0</v>
      </c>
      <c r="L80" s="390">
        <v>21</v>
      </c>
      <c r="M80" s="390">
        <f t="shared" si="1"/>
        <v>0</v>
      </c>
    </row>
    <row r="81" spans="1:13">
      <c r="A81" s="380">
        <v>73</v>
      </c>
      <c r="B81" s="381"/>
      <c r="C81" s="395" t="s">
        <v>5159</v>
      </c>
      <c r="D81" s="383" t="s">
        <v>190</v>
      </c>
      <c r="E81" s="396">
        <v>72</v>
      </c>
      <c r="F81" s="385">
        <f t="shared" si="5"/>
        <v>0</v>
      </c>
      <c r="G81" s="385">
        <f t="shared" si="6"/>
        <v>0</v>
      </c>
      <c r="H81" s="386"/>
      <c r="I81" s="387">
        <f t="shared" si="7"/>
        <v>0</v>
      </c>
      <c r="J81" s="388"/>
      <c r="K81" s="389">
        <f t="shared" si="8"/>
        <v>0</v>
      </c>
      <c r="L81" s="390">
        <v>21</v>
      </c>
      <c r="M81" s="390">
        <f t="shared" ref="M81:M121" si="9">G81*(1+L81/100)</f>
        <v>0</v>
      </c>
    </row>
    <row r="82" spans="1:13">
      <c r="A82" s="380">
        <v>74</v>
      </c>
      <c r="B82" s="381"/>
      <c r="C82" s="395" t="s">
        <v>5160</v>
      </c>
      <c r="D82" s="383" t="s">
        <v>190</v>
      </c>
      <c r="E82" s="396">
        <v>81</v>
      </c>
      <c r="F82" s="385">
        <f t="shared" si="5"/>
        <v>0</v>
      </c>
      <c r="G82" s="385">
        <f t="shared" si="6"/>
        <v>0</v>
      </c>
      <c r="H82" s="386"/>
      <c r="I82" s="387">
        <f t="shared" si="7"/>
        <v>0</v>
      </c>
      <c r="J82" s="388"/>
      <c r="K82" s="389">
        <f t="shared" si="8"/>
        <v>0</v>
      </c>
      <c r="L82" s="390">
        <v>21</v>
      </c>
      <c r="M82" s="390">
        <f t="shared" si="9"/>
        <v>0</v>
      </c>
    </row>
    <row r="83" spans="1:13">
      <c r="A83" s="380">
        <v>75</v>
      </c>
      <c r="B83" s="381"/>
      <c r="C83" s="395" t="s">
        <v>5161</v>
      </c>
      <c r="D83" s="383" t="s">
        <v>190</v>
      </c>
      <c r="E83" s="396">
        <v>622</v>
      </c>
      <c r="F83" s="385">
        <f t="shared" si="5"/>
        <v>0</v>
      </c>
      <c r="G83" s="385">
        <f t="shared" si="6"/>
        <v>0</v>
      </c>
      <c r="H83" s="386"/>
      <c r="I83" s="387">
        <f t="shared" si="7"/>
        <v>0</v>
      </c>
      <c r="J83" s="388"/>
      <c r="K83" s="389">
        <f t="shared" si="8"/>
        <v>0</v>
      </c>
      <c r="L83" s="390">
        <v>21</v>
      </c>
      <c r="M83" s="390">
        <f t="shared" si="9"/>
        <v>0</v>
      </c>
    </row>
    <row r="84" spans="1:13">
      <c r="A84" s="380">
        <v>76</v>
      </c>
      <c r="B84" s="381"/>
      <c r="C84" s="395" t="s">
        <v>5162</v>
      </c>
      <c r="D84" s="383" t="s">
        <v>332</v>
      </c>
      <c r="E84" s="396">
        <v>1080</v>
      </c>
      <c r="F84" s="385">
        <f t="shared" si="5"/>
        <v>0</v>
      </c>
      <c r="G84" s="385">
        <f t="shared" si="6"/>
        <v>0</v>
      </c>
      <c r="H84" s="386"/>
      <c r="I84" s="387">
        <f t="shared" si="7"/>
        <v>0</v>
      </c>
      <c r="J84" s="388"/>
      <c r="K84" s="389">
        <f t="shared" si="8"/>
        <v>0</v>
      </c>
      <c r="L84" s="390">
        <v>21</v>
      </c>
      <c r="M84" s="390">
        <f t="shared" si="9"/>
        <v>0</v>
      </c>
    </row>
    <row r="85" spans="1:13">
      <c r="A85" s="380">
        <v>77</v>
      </c>
      <c r="B85" s="381"/>
      <c r="C85" s="395" t="s">
        <v>5163</v>
      </c>
      <c r="D85" s="383" t="s">
        <v>318</v>
      </c>
      <c r="E85" s="396">
        <v>82</v>
      </c>
      <c r="F85" s="385">
        <f t="shared" si="5"/>
        <v>0</v>
      </c>
      <c r="G85" s="385">
        <f t="shared" si="6"/>
        <v>0</v>
      </c>
      <c r="H85" s="386"/>
      <c r="I85" s="387">
        <f t="shared" si="7"/>
        <v>0</v>
      </c>
      <c r="J85" s="388"/>
      <c r="K85" s="389">
        <f t="shared" si="8"/>
        <v>0</v>
      </c>
      <c r="L85" s="390">
        <v>21</v>
      </c>
      <c r="M85" s="390">
        <f t="shared" si="9"/>
        <v>0</v>
      </c>
    </row>
    <row r="86" spans="1:13">
      <c r="A86" s="380">
        <v>78</v>
      </c>
      <c r="B86" s="381"/>
      <c r="C86" s="395" t="s">
        <v>5164</v>
      </c>
      <c r="D86" s="383" t="s">
        <v>318</v>
      </c>
      <c r="E86" s="396">
        <v>72</v>
      </c>
      <c r="F86" s="385">
        <f t="shared" si="5"/>
        <v>0</v>
      </c>
      <c r="G86" s="385">
        <f t="shared" si="6"/>
        <v>0</v>
      </c>
      <c r="H86" s="386"/>
      <c r="I86" s="387">
        <f t="shared" si="7"/>
        <v>0</v>
      </c>
      <c r="J86" s="388"/>
      <c r="K86" s="389">
        <f t="shared" si="8"/>
        <v>0</v>
      </c>
      <c r="L86" s="390">
        <v>21</v>
      </c>
      <c r="M86" s="390">
        <f t="shared" si="9"/>
        <v>0</v>
      </c>
    </row>
    <row r="87" spans="1:13">
      <c r="A87" s="380">
        <v>79</v>
      </c>
      <c r="B87" s="381"/>
      <c r="C87" s="395" t="s">
        <v>5165</v>
      </c>
      <c r="D87" s="383" t="s">
        <v>318</v>
      </c>
      <c r="E87" s="396">
        <v>622</v>
      </c>
      <c r="F87" s="385">
        <f t="shared" si="5"/>
        <v>0</v>
      </c>
      <c r="G87" s="385">
        <f t="shared" si="6"/>
        <v>0</v>
      </c>
      <c r="H87" s="386"/>
      <c r="I87" s="387">
        <f t="shared" si="7"/>
        <v>0</v>
      </c>
      <c r="J87" s="388"/>
      <c r="K87" s="389">
        <f t="shared" si="8"/>
        <v>0</v>
      </c>
      <c r="L87" s="390">
        <v>21</v>
      </c>
      <c r="M87" s="390">
        <f t="shared" si="9"/>
        <v>0</v>
      </c>
    </row>
    <row r="88" spans="1:13">
      <c r="A88" s="380">
        <v>80</v>
      </c>
      <c r="B88" s="381"/>
      <c r="C88" s="395" t="s">
        <v>5166</v>
      </c>
      <c r="D88" s="383" t="s">
        <v>5167</v>
      </c>
      <c r="E88" s="396">
        <v>8</v>
      </c>
      <c r="F88" s="385">
        <f t="shared" si="5"/>
        <v>0</v>
      </c>
      <c r="G88" s="385">
        <f t="shared" si="6"/>
        <v>0</v>
      </c>
      <c r="H88" s="386"/>
      <c r="I88" s="387">
        <f t="shared" si="7"/>
        <v>0</v>
      </c>
      <c r="J88" s="388"/>
      <c r="K88" s="389">
        <f t="shared" si="8"/>
        <v>0</v>
      </c>
      <c r="L88" s="390">
        <v>21</v>
      </c>
      <c r="M88" s="390">
        <f t="shared" si="9"/>
        <v>0</v>
      </c>
    </row>
    <row r="89" spans="1:13">
      <c r="A89" s="380">
        <v>81</v>
      </c>
      <c r="B89" s="381"/>
      <c r="C89" s="395" t="s">
        <v>5168</v>
      </c>
      <c r="D89" s="383" t="s">
        <v>5167</v>
      </c>
      <c r="E89" s="396">
        <v>2</v>
      </c>
      <c r="F89" s="385">
        <f t="shared" si="5"/>
        <v>0</v>
      </c>
      <c r="G89" s="385">
        <f t="shared" si="6"/>
        <v>0</v>
      </c>
      <c r="H89" s="386"/>
      <c r="I89" s="387">
        <f t="shared" si="7"/>
        <v>0</v>
      </c>
      <c r="J89" s="388"/>
      <c r="K89" s="389">
        <f t="shared" si="8"/>
        <v>0</v>
      </c>
      <c r="L89" s="390">
        <v>21</v>
      </c>
      <c r="M89" s="390">
        <f t="shared" si="9"/>
        <v>0</v>
      </c>
    </row>
    <row r="90" spans="1:13">
      <c r="A90" s="380">
        <v>82</v>
      </c>
      <c r="B90" s="381"/>
      <c r="C90" s="395" t="s">
        <v>5169</v>
      </c>
      <c r="D90" s="383" t="s">
        <v>5167</v>
      </c>
      <c r="E90" s="396">
        <v>2</v>
      </c>
      <c r="F90" s="385">
        <f t="shared" si="5"/>
        <v>0</v>
      </c>
      <c r="G90" s="385">
        <f t="shared" si="6"/>
        <v>0</v>
      </c>
      <c r="H90" s="386"/>
      <c r="I90" s="387">
        <f t="shared" si="7"/>
        <v>0</v>
      </c>
      <c r="J90" s="388"/>
      <c r="K90" s="389">
        <f t="shared" si="8"/>
        <v>0</v>
      </c>
      <c r="L90" s="390">
        <v>21</v>
      </c>
      <c r="M90" s="390">
        <f t="shared" si="9"/>
        <v>0</v>
      </c>
    </row>
    <row r="91" spans="1:13">
      <c r="A91" s="380">
        <v>83</v>
      </c>
      <c r="B91" s="381"/>
      <c r="C91" s="395" t="s">
        <v>5170</v>
      </c>
      <c r="D91" s="383" t="s">
        <v>318</v>
      </c>
      <c r="E91" s="396">
        <v>106</v>
      </c>
      <c r="F91" s="385">
        <f t="shared" si="5"/>
        <v>0</v>
      </c>
      <c r="G91" s="385">
        <f t="shared" si="6"/>
        <v>0</v>
      </c>
      <c r="H91" s="386"/>
      <c r="I91" s="387">
        <f t="shared" si="7"/>
        <v>0</v>
      </c>
      <c r="J91" s="388"/>
      <c r="K91" s="389">
        <f t="shared" si="8"/>
        <v>0</v>
      </c>
      <c r="L91" s="390">
        <v>21</v>
      </c>
      <c r="M91" s="390">
        <f t="shared" si="9"/>
        <v>0</v>
      </c>
    </row>
    <row r="92" spans="1:13">
      <c r="A92" s="380">
        <v>84</v>
      </c>
      <c r="B92" s="381"/>
      <c r="C92" s="395" t="s">
        <v>5171</v>
      </c>
      <c r="D92" s="383" t="s">
        <v>5167</v>
      </c>
      <c r="E92" s="396">
        <v>5</v>
      </c>
      <c r="F92" s="385">
        <f t="shared" si="5"/>
        <v>0</v>
      </c>
      <c r="G92" s="385">
        <f t="shared" si="6"/>
        <v>0</v>
      </c>
      <c r="H92" s="386"/>
      <c r="I92" s="387">
        <f t="shared" si="7"/>
        <v>0</v>
      </c>
      <c r="J92" s="388"/>
      <c r="K92" s="389">
        <f t="shared" si="8"/>
        <v>0</v>
      </c>
      <c r="L92" s="390">
        <v>21</v>
      </c>
      <c r="M92" s="390">
        <f t="shared" si="9"/>
        <v>0</v>
      </c>
    </row>
    <row r="93" spans="1:13">
      <c r="A93" s="380">
        <v>85</v>
      </c>
      <c r="B93" s="381"/>
      <c r="C93" s="395" t="s">
        <v>5172</v>
      </c>
      <c r="D93" s="383" t="s">
        <v>332</v>
      </c>
      <c r="E93" s="396">
        <v>4</v>
      </c>
      <c r="F93" s="385">
        <f t="shared" si="5"/>
        <v>0</v>
      </c>
      <c r="G93" s="385">
        <f t="shared" si="6"/>
        <v>0</v>
      </c>
      <c r="H93" s="386"/>
      <c r="I93" s="387">
        <f t="shared" si="7"/>
        <v>0</v>
      </c>
      <c r="J93" s="388"/>
      <c r="K93" s="389">
        <f t="shared" si="8"/>
        <v>0</v>
      </c>
      <c r="L93" s="390">
        <v>21</v>
      </c>
      <c r="M93" s="390">
        <f t="shared" si="9"/>
        <v>0</v>
      </c>
    </row>
    <row r="94" spans="1:13">
      <c r="A94" s="380">
        <v>86</v>
      </c>
      <c r="B94" s="381"/>
      <c r="C94" s="395" t="s">
        <v>5173</v>
      </c>
      <c r="D94" s="383" t="s">
        <v>332</v>
      </c>
      <c r="E94" s="396">
        <v>51</v>
      </c>
      <c r="F94" s="385">
        <f t="shared" si="5"/>
        <v>0</v>
      </c>
      <c r="G94" s="385">
        <f t="shared" si="6"/>
        <v>0</v>
      </c>
      <c r="H94" s="386"/>
      <c r="I94" s="387">
        <f t="shared" si="7"/>
        <v>0</v>
      </c>
      <c r="J94" s="388"/>
      <c r="K94" s="389">
        <f t="shared" si="8"/>
        <v>0</v>
      </c>
      <c r="L94" s="390">
        <v>21</v>
      </c>
      <c r="M94" s="390">
        <f t="shared" si="9"/>
        <v>0</v>
      </c>
    </row>
    <row r="95" spans="1:13">
      <c r="A95" s="380">
        <v>87</v>
      </c>
      <c r="B95" s="381"/>
      <c r="C95" s="395" t="s">
        <v>5174</v>
      </c>
      <c r="D95" s="383" t="s">
        <v>5167</v>
      </c>
      <c r="E95" s="396">
        <v>9</v>
      </c>
      <c r="F95" s="385">
        <f t="shared" si="5"/>
        <v>0</v>
      </c>
      <c r="G95" s="385">
        <f t="shared" si="6"/>
        <v>0</v>
      </c>
      <c r="H95" s="386"/>
      <c r="I95" s="387">
        <f t="shared" si="7"/>
        <v>0</v>
      </c>
      <c r="J95" s="388"/>
      <c r="K95" s="389">
        <f t="shared" si="8"/>
        <v>0</v>
      </c>
      <c r="L95" s="390">
        <v>21</v>
      </c>
      <c r="M95" s="390">
        <f t="shared" si="9"/>
        <v>0</v>
      </c>
    </row>
    <row r="96" spans="1:13">
      <c r="A96" s="380">
        <v>88</v>
      </c>
      <c r="B96" s="381"/>
      <c r="C96" s="395" t="s">
        <v>5175</v>
      </c>
      <c r="D96" s="383" t="s">
        <v>5167</v>
      </c>
      <c r="E96" s="396">
        <v>5</v>
      </c>
      <c r="F96" s="385">
        <f t="shared" si="5"/>
        <v>0</v>
      </c>
      <c r="G96" s="385">
        <f t="shared" si="6"/>
        <v>0</v>
      </c>
      <c r="H96" s="386"/>
      <c r="I96" s="387">
        <f t="shared" si="7"/>
        <v>0</v>
      </c>
      <c r="J96" s="388"/>
      <c r="K96" s="389">
        <f t="shared" si="8"/>
        <v>0</v>
      </c>
      <c r="L96" s="390">
        <v>21</v>
      </c>
      <c r="M96" s="390">
        <f t="shared" si="9"/>
        <v>0</v>
      </c>
    </row>
    <row r="97" spans="1:13">
      <c r="A97" s="380">
        <v>89</v>
      </c>
      <c r="B97" s="381"/>
      <c r="C97" s="395" t="s">
        <v>5176</v>
      </c>
      <c r="D97" s="383" t="s">
        <v>332</v>
      </c>
      <c r="E97" s="396">
        <v>501</v>
      </c>
      <c r="F97" s="385">
        <f t="shared" si="5"/>
        <v>0</v>
      </c>
      <c r="G97" s="385">
        <f t="shared" si="6"/>
        <v>0</v>
      </c>
      <c r="H97" s="386"/>
      <c r="I97" s="387">
        <f t="shared" si="7"/>
        <v>0</v>
      </c>
      <c r="J97" s="388"/>
      <c r="K97" s="389">
        <f t="shared" si="8"/>
        <v>0</v>
      </c>
      <c r="L97" s="390">
        <v>21</v>
      </c>
      <c r="M97" s="390">
        <f t="shared" si="9"/>
        <v>0</v>
      </c>
    </row>
    <row r="98" spans="1:13">
      <c r="A98" s="380">
        <v>90</v>
      </c>
      <c r="B98" s="381"/>
      <c r="C98" s="395" t="s">
        <v>5177</v>
      </c>
      <c r="D98" s="383" t="s">
        <v>332</v>
      </c>
      <c r="E98" s="396">
        <v>434</v>
      </c>
      <c r="F98" s="385">
        <f t="shared" si="5"/>
        <v>0</v>
      </c>
      <c r="G98" s="385">
        <f t="shared" si="6"/>
        <v>0</v>
      </c>
      <c r="H98" s="386"/>
      <c r="I98" s="387">
        <f t="shared" si="7"/>
        <v>0</v>
      </c>
      <c r="J98" s="388"/>
      <c r="K98" s="389">
        <f t="shared" si="8"/>
        <v>0</v>
      </c>
      <c r="L98" s="390">
        <v>21</v>
      </c>
      <c r="M98" s="390">
        <f t="shared" si="9"/>
        <v>0</v>
      </c>
    </row>
    <row r="99" spans="1:13">
      <c r="A99" s="380">
        <v>91</v>
      </c>
      <c r="B99" s="381"/>
      <c r="C99" s="395" t="s">
        <v>5178</v>
      </c>
      <c r="D99" s="383" t="s">
        <v>332</v>
      </c>
      <c r="E99" s="396">
        <v>212</v>
      </c>
      <c r="F99" s="385">
        <f t="shared" si="5"/>
        <v>0</v>
      </c>
      <c r="G99" s="385">
        <f t="shared" si="6"/>
        <v>0</v>
      </c>
      <c r="H99" s="386"/>
      <c r="I99" s="387">
        <f t="shared" si="7"/>
        <v>0</v>
      </c>
      <c r="J99" s="388"/>
      <c r="K99" s="389">
        <f t="shared" si="8"/>
        <v>0</v>
      </c>
      <c r="L99" s="390">
        <v>21</v>
      </c>
      <c r="M99" s="390">
        <f t="shared" si="9"/>
        <v>0</v>
      </c>
    </row>
    <row r="100" spans="1:13">
      <c r="A100" s="380">
        <v>92</v>
      </c>
      <c r="B100" s="381"/>
      <c r="C100" s="395" t="s">
        <v>5171</v>
      </c>
      <c r="D100" s="383" t="s">
        <v>5167</v>
      </c>
      <c r="E100" s="396">
        <v>4</v>
      </c>
      <c r="F100" s="385">
        <f t="shared" si="5"/>
        <v>0</v>
      </c>
      <c r="G100" s="385">
        <f t="shared" si="6"/>
        <v>0</v>
      </c>
      <c r="H100" s="386"/>
      <c r="I100" s="387">
        <f t="shared" si="7"/>
        <v>0</v>
      </c>
      <c r="J100" s="388"/>
      <c r="K100" s="389">
        <f t="shared" si="8"/>
        <v>0</v>
      </c>
      <c r="L100" s="390">
        <v>21</v>
      </c>
      <c r="M100" s="390">
        <f t="shared" si="9"/>
        <v>0</v>
      </c>
    </row>
    <row r="101" spans="1:13">
      <c r="A101" s="380">
        <v>93</v>
      </c>
      <c r="B101" s="381"/>
      <c r="C101" s="395" t="s">
        <v>5172</v>
      </c>
      <c r="D101" s="383" t="s">
        <v>5167</v>
      </c>
      <c r="E101" s="396">
        <v>2</v>
      </c>
      <c r="F101" s="385">
        <f t="shared" si="5"/>
        <v>0</v>
      </c>
      <c r="G101" s="385">
        <f t="shared" si="6"/>
        <v>0</v>
      </c>
      <c r="H101" s="386"/>
      <c r="I101" s="387">
        <f t="shared" si="7"/>
        <v>0</v>
      </c>
      <c r="J101" s="388"/>
      <c r="K101" s="389">
        <f t="shared" si="8"/>
        <v>0</v>
      </c>
      <c r="L101" s="390">
        <v>21</v>
      </c>
      <c r="M101" s="390">
        <f t="shared" si="9"/>
        <v>0</v>
      </c>
    </row>
    <row r="102" spans="1:13">
      <c r="A102" s="380">
        <v>94</v>
      </c>
      <c r="B102" s="381"/>
      <c r="C102" s="395" t="s">
        <v>5168</v>
      </c>
      <c r="D102" s="383" t="s">
        <v>5167</v>
      </c>
      <c r="E102" s="396">
        <v>2</v>
      </c>
      <c r="F102" s="385">
        <f t="shared" si="5"/>
        <v>0</v>
      </c>
      <c r="G102" s="385">
        <f t="shared" si="6"/>
        <v>0</v>
      </c>
      <c r="H102" s="386"/>
      <c r="I102" s="387">
        <f t="shared" si="7"/>
        <v>0</v>
      </c>
      <c r="J102" s="388"/>
      <c r="K102" s="389">
        <f t="shared" si="8"/>
        <v>0</v>
      </c>
      <c r="L102" s="390">
        <v>21</v>
      </c>
      <c r="M102" s="390">
        <f t="shared" si="9"/>
        <v>0</v>
      </c>
    </row>
    <row r="103" spans="1:13">
      <c r="A103" s="380">
        <v>95</v>
      </c>
      <c r="B103" s="381"/>
      <c r="C103" s="395" t="s">
        <v>5179</v>
      </c>
      <c r="D103" s="383" t="s">
        <v>318</v>
      </c>
      <c r="E103" s="396">
        <v>2</v>
      </c>
      <c r="F103" s="385">
        <f t="shared" si="5"/>
        <v>0</v>
      </c>
      <c r="G103" s="385">
        <f t="shared" si="6"/>
        <v>0</v>
      </c>
      <c r="H103" s="386"/>
      <c r="I103" s="387">
        <f t="shared" si="7"/>
        <v>0</v>
      </c>
      <c r="J103" s="388"/>
      <c r="K103" s="389">
        <f t="shared" si="8"/>
        <v>0</v>
      </c>
      <c r="L103" s="390">
        <v>21</v>
      </c>
      <c r="M103" s="390">
        <f t="shared" si="9"/>
        <v>0</v>
      </c>
    </row>
    <row r="104" spans="1:13" ht="24">
      <c r="A104" s="380">
        <v>96</v>
      </c>
      <c r="B104" s="381"/>
      <c r="C104" s="395" t="s">
        <v>5158</v>
      </c>
      <c r="D104" s="383" t="s">
        <v>318</v>
      </c>
      <c r="E104" s="396">
        <v>1</v>
      </c>
      <c r="F104" s="385">
        <f t="shared" si="5"/>
        <v>0</v>
      </c>
      <c r="G104" s="385">
        <f t="shared" si="6"/>
        <v>0</v>
      </c>
      <c r="H104" s="386"/>
      <c r="I104" s="387">
        <f t="shared" si="7"/>
        <v>0</v>
      </c>
      <c r="J104" s="388"/>
      <c r="K104" s="389">
        <f t="shared" si="8"/>
        <v>0</v>
      </c>
      <c r="L104" s="390">
        <v>21</v>
      </c>
      <c r="M104" s="390">
        <f t="shared" si="9"/>
        <v>0</v>
      </c>
    </row>
    <row r="105" spans="1:13">
      <c r="A105" s="380">
        <v>97</v>
      </c>
      <c r="B105" s="381"/>
      <c r="C105" s="395" t="s">
        <v>5180</v>
      </c>
      <c r="D105" s="383" t="s">
        <v>190</v>
      </c>
      <c r="E105" s="396">
        <v>200</v>
      </c>
      <c r="F105" s="385">
        <f t="shared" si="5"/>
        <v>0</v>
      </c>
      <c r="G105" s="385">
        <f t="shared" si="6"/>
        <v>0</v>
      </c>
      <c r="H105" s="386"/>
      <c r="I105" s="387">
        <f t="shared" si="7"/>
        <v>0</v>
      </c>
      <c r="J105" s="388"/>
      <c r="K105" s="389">
        <f t="shared" si="8"/>
        <v>0</v>
      </c>
      <c r="L105" s="390">
        <v>21</v>
      </c>
      <c r="M105" s="390">
        <f t="shared" si="9"/>
        <v>0</v>
      </c>
    </row>
    <row r="106" spans="1:13">
      <c r="A106" s="380">
        <v>98</v>
      </c>
      <c r="B106" s="381"/>
      <c r="C106" s="395" t="s">
        <v>5181</v>
      </c>
      <c r="D106" s="383" t="s">
        <v>190</v>
      </c>
      <c r="E106" s="396">
        <v>600</v>
      </c>
      <c r="F106" s="385">
        <f t="shared" si="5"/>
        <v>0</v>
      </c>
      <c r="G106" s="385">
        <f t="shared" si="6"/>
        <v>0</v>
      </c>
      <c r="H106" s="386"/>
      <c r="I106" s="387">
        <f t="shared" si="7"/>
        <v>0</v>
      </c>
      <c r="J106" s="388"/>
      <c r="K106" s="389">
        <f t="shared" si="8"/>
        <v>0</v>
      </c>
      <c r="L106" s="390">
        <v>21</v>
      </c>
      <c r="M106" s="390">
        <f t="shared" si="9"/>
        <v>0</v>
      </c>
    </row>
    <row r="107" spans="1:13">
      <c r="A107" s="380"/>
      <c r="B107" s="381" t="s">
        <v>5182</v>
      </c>
      <c r="C107" s="395" t="s">
        <v>5183</v>
      </c>
      <c r="D107" s="391" t="s">
        <v>318</v>
      </c>
      <c r="E107" s="397">
        <v>60</v>
      </c>
      <c r="F107" s="385">
        <f t="shared" si="5"/>
        <v>0</v>
      </c>
      <c r="G107" s="385">
        <f t="shared" si="6"/>
        <v>0</v>
      </c>
      <c r="H107" s="393"/>
      <c r="I107" s="387">
        <f t="shared" si="7"/>
        <v>0</v>
      </c>
      <c r="J107" s="393"/>
      <c r="K107" s="389">
        <f t="shared" si="8"/>
        <v>0</v>
      </c>
      <c r="L107" s="390">
        <v>21</v>
      </c>
      <c r="M107" s="390">
        <f t="shared" si="9"/>
        <v>0</v>
      </c>
    </row>
    <row r="108" spans="1:13">
      <c r="A108" s="380"/>
      <c r="B108" s="381" t="s">
        <v>5184</v>
      </c>
      <c r="C108" s="395" t="s">
        <v>5185</v>
      </c>
      <c r="D108" s="391" t="s">
        <v>318</v>
      </c>
      <c r="E108" s="397">
        <v>58</v>
      </c>
      <c r="F108" s="385">
        <f t="shared" si="5"/>
        <v>0</v>
      </c>
      <c r="G108" s="385">
        <f t="shared" si="6"/>
        <v>0</v>
      </c>
      <c r="H108" s="393"/>
      <c r="I108" s="387">
        <f t="shared" si="7"/>
        <v>0</v>
      </c>
      <c r="J108" s="393"/>
      <c r="K108" s="389">
        <f t="shared" si="8"/>
        <v>0</v>
      </c>
      <c r="L108" s="390">
        <v>21</v>
      </c>
      <c r="M108" s="390">
        <f t="shared" si="9"/>
        <v>0</v>
      </c>
    </row>
    <row r="109" spans="1:13">
      <c r="A109" s="380"/>
      <c r="B109" s="381" t="s">
        <v>5186</v>
      </c>
      <c r="C109" s="395" t="s">
        <v>5187</v>
      </c>
      <c r="D109" s="391" t="s">
        <v>318</v>
      </c>
      <c r="E109" s="397">
        <v>62</v>
      </c>
      <c r="F109" s="385">
        <f t="shared" si="5"/>
        <v>0</v>
      </c>
      <c r="G109" s="385">
        <f t="shared" si="6"/>
        <v>0</v>
      </c>
      <c r="H109" s="393"/>
      <c r="I109" s="387">
        <f t="shared" si="7"/>
        <v>0</v>
      </c>
      <c r="J109" s="393"/>
      <c r="K109" s="389">
        <f t="shared" si="8"/>
        <v>0</v>
      </c>
      <c r="L109" s="390">
        <v>21</v>
      </c>
      <c r="M109" s="390">
        <f t="shared" si="9"/>
        <v>0</v>
      </c>
    </row>
    <row r="110" spans="1:13">
      <c r="A110" s="380"/>
      <c r="B110" s="381" t="s">
        <v>72</v>
      </c>
      <c r="C110" s="395" t="s">
        <v>5188</v>
      </c>
      <c r="D110" s="391" t="s">
        <v>318</v>
      </c>
      <c r="E110" s="397">
        <v>4</v>
      </c>
      <c r="F110" s="385">
        <f t="shared" si="5"/>
        <v>0</v>
      </c>
      <c r="G110" s="385">
        <f t="shared" si="6"/>
        <v>0</v>
      </c>
      <c r="H110" s="393"/>
      <c r="I110" s="387">
        <f t="shared" si="7"/>
        <v>0</v>
      </c>
      <c r="J110" s="393"/>
      <c r="K110" s="389">
        <f t="shared" si="8"/>
        <v>0</v>
      </c>
      <c r="L110" s="390">
        <v>21</v>
      </c>
      <c r="M110" s="390">
        <f t="shared" si="9"/>
        <v>0</v>
      </c>
    </row>
    <row r="111" spans="1:13">
      <c r="A111" s="380"/>
      <c r="B111" s="381" t="s">
        <v>5189</v>
      </c>
      <c r="C111" s="395" t="s">
        <v>5190</v>
      </c>
      <c r="D111" s="391" t="s">
        <v>318</v>
      </c>
      <c r="E111" s="397">
        <v>2</v>
      </c>
      <c r="F111" s="385">
        <f t="shared" si="5"/>
        <v>0</v>
      </c>
      <c r="G111" s="385">
        <f t="shared" si="6"/>
        <v>0</v>
      </c>
      <c r="H111" s="393"/>
      <c r="I111" s="387">
        <f t="shared" si="7"/>
        <v>0</v>
      </c>
      <c r="J111" s="393"/>
      <c r="K111" s="389">
        <f t="shared" si="8"/>
        <v>0</v>
      </c>
      <c r="L111" s="390">
        <v>21</v>
      </c>
      <c r="M111" s="390">
        <f t="shared" si="9"/>
        <v>0</v>
      </c>
    </row>
    <row r="112" spans="1:13">
      <c r="A112" s="380"/>
      <c r="B112" s="381" t="s">
        <v>5191</v>
      </c>
      <c r="C112" s="395" t="s">
        <v>5192</v>
      </c>
      <c r="D112" s="391" t="s">
        <v>318</v>
      </c>
      <c r="E112" s="397">
        <v>53</v>
      </c>
      <c r="F112" s="385">
        <f t="shared" si="5"/>
        <v>0</v>
      </c>
      <c r="G112" s="385">
        <f t="shared" si="6"/>
        <v>0</v>
      </c>
      <c r="H112" s="393"/>
      <c r="I112" s="387">
        <f t="shared" si="7"/>
        <v>0</v>
      </c>
      <c r="J112" s="393"/>
      <c r="K112" s="389">
        <f t="shared" si="8"/>
        <v>0</v>
      </c>
      <c r="L112" s="390">
        <v>21</v>
      </c>
      <c r="M112" s="390">
        <f t="shared" si="9"/>
        <v>0</v>
      </c>
    </row>
    <row r="113" spans="1:13">
      <c r="A113" s="380"/>
      <c r="B113" s="381" t="s">
        <v>5193</v>
      </c>
      <c r="C113" s="395" t="s">
        <v>5194</v>
      </c>
      <c r="D113" s="391" t="s">
        <v>318</v>
      </c>
      <c r="E113" s="397">
        <v>85</v>
      </c>
      <c r="F113" s="385">
        <f t="shared" si="5"/>
        <v>0</v>
      </c>
      <c r="G113" s="385">
        <f t="shared" si="6"/>
        <v>0</v>
      </c>
      <c r="H113" s="393"/>
      <c r="I113" s="387">
        <f t="shared" si="7"/>
        <v>0</v>
      </c>
      <c r="J113" s="393"/>
      <c r="K113" s="389">
        <f t="shared" si="8"/>
        <v>0</v>
      </c>
      <c r="L113" s="390">
        <v>21</v>
      </c>
      <c r="M113" s="390">
        <f t="shared" si="9"/>
        <v>0</v>
      </c>
    </row>
    <row r="114" spans="1:13">
      <c r="A114" s="380"/>
      <c r="B114" s="381" t="s">
        <v>5195</v>
      </c>
      <c r="C114" s="395" t="s">
        <v>5196</v>
      </c>
      <c r="D114" s="391" t="s">
        <v>318</v>
      </c>
      <c r="E114" s="397">
        <v>7</v>
      </c>
      <c r="F114" s="385">
        <f t="shared" si="5"/>
        <v>0</v>
      </c>
      <c r="G114" s="385">
        <f t="shared" si="6"/>
        <v>0</v>
      </c>
      <c r="H114" s="393"/>
      <c r="I114" s="387">
        <f t="shared" si="7"/>
        <v>0</v>
      </c>
      <c r="J114" s="393"/>
      <c r="K114" s="389">
        <f t="shared" si="8"/>
        <v>0</v>
      </c>
      <c r="L114" s="390">
        <v>21</v>
      </c>
      <c r="M114" s="390">
        <f t="shared" si="9"/>
        <v>0</v>
      </c>
    </row>
    <row r="115" spans="1:13">
      <c r="A115" s="380"/>
      <c r="B115" s="381" t="s">
        <v>5197</v>
      </c>
      <c r="C115" s="395" t="s">
        <v>5198</v>
      </c>
      <c r="D115" s="391" t="s">
        <v>318</v>
      </c>
      <c r="E115" s="397">
        <v>18</v>
      </c>
      <c r="F115" s="385">
        <f t="shared" si="5"/>
        <v>0</v>
      </c>
      <c r="G115" s="385">
        <f t="shared" si="6"/>
        <v>0</v>
      </c>
      <c r="H115" s="393"/>
      <c r="I115" s="387">
        <f t="shared" si="7"/>
        <v>0</v>
      </c>
      <c r="J115" s="393"/>
      <c r="K115" s="389">
        <f t="shared" si="8"/>
        <v>0</v>
      </c>
      <c r="L115" s="390">
        <v>21</v>
      </c>
      <c r="M115" s="390">
        <f t="shared" si="9"/>
        <v>0</v>
      </c>
    </row>
    <row r="116" spans="1:13">
      <c r="A116" s="380"/>
      <c r="B116" s="381" t="s">
        <v>5199</v>
      </c>
      <c r="C116" s="395" t="s">
        <v>5200</v>
      </c>
      <c r="D116" s="391" t="s">
        <v>318</v>
      </c>
      <c r="E116" s="397">
        <v>45</v>
      </c>
      <c r="F116" s="385">
        <f t="shared" si="5"/>
        <v>0</v>
      </c>
      <c r="G116" s="385">
        <f t="shared" si="6"/>
        <v>0</v>
      </c>
      <c r="H116" s="393"/>
      <c r="I116" s="387">
        <f t="shared" si="7"/>
        <v>0</v>
      </c>
      <c r="J116" s="393"/>
      <c r="K116" s="389">
        <f t="shared" si="8"/>
        <v>0</v>
      </c>
      <c r="L116" s="390">
        <v>21</v>
      </c>
      <c r="M116" s="390">
        <f t="shared" si="9"/>
        <v>0</v>
      </c>
    </row>
    <row r="117" spans="1:13">
      <c r="A117" s="380"/>
      <c r="B117" s="381" t="s">
        <v>5201</v>
      </c>
      <c r="C117" s="395" t="s">
        <v>5202</v>
      </c>
      <c r="D117" s="391" t="s">
        <v>318</v>
      </c>
      <c r="E117" s="397">
        <v>45</v>
      </c>
      <c r="F117" s="385">
        <f t="shared" si="5"/>
        <v>0</v>
      </c>
      <c r="G117" s="385">
        <f t="shared" si="6"/>
        <v>0</v>
      </c>
      <c r="H117" s="393"/>
      <c r="I117" s="387">
        <f t="shared" si="7"/>
        <v>0</v>
      </c>
      <c r="J117" s="393"/>
      <c r="K117" s="389">
        <f t="shared" si="8"/>
        <v>0</v>
      </c>
      <c r="L117" s="390">
        <v>21</v>
      </c>
      <c r="M117" s="390">
        <f t="shared" si="9"/>
        <v>0</v>
      </c>
    </row>
    <row r="118" spans="1:13">
      <c r="A118" s="380"/>
      <c r="B118" s="381" t="s">
        <v>5203</v>
      </c>
      <c r="C118" s="395" t="s">
        <v>5204</v>
      </c>
      <c r="D118" s="391" t="s">
        <v>318</v>
      </c>
      <c r="E118" s="397">
        <v>15</v>
      </c>
      <c r="F118" s="385">
        <f t="shared" si="5"/>
        <v>0</v>
      </c>
      <c r="G118" s="385">
        <f t="shared" si="6"/>
        <v>0</v>
      </c>
      <c r="H118" s="393"/>
      <c r="I118" s="387">
        <f t="shared" si="7"/>
        <v>0</v>
      </c>
      <c r="J118" s="393"/>
      <c r="K118" s="389">
        <f t="shared" si="8"/>
        <v>0</v>
      </c>
      <c r="L118" s="390">
        <v>21</v>
      </c>
      <c r="M118" s="390">
        <f t="shared" si="9"/>
        <v>0</v>
      </c>
    </row>
    <row r="119" spans="1:13">
      <c r="A119" s="380"/>
      <c r="B119" s="381" t="s">
        <v>5205</v>
      </c>
      <c r="C119" s="395" t="s">
        <v>5206</v>
      </c>
      <c r="D119" s="391" t="s">
        <v>318</v>
      </c>
      <c r="E119" s="397">
        <v>5</v>
      </c>
      <c r="F119" s="385">
        <f t="shared" si="5"/>
        <v>0</v>
      </c>
      <c r="G119" s="385">
        <f t="shared" si="6"/>
        <v>0</v>
      </c>
      <c r="H119" s="393"/>
      <c r="I119" s="387">
        <f t="shared" si="7"/>
        <v>0</v>
      </c>
      <c r="J119" s="393"/>
      <c r="K119" s="389">
        <f t="shared" si="8"/>
        <v>0</v>
      </c>
      <c r="L119" s="390">
        <v>21</v>
      </c>
      <c r="M119" s="390">
        <f t="shared" si="9"/>
        <v>0</v>
      </c>
    </row>
    <row r="120" spans="1:13">
      <c r="A120" s="380"/>
      <c r="B120" s="381" t="s">
        <v>5207</v>
      </c>
      <c r="C120" s="395" t="s">
        <v>5208</v>
      </c>
      <c r="D120" s="391" t="s">
        <v>318</v>
      </c>
      <c r="E120" s="397">
        <v>49</v>
      </c>
      <c r="F120" s="385">
        <f t="shared" si="5"/>
        <v>0</v>
      </c>
      <c r="G120" s="385">
        <f t="shared" si="6"/>
        <v>0</v>
      </c>
      <c r="H120" s="393"/>
      <c r="I120" s="387">
        <f t="shared" si="7"/>
        <v>0</v>
      </c>
      <c r="J120" s="393"/>
      <c r="K120" s="389">
        <f t="shared" si="8"/>
        <v>0</v>
      </c>
      <c r="L120" s="390">
        <v>21</v>
      </c>
      <c r="M120" s="390">
        <f t="shared" si="9"/>
        <v>0</v>
      </c>
    </row>
    <row r="121" spans="1:13">
      <c r="A121" s="398">
        <v>99</v>
      </c>
      <c r="B121" s="399"/>
      <c r="C121" s="400" t="s">
        <v>5209</v>
      </c>
      <c r="D121" s="391" t="s">
        <v>318</v>
      </c>
      <c r="E121" s="397">
        <v>1</v>
      </c>
      <c r="F121" s="385">
        <f t="shared" si="5"/>
        <v>0</v>
      </c>
      <c r="G121" s="385">
        <f t="shared" si="6"/>
        <v>0</v>
      </c>
      <c r="H121" s="393"/>
      <c r="I121" s="387">
        <f t="shared" si="7"/>
        <v>0</v>
      </c>
      <c r="J121" s="393"/>
      <c r="K121" s="389">
        <f t="shared" si="8"/>
        <v>0</v>
      </c>
      <c r="L121" s="390">
        <v>21</v>
      </c>
      <c r="M121" s="390">
        <f t="shared" si="9"/>
        <v>0</v>
      </c>
    </row>
    <row r="122" spans="1:13">
      <c r="A122" s="371" t="s">
        <v>5085</v>
      </c>
      <c r="B122" s="372" t="s">
        <v>5210</v>
      </c>
      <c r="C122" s="373" t="s">
        <v>5211</v>
      </c>
      <c r="D122" s="401"/>
      <c r="E122" s="402"/>
      <c r="F122" s="403"/>
      <c r="G122" s="403">
        <f>SUM(G123:G144)</f>
        <v>0</v>
      </c>
      <c r="H122" s="403"/>
      <c r="I122" s="404">
        <f>SUM(I123:I144)</f>
        <v>0</v>
      </c>
      <c r="J122" s="403"/>
      <c r="K122" s="405">
        <f>SUM(K123:K144)</f>
        <v>0</v>
      </c>
      <c r="L122" s="379"/>
      <c r="M122" s="379">
        <f>SUM(M123:M144)</f>
        <v>0</v>
      </c>
    </row>
    <row r="123" spans="1:13" ht="24">
      <c r="A123" s="380">
        <v>100</v>
      </c>
      <c r="B123" s="381"/>
      <c r="C123" s="382" t="s">
        <v>5212</v>
      </c>
      <c r="D123" s="391" t="s">
        <v>190</v>
      </c>
      <c r="E123" s="392">
        <v>300</v>
      </c>
      <c r="F123" s="406">
        <f t="shared" ref="F123:F144" si="10">H123+J123</f>
        <v>0</v>
      </c>
      <c r="G123" s="406">
        <f t="shared" ref="G123:G143" si="11">ROUND(E123*F123,2)</f>
        <v>0</v>
      </c>
      <c r="H123" s="393"/>
      <c r="I123" s="406">
        <f t="shared" ref="I123:I142" si="12">ROUND(E123*H123,2)</f>
        <v>0</v>
      </c>
      <c r="J123" s="393"/>
      <c r="K123" s="407">
        <f t="shared" ref="K123:K142" si="13">ROUND(E123*J123,2)</f>
        <v>0</v>
      </c>
      <c r="L123" s="408">
        <v>21</v>
      </c>
      <c r="M123" s="408">
        <f>G123*(1+L123/100)</f>
        <v>0</v>
      </c>
    </row>
    <row r="124" spans="1:13">
      <c r="A124" s="380">
        <v>101</v>
      </c>
      <c r="B124" s="381"/>
      <c r="C124" s="382" t="s">
        <v>5213</v>
      </c>
      <c r="D124" s="391" t="s">
        <v>1819</v>
      </c>
      <c r="E124" s="392">
        <v>285</v>
      </c>
      <c r="F124" s="406">
        <f t="shared" si="10"/>
        <v>0</v>
      </c>
      <c r="G124" s="406">
        <f t="shared" si="11"/>
        <v>0</v>
      </c>
      <c r="H124" s="393"/>
      <c r="I124" s="406">
        <f t="shared" si="12"/>
        <v>0</v>
      </c>
      <c r="J124" s="393"/>
      <c r="K124" s="407">
        <f t="shared" si="13"/>
        <v>0</v>
      </c>
      <c r="L124" s="408">
        <v>21</v>
      </c>
      <c r="M124" s="408">
        <f t="shared" ref="M124:M144" si="14">G124*(1+L124/100)</f>
        <v>0</v>
      </c>
    </row>
    <row r="125" spans="1:13" ht="24">
      <c r="A125" s="380">
        <v>102</v>
      </c>
      <c r="B125" s="381"/>
      <c r="C125" s="382" t="s">
        <v>5214</v>
      </c>
      <c r="D125" s="391" t="s">
        <v>190</v>
      </c>
      <c r="E125" s="392">
        <v>50</v>
      </c>
      <c r="F125" s="406">
        <f t="shared" si="10"/>
        <v>0</v>
      </c>
      <c r="G125" s="406">
        <f t="shared" si="11"/>
        <v>0</v>
      </c>
      <c r="H125" s="393"/>
      <c r="I125" s="406">
        <f t="shared" si="12"/>
        <v>0</v>
      </c>
      <c r="J125" s="393"/>
      <c r="K125" s="407">
        <f t="shared" si="13"/>
        <v>0</v>
      </c>
      <c r="L125" s="408">
        <v>21</v>
      </c>
      <c r="M125" s="408">
        <f t="shared" si="14"/>
        <v>0</v>
      </c>
    </row>
    <row r="126" spans="1:13" ht="24">
      <c r="A126" s="380">
        <v>103</v>
      </c>
      <c r="B126" s="381"/>
      <c r="C126" s="382" t="s">
        <v>5215</v>
      </c>
      <c r="D126" s="391" t="s">
        <v>1819</v>
      </c>
      <c r="E126" s="392">
        <v>70</v>
      </c>
      <c r="F126" s="406">
        <f t="shared" si="10"/>
        <v>0</v>
      </c>
      <c r="G126" s="406">
        <f t="shared" si="11"/>
        <v>0</v>
      </c>
      <c r="H126" s="393"/>
      <c r="I126" s="406">
        <f t="shared" si="12"/>
        <v>0</v>
      </c>
      <c r="J126" s="393"/>
      <c r="K126" s="407">
        <f t="shared" si="13"/>
        <v>0</v>
      </c>
      <c r="L126" s="408">
        <v>21</v>
      </c>
      <c r="M126" s="408">
        <f t="shared" si="14"/>
        <v>0</v>
      </c>
    </row>
    <row r="127" spans="1:13">
      <c r="A127" s="380">
        <v>104</v>
      </c>
      <c r="B127" s="381"/>
      <c r="C127" s="382" t="s">
        <v>5216</v>
      </c>
      <c r="D127" s="391" t="s">
        <v>155</v>
      </c>
      <c r="E127" s="392">
        <v>80</v>
      </c>
      <c r="F127" s="406">
        <f t="shared" si="10"/>
        <v>0</v>
      </c>
      <c r="G127" s="406">
        <f t="shared" si="11"/>
        <v>0</v>
      </c>
      <c r="H127" s="393"/>
      <c r="I127" s="406">
        <f t="shared" si="12"/>
        <v>0</v>
      </c>
      <c r="J127" s="393"/>
      <c r="K127" s="407">
        <f t="shared" si="13"/>
        <v>0</v>
      </c>
      <c r="L127" s="408">
        <v>21</v>
      </c>
      <c r="M127" s="408">
        <f t="shared" si="14"/>
        <v>0</v>
      </c>
    </row>
    <row r="128" spans="1:13">
      <c r="A128" s="380">
        <v>105</v>
      </c>
      <c r="B128" s="381"/>
      <c r="C128" s="382" t="s">
        <v>5217</v>
      </c>
      <c r="D128" s="391" t="s">
        <v>155</v>
      </c>
      <c r="E128" s="392">
        <v>40</v>
      </c>
      <c r="F128" s="406">
        <f t="shared" si="10"/>
        <v>0</v>
      </c>
      <c r="G128" s="406">
        <f t="shared" si="11"/>
        <v>0</v>
      </c>
      <c r="H128" s="393"/>
      <c r="I128" s="406">
        <f t="shared" si="12"/>
        <v>0</v>
      </c>
      <c r="J128" s="393"/>
      <c r="K128" s="407">
        <f t="shared" si="13"/>
        <v>0</v>
      </c>
      <c r="L128" s="408">
        <v>21</v>
      </c>
      <c r="M128" s="408">
        <f t="shared" si="14"/>
        <v>0</v>
      </c>
    </row>
    <row r="129" spans="1:13">
      <c r="A129" s="380">
        <v>106</v>
      </c>
      <c r="B129" s="381"/>
      <c r="C129" s="382" t="s">
        <v>5218</v>
      </c>
      <c r="D129" s="391" t="s">
        <v>155</v>
      </c>
      <c r="E129" s="392">
        <v>15</v>
      </c>
      <c r="F129" s="406">
        <f t="shared" si="10"/>
        <v>0</v>
      </c>
      <c r="G129" s="406">
        <f t="shared" si="11"/>
        <v>0</v>
      </c>
      <c r="H129" s="393"/>
      <c r="I129" s="406">
        <f t="shared" si="12"/>
        <v>0</v>
      </c>
      <c r="J129" s="393"/>
      <c r="K129" s="407">
        <f t="shared" si="13"/>
        <v>0</v>
      </c>
      <c r="L129" s="408">
        <v>21</v>
      </c>
      <c r="M129" s="408">
        <f t="shared" si="14"/>
        <v>0</v>
      </c>
    </row>
    <row r="130" spans="1:13">
      <c r="A130" s="380">
        <v>107</v>
      </c>
      <c r="B130" s="381"/>
      <c r="C130" s="382" t="s">
        <v>5219</v>
      </c>
      <c r="D130" s="391" t="s">
        <v>155</v>
      </c>
      <c r="E130" s="392">
        <v>15</v>
      </c>
      <c r="F130" s="406">
        <f t="shared" si="10"/>
        <v>0</v>
      </c>
      <c r="G130" s="406">
        <f t="shared" si="11"/>
        <v>0</v>
      </c>
      <c r="H130" s="393"/>
      <c r="I130" s="406">
        <f t="shared" si="12"/>
        <v>0</v>
      </c>
      <c r="J130" s="393"/>
      <c r="K130" s="407">
        <f t="shared" si="13"/>
        <v>0</v>
      </c>
      <c r="L130" s="408">
        <v>21</v>
      </c>
      <c r="M130" s="408">
        <f t="shared" si="14"/>
        <v>0</v>
      </c>
    </row>
    <row r="131" spans="1:13">
      <c r="A131" s="380">
        <v>108</v>
      </c>
      <c r="B131" s="381"/>
      <c r="C131" s="382" t="s">
        <v>5220</v>
      </c>
      <c r="D131" s="391" t="s">
        <v>155</v>
      </c>
      <c r="E131" s="392">
        <v>20</v>
      </c>
      <c r="F131" s="406">
        <f t="shared" si="10"/>
        <v>0</v>
      </c>
      <c r="G131" s="406">
        <f t="shared" si="11"/>
        <v>0</v>
      </c>
      <c r="H131" s="393"/>
      <c r="I131" s="406">
        <f t="shared" si="12"/>
        <v>0</v>
      </c>
      <c r="J131" s="393"/>
      <c r="K131" s="407">
        <f t="shared" si="13"/>
        <v>0</v>
      </c>
      <c r="L131" s="408">
        <v>21</v>
      </c>
      <c r="M131" s="408">
        <f t="shared" si="14"/>
        <v>0</v>
      </c>
    </row>
    <row r="132" spans="1:13">
      <c r="A132" s="380">
        <v>109</v>
      </c>
      <c r="B132" s="381"/>
      <c r="C132" s="382" t="s">
        <v>5221</v>
      </c>
      <c r="D132" s="391" t="s">
        <v>155</v>
      </c>
      <c r="E132" s="392">
        <v>50</v>
      </c>
      <c r="F132" s="406">
        <f t="shared" si="10"/>
        <v>0</v>
      </c>
      <c r="G132" s="406">
        <f t="shared" si="11"/>
        <v>0</v>
      </c>
      <c r="H132" s="393"/>
      <c r="I132" s="406">
        <f t="shared" si="12"/>
        <v>0</v>
      </c>
      <c r="J132" s="393"/>
      <c r="K132" s="407">
        <f t="shared" si="13"/>
        <v>0</v>
      </c>
      <c r="L132" s="408">
        <v>21</v>
      </c>
      <c r="M132" s="408">
        <f t="shared" si="14"/>
        <v>0</v>
      </c>
    </row>
    <row r="133" spans="1:13">
      <c r="A133" s="380">
        <v>110</v>
      </c>
      <c r="B133" s="381"/>
      <c r="C133" s="382" t="s">
        <v>5222</v>
      </c>
      <c r="D133" s="391" t="s">
        <v>155</v>
      </c>
      <c r="E133" s="392">
        <v>6</v>
      </c>
      <c r="F133" s="406">
        <f t="shared" si="10"/>
        <v>0</v>
      </c>
      <c r="G133" s="406">
        <f t="shared" si="11"/>
        <v>0</v>
      </c>
      <c r="H133" s="393"/>
      <c r="I133" s="406">
        <f t="shared" si="12"/>
        <v>0</v>
      </c>
      <c r="J133" s="393"/>
      <c r="K133" s="407">
        <f t="shared" si="13"/>
        <v>0</v>
      </c>
      <c r="L133" s="408">
        <v>21</v>
      </c>
      <c r="M133" s="408">
        <f t="shared" si="14"/>
        <v>0</v>
      </c>
    </row>
    <row r="134" spans="1:13">
      <c r="A134" s="380">
        <v>111</v>
      </c>
      <c r="B134" s="381"/>
      <c r="C134" s="382" t="s">
        <v>5223</v>
      </c>
      <c r="D134" s="391" t="s">
        <v>318</v>
      </c>
      <c r="E134" s="392">
        <v>120</v>
      </c>
      <c r="F134" s="406">
        <f t="shared" si="10"/>
        <v>0</v>
      </c>
      <c r="G134" s="406">
        <f t="shared" si="11"/>
        <v>0</v>
      </c>
      <c r="H134" s="393"/>
      <c r="I134" s="406">
        <f t="shared" si="12"/>
        <v>0</v>
      </c>
      <c r="J134" s="393"/>
      <c r="K134" s="407">
        <f t="shared" si="13"/>
        <v>0</v>
      </c>
      <c r="L134" s="408">
        <v>21</v>
      </c>
      <c r="M134" s="408">
        <f t="shared" si="14"/>
        <v>0</v>
      </c>
    </row>
    <row r="135" spans="1:13">
      <c r="A135" s="380">
        <v>112</v>
      </c>
      <c r="B135" s="381"/>
      <c r="C135" s="382" t="s">
        <v>5224</v>
      </c>
      <c r="D135" s="391" t="s">
        <v>318</v>
      </c>
      <c r="E135" s="392">
        <v>300</v>
      </c>
      <c r="F135" s="406">
        <f t="shared" si="10"/>
        <v>0</v>
      </c>
      <c r="G135" s="406">
        <f t="shared" si="11"/>
        <v>0</v>
      </c>
      <c r="H135" s="393"/>
      <c r="I135" s="406">
        <f t="shared" si="12"/>
        <v>0</v>
      </c>
      <c r="J135" s="393"/>
      <c r="K135" s="407">
        <f t="shared" si="13"/>
        <v>0</v>
      </c>
      <c r="L135" s="408">
        <v>21</v>
      </c>
      <c r="M135" s="408">
        <f t="shared" si="14"/>
        <v>0</v>
      </c>
    </row>
    <row r="136" spans="1:13">
      <c r="A136" s="380">
        <v>113</v>
      </c>
      <c r="B136" s="381"/>
      <c r="C136" s="382" t="s">
        <v>5225</v>
      </c>
      <c r="D136" s="391" t="s">
        <v>318</v>
      </c>
      <c r="E136" s="392">
        <v>6</v>
      </c>
      <c r="F136" s="406">
        <f t="shared" si="10"/>
        <v>0</v>
      </c>
      <c r="G136" s="406">
        <f t="shared" si="11"/>
        <v>0</v>
      </c>
      <c r="H136" s="393"/>
      <c r="I136" s="406">
        <f t="shared" si="12"/>
        <v>0</v>
      </c>
      <c r="J136" s="393"/>
      <c r="K136" s="407">
        <f t="shared" si="13"/>
        <v>0</v>
      </c>
      <c r="L136" s="408">
        <v>21</v>
      </c>
      <c r="M136" s="408">
        <f t="shared" si="14"/>
        <v>0</v>
      </c>
    </row>
    <row r="137" spans="1:13">
      <c r="A137" s="380">
        <v>114</v>
      </c>
      <c r="B137" s="381"/>
      <c r="C137" s="382" t="s">
        <v>5226</v>
      </c>
      <c r="D137" s="391" t="s">
        <v>318</v>
      </c>
      <c r="E137" s="392">
        <v>15</v>
      </c>
      <c r="F137" s="406">
        <f t="shared" si="10"/>
        <v>0</v>
      </c>
      <c r="G137" s="406">
        <f t="shared" si="11"/>
        <v>0</v>
      </c>
      <c r="H137" s="393"/>
      <c r="I137" s="406">
        <f t="shared" si="12"/>
        <v>0</v>
      </c>
      <c r="J137" s="393"/>
      <c r="K137" s="407">
        <f t="shared" si="13"/>
        <v>0</v>
      </c>
      <c r="L137" s="408">
        <v>21</v>
      </c>
      <c r="M137" s="408">
        <f t="shared" si="14"/>
        <v>0</v>
      </c>
    </row>
    <row r="138" spans="1:13">
      <c r="A138" s="380">
        <v>115</v>
      </c>
      <c r="B138" s="381"/>
      <c r="C138" s="382" t="s">
        <v>5227</v>
      </c>
      <c r="D138" s="391" t="s">
        <v>318</v>
      </c>
      <c r="E138" s="392">
        <v>50</v>
      </c>
      <c r="F138" s="406">
        <f t="shared" si="10"/>
        <v>0</v>
      </c>
      <c r="G138" s="406">
        <f t="shared" si="11"/>
        <v>0</v>
      </c>
      <c r="H138" s="393"/>
      <c r="I138" s="406">
        <f t="shared" si="12"/>
        <v>0</v>
      </c>
      <c r="J138" s="393"/>
      <c r="K138" s="407">
        <f t="shared" si="13"/>
        <v>0</v>
      </c>
      <c r="L138" s="408">
        <v>21</v>
      </c>
      <c r="M138" s="408">
        <f t="shared" si="14"/>
        <v>0</v>
      </c>
    </row>
    <row r="139" spans="1:13">
      <c r="A139" s="380">
        <v>116</v>
      </c>
      <c r="B139" s="381"/>
      <c r="C139" s="382" t="s">
        <v>5228</v>
      </c>
      <c r="D139" s="391" t="s">
        <v>318</v>
      </c>
      <c r="E139" s="392">
        <v>21</v>
      </c>
      <c r="F139" s="406">
        <f t="shared" si="10"/>
        <v>0</v>
      </c>
      <c r="G139" s="406">
        <f t="shared" si="11"/>
        <v>0</v>
      </c>
      <c r="H139" s="393"/>
      <c r="I139" s="406">
        <f t="shared" si="12"/>
        <v>0</v>
      </c>
      <c r="J139" s="393"/>
      <c r="K139" s="407">
        <f t="shared" si="13"/>
        <v>0</v>
      </c>
      <c r="L139" s="408">
        <v>21</v>
      </c>
      <c r="M139" s="408">
        <f t="shared" si="14"/>
        <v>0</v>
      </c>
    </row>
    <row r="140" spans="1:13">
      <c r="A140" s="380">
        <v>117</v>
      </c>
      <c r="B140" s="381"/>
      <c r="C140" s="382" t="s">
        <v>5229</v>
      </c>
      <c r="D140" s="391" t="s">
        <v>318</v>
      </c>
      <c r="E140" s="392">
        <v>1</v>
      </c>
      <c r="F140" s="406">
        <f t="shared" si="10"/>
        <v>0</v>
      </c>
      <c r="G140" s="406">
        <f t="shared" si="11"/>
        <v>0</v>
      </c>
      <c r="H140" s="393"/>
      <c r="I140" s="406">
        <f t="shared" si="12"/>
        <v>0</v>
      </c>
      <c r="J140" s="393"/>
      <c r="K140" s="407">
        <f t="shared" si="13"/>
        <v>0</v>
      </c>
      <c r="L140" s="408">
        <v>21</v>
      </c>
      <c r="M140" s="408">
        <f t="shared" si="14"/>
        <v>0</v>
      </c>
    </row>
    <row r="141" spans="1:13">
      <c r="A141" s="380">
        <v>118</v>
      </c>
      <c r="B141" s="381"/>
      <c r="C141" s="382" t="s">
        <v>5230</v>
      </c>
      <c r="D141" s="391" t="s">
        <v>318</v>
      </c>
      <c r="E141" s="392">
        <v>15</v>
      </c>
      <c r="F141" s="406">
        <f t="shared" si="10"/>
        <v>0</v>
      </c>
      <c r="G141" s="406">
        <f t="shared" si="11"/>
        <v>0</v>
      </c>
      <c r="H141" s="393"/>
      <c r="I141" s="406">
        <f t="shared" si="12"/>
        <v>0</v>
      </c>
      <c r="J141" s="393"/>
      <c r="K141" s="407">
        <f t="shared" si="13"/>
        <v>0</v>
      </c>
      <c r="L141" s="408">
        <v>21</v>
      </c>
      <c r="M141" s="408">
        <f t="shared" si="14"/>
        <v>0</v>
      </c>
    </row>
    <row r="142" spans="1:13">
      <c r="A142" s="380">
        <v>119</v>
      </c>
      <c r="B142" s="381"/>
      <c r="C142" s="382" t="s">
        <v>5231</v>
      </c>
      <c r="D142" s="391" t="s">
        <v>1819</v>
      </c>
      <c r="E142" s="392">
        <v>2.5</v>
      </c>
      <c r="F142" s="406">
        <f t="shared" si="10"/>
        <v>0</v>
      </c>
      <c r="G142" s="406">
        <f t="shared" si="11"/>
        <v>0</v>
      </c>
      <c r="H142" s="393"/>
      <c r="I142" s="406">
        <f t="shared" si="12"/>
        <v>0</v>
      </c>
      <c r="J142" s="393"/>
      <c r="K142" s="407">
        <f t="shared" si="13"/>
        <v>0</v>
      </c>
      <c r="L142" s="408">
        <v>21</v>
      </c>
      <c r="M142" s="408">
        <f t="shared" si="14"/>
        <v>0</v>
      </c>
    </row>
    <row r="143" spans="1:13" ht="24">
      <c r="A143" s="380">
        <v>120</v>
      </c>
      <c r="B143" s="381"/>
      <c r="C143" s="382" t="s">
        <v>5232</v>
      </c>
      <c r="D143" s="391" t="s">
        <v>190</v>
      </c>
      <c r="E143" s="392">
        <v>15</v>
      </c>
      <c r="F143" s="406">
        <f t="shared" si="10"/>
        <v>0</v>
      </c>
      <c r="G143" s="406">
        <f t="shared" si="11"/>
        <v>0</v>
      </c>
      <c r="H143" s="393"/>
      <c r="I143" s="406">
        <f>ROUND(E143*H143,2)</f>
        <v>0</v>
      </c>
      <c r="J143" s="393"/>
      <c r="K143" s="407">
        <f>ROUND(E143*J143,2)</f>
        <v>0</v>
      </c>
      <c r="L143" s="408">
        <v>21</v>
      </c>
      <c r="M143" s="408">
        <f t="shared" si="14"/>
        <v>0</v>
      </c>
    </row>
    <row r="144" spans="1:13" ht="24">
      <c r="A144" s="380">
        <v>121</v>
      </c>
      <c r="B144" s="381"/>
      <c r="C144" s="382" t="s">
        <v>5158</v>
      </c>
      <c r="D144" s="383" t="s">
        <v>318</v>
      </c>
      <c r="E144" s="384">
        <v>1</v>
      </c>
      <c r="F144" s="385">
        <f t="shared" si="10"/>
        <v>0</v>
      </c>
      <c r="G144" s="385">
        <f t="shared" ref="G144" si="15">E144*F144</f>
        <v>0</v>
      </c>
      <c r="H144" s="386"/>
      <c r="I144" s="387">
        <f t="shared" ref="I144" si="16">ROUND(E144*H144,2)</f>
        <v>0</v>
      </c>
      <c r="J144" s="388"/>
      <c r="K144" s="389">
        <f t="shared" ref="K144" si="17">ROUND(E144*J144,2)</f>
        <v>0</v>
      </c>
      <c r="L144" s="408">
        <v>21</v>
      </c>
      <c r="M144" s="408">
        <f t="shared" si="14"/>
        <v>0</v>
      </c>
    </row>
    <row r="145" spans="1:16" s="411" customFormat="1">
      <c r="A145" s="371" t="s">
        <v>5085</v>
      </c>
      <c r="B145" s="372" t="s">
        <v>5233</v>
      </c>
      <c r="C145" s="373" t="s">
        <v>5234</v>
      </c>
      <c r="D145" s="374"/>
      <c r="E145" s="409"/>
      <c r="F145" s="376"/>
      <c r="G145" s="376">
        <f>SUM(G146:G169)</f>
        <v>0</v>
      </c>
      <c r="H145" s="376"/>
      <c r="I145" s="376">
        <f>SUM(I146:I169)</f>
        <v>0</v>
      </c>
      <c r="J145" s="376"/>
      <c r="K145" s="378">
        <f>SUM(K146:K169)</f>
        <v>0</v>
      </c>
      <c r="L145" s="379"/>
      <c r="M145" s="379">
        <f>SUM(M146:M169)</f>
        <v>0</v>
      </c>
      <c r="N145" s="410"/>
    </row>
    <row r="146" spans="1:16" s="411" customFormat="1">
      <c r="A146" s="380">
        <v>122</v>
      </c>
      <c r="B146" s="381"/>
      <c r="C146" s="382" t="s">
        <v>5235</v>
      </c>
      <c r="D146" s="391" t="s">
        <v>318</v>
      </c>
      <c r="E146" s="412">
        <v>1</v>
      </c>
      <c r="F146" s="406">
        <f t="shared" ref="F146:F169" si="18">H146+J146</f>
        <v>0</v>
      </c>
      <c r="G146" s="406">
        <f t="shared" ref="G146:G169" si="19">E146*F146</f>
        <v>0</v>
      </c>
      <c r="H146" s="393"/>
      <c r="I146" s="406">
        <f t="shared" ref="I146:I169" si="20">ROUND(E146*H146,2)</f>
        <v>0</v>
      </c>
      <c r="J146" s="393"/>
      <c r="K146" s="407">
        <f t="shared" ref="K146:K169" si="21">ROUND(E146*J146,2)</f>
        <v>0</v>
      </c>
      <c r="L146" s="408">
        <v>21</v>
      </c>
      <c r="M146" s="408">
        <f>G146*(1+L146/100)</f>
        <v>0</v>
      </c>
      <c r="O146" s="352"/>
      <c r="P146" s="413"/>
    </row>
    <row r="147" spans="1:16" s="411" customFormat="1">
      <c r="A147" s="380">
        <v>123</v>
      </c>
      <c r="B147" s="381"/>
      <c r="C147" s="382" t="s">
        <v>5236</v>
      </c>
      <c r="D147" s="391" t="s">
        <v>318</v>
      </c>
      <c r="E147" s="412">
        <v>2</v>
      </c>
      <c r="F147" s="406">
        <f t="shared" si="18"/>
        <v>0</v>
      </c>
      <c r="G147" s="406">
        <f t="shared" si="19"/>
        <v>0</v>
      </c>
      <c r="H147" s="393"/>
      <c r="I147" s="406">
        <f t="shared" si="20"/>
        <v>0</v>
      </c>
      <c r="J147" s="393"/>
      <c r="K147" s="407">
        <f t="shared" si="21"/>
        <v>0</v>
      </c>
      <c r="L147" s="408">
        <v>21</v>
      </c>
      <c r="M147" s="408">
        <f t="shared" ref="M147:M169" si="22">G147*(1+L147/100)</f>
        <v>0</v>
      </c>
      <c r="O147" s="352"/>
      <c r="P147" s="413"/>
    </row>
    <row r="148" spans="1:16" s="411" customFormat="1">
      <c r="A148" s="380">
        <v>124</v>
      </c>
      <c r="B148" s="381"/>
      <c r="C148" s="382" t="s">
        <v>5237</v>
      </c>
      <c r="D148" s="391" t="s">
        <v>318</v>
      </c>
      <c r="E148" s="412">
        <v>1</v>
      </c>
      <c r="F148" s="406">
        <f t="shared" si="18"/>
        <v>0</v>
      </c>
      <c r="G148" s="406">
        <f t="shared" si="19"/>
        <v>0</v>
      </c>
      <c r="H148" s="393"/>
      <c r="I148" s="406">
        <f t="shared" si="20"/>
        <v>0</v>
      </c>
      <c r="J148" s="393"/>
      <c r="K148" s="407">
        <f t="shared" si="21"/>
        <v>0</v>
      </c>
      <c r="L148" s="408">
        <v>21</v>
      </c>
      <c r="M148" s="408">
        <f t="shared" si="22"/>
        <v>0</v>
      </c>
      <c r="O148" s="352"/>
      <c r="P148" s="413"/>
    </row>
    <row r="149" spans="1:16" s="411" customFormat="1">
      <c r="A149" s="380">
        <v>125</v>
      </c>
      <c r="B149" s="381"/>
      <c r="C149" s="382" t="s">
        <v>5238</v>
      </c>
      <c r="D149" s="391" t="s">
        <v>318</v>
      </c>
      <c r="E149" s="412">
        <v>1</v>
      </c>
      <c r="F149" s="406">
        <f t="shared" si="18"/>
        <v>0</v>
      </c>
      <c r="G149" s="406">
        <f t="shared" si="19"/>
        <v>0</v>
      </c>
      <c r="H149" s="393"/>
      <c r="I149" s="406">
        <f t="shared" si="20"/>
        <v>0</v>
      </c>
      <c r="J149" s="393"/>
      <c r="K149" s="407">
        <f t="shared" si="21"/>
        <v>0</v>
      </c>
      <c r="L149" s="408">
        <v>21</v>
      </c>
      <c r="M149" s="408">
        <f t="shared" si="22"/>
        <v>0</v>
      </c>
      <c r="O149" s="352"/>
      <c r="P149" s="413"/>
    </row>
    <row r="150" spans="1:16" s="411" customFormat="1">
      <c r="A150" s="380">
        <v>126</v>
      </c>
      <c r="B150" s="381"/>
      <c r="C150" s="382" t="s">
        <v>5239</v>
      </c>
      <c r="D150" s="391" t="s">
        <v>318</v>
      </c>
      <c r="E150" s="412">
        <v>1</v>
      </c>
      <c r="F150" s="406">
        <f t="shared" si="18"/>
        <v>0</v>
      </c>
      <c r="G150" s="406">
        <f t="shared" si="19"/>
        <v>0</v>
      </c>
      <c r="H150" s="393"/>
      <c r="I150" s="406">
        <f t="shared" si="20"/>
        <v>0</v>
      </c>
      <c r="J150" s="393"/>
      <c r="K150" s="407">
        <f t="shared" si="21"/>
        <v>0</v>
      </c>
      <c r="L150" s="408">
        <v>21</v>
      </c>
      <c r="M150" s="408">
        <f t="shared" si="22"/>
        <v>0</v>
      </c>
      <c r="O150" s="352"/>
      <c r="P150" s="413"/>
    </row>
    <row r="151" spans="1:16" s="411" customFormat="1">
      <c r="A151" s="380">
        <v>127</v>
      </c>
      <c r="B151" s="381"/>
      <c r="C151" s="382" t="s">
        <v>5240</v>
      </c>
      <c r="D151" s="391" t="s">
        <v>318</v>
      </c>
      <c r="E151" s="412">
        <v>42</v>
      </c>
      <c r="F151" s="406">
        <f t="shared" si="18"/>
        <v>0</v>
      </c>
      <c r="G151" s="406">
        <f t="shared" si="19"/>
        <v>0</v>
      </c>
      <c r="H151" s="393"/>
      <c r="I151" s="406">
        <f t="shared" si="20"/>
        <v>0</v>
      </c>
      <c r="J151" s="393"/>
      <c r="K151" s="407">
        <f t="shared" si="21"/>
        <v>0</v>
      </c>
      <c r="L151" s="408">
        <v>21</v>
      </c>
      <c r="M151" s="408">
        <f t="shared" si="22"/>
        <v>0</v>
      </c>
      <c r="O151" s="352"/>
      <c r="P151" s="413"/>
    </row>
    <row r="152" spans="1:16" s="411" customFormat="1">
      <c r="A152" s="380">
        <v>128</v>
      </c>
      <c r="B152" s="381"/>
      <c r="C152" s="382" t="s">
        <v>5241</v>
      </c>
      <c r="D152" s="391" t="s">
        <v>318</v>
      </c>
      <c r="E152" s="412">
        <v>1</v>
      </c>
      <c r="F152" s="406">
        <f t="shared" si="18"/>
        <v>0</v>
      </c>
      <c r="G152" s="406">
        <f t="shared" si="19"/>
        <v>0</v>
      </c>
      <c r="H152" s="393"/>
      <c r="I152" s="406">
        <f t="shared" si="20"/>
        <v>0</v>
      </c>
      <c r="J152" s="393"/>
      <c r="K152" s="407">
        <f t="shared" si="21"/>
        <v>0</v>
      </c>
      <c r="L152" s="408">
        <v>21</v>
      </c>
      <c r="M152" s="408">
        <f t="shared" si="22"/>
        <v>0</v>
      </c>
      <c r="O152" s="352"/>
      <c r="P152" s="413"/>
    </row>
    <row r="153" spans="1:16" s="411" customFormat="1">
      <c r="A153" s="380">
        <v>129</v>
      </c>
      <c r="B153" s="381"/>
      <c r="C153" s="382" t="s">
        <v>5242</v>
      </c>
      <c r="D153" s="391" t="s">
        <v>318</v>
      </c>
      <c r="E153" s="412">
        <v>42</v>
      </c>
      <c r="F153" s="406">
        <f t="shared" si="18"/>
        <v>0</v>
      </c>
      <c r="G153" s="406">
        <f t="shared" si="19"/>
        <v>0</v>
      </c>
      <c r="H153" s="393"/>
      <c r="I153" s="406">
        <f t="shared" si="20"/>
        <v>0</v>
      </c>
      <c r="J153" s="393"/>
      <c r="K153" s="407">
        <f t="shared" si="21"/>
        <v>0</v>
      </c>
      <c r="L153" s="408">
        <v>21</v>
      </c>
      <c r="M153" s="408">
        <f t="shared" si="22"/>
        <v>0</v>
      </c>
      <c r="O153" s="352"/>
      <c r="P153" s="413"/>
    </row>
    <row r="154" spans="1:16" s="411" customFormat="1">
      <c r="A154" s="380">
        <v>130</v>
      </c>
      <c r="B154" s="381"/>
      <c r="C154" s="382" t="s">
        <v>5243</v>
      </c>
      <c r="D154" s="391" t="s">
        <v>318</v>
      </c>
      <c r="E154" s="412">
        <v>42</v>
      </c>
      <c r="F154" s="406">
        <f t="shared" si="18"/>
        <v>0</v>
      </c>
      <c r="G154" s="406">
        <f t="shared" si="19"/>
        <v>0</v>
      </c>
      <c r="H154" s="393"/>
      <c r="I154" s="406">
        <f t="shared" si="20"/>
        <v>0</v>
      </c>
      <c r="J154" s="393"/>
      <c r="K154" s="407">
        <f t="shared" si="21"/>
        <v>0</v>
      </c>
      <c r="L154" s="408">
        <v>21</v>
      </c>
      <c r="M154" s="408">
        <f t="shared" si="22"/>
        <v>0</v>
      </c>
      <c r="O154" s="352"/>
      <c r="P154" s="413"/>
    </row>
    <row r="155" spans="1:16" s="411" customFormat="1">
      <c r="A155" s="380">
        <v>131</v>
      </c>
      <c r="B155" s="381"/>
      <c r="C155" s="382" t="s">
        <v>5244</v>
      </c>
      <c r="D155" s="391" t="s">
        <v>318</v>
      </c>
      <c r="E155" s="412">
        <v>12</v>
      </c>
      <c r="F155" s="406">
        <f t="shared" si="18"/>
        <v>0</v>
      </c>
      <c r="G155" s="406">
        <f t="shared" si="19"/>
        <v>0</v>
      </c>
      <c r="H155" s="393"/>
      <c r="I155" s="406">
        <f t="shared" si="20"/>
        <v>0</v>
      </c>
      <c r="J155" s="393"/>
      <c r="K155" s="407">
        <f t="shared" si="21"/>
        <v>0</v>
      </c>
      <c r="L155" s="408">
        <v>21</v>
      </c>
      <c r="M155" s="408">
        <f t="shared" si="22"/>
        <v>0</v>
      </c>
      <c r="O155" s="352"/>
      <c r="P155" s="413"/>
    </row>
    <row r="156" spans="1:16" s="411" customFormat="1">
      <c r="A156" s="380">
        <v>132</v>
      </c>
      <c r="B156" s="381"/>
      <c r="C156" s="382" t="s">
        <v>5245</v>
      </c>
      <c r="D156" s="391" t="s">
        <v>318</v>
      </c>
      <c r="E156" s="412">
        <v>1</v>
      </c>
      <c r="F156" s="406">
        <f t="shared" si="18"/>
        <v>0</v>
      </c>
      <c r="G156" s="406">
        <f t="shared" si="19"/>
        <v>0</v>
      </c>
      <c r="H156" s="393"/>
      <c r="I156" s="406">
        <f t="shared" si="20"/>
        <v>0</v>
      </c>
      <c r="J156" s="393"/>
      <c r="K156" s="407">
        <f t="shared" si="21"/>
        <v>0</v>
      </c>
      <c r="L156" s="408">
        <v>21</v>
      </c>
      <c r="M156" s="408">
        <f t="shared" si="22"/>
        <v>0</v>
      </c>
      <c r="O156" s="352"/>
      <c r="P156" s="413"/>
    </row>
    <row r="157" spans="1:16" s="411" customFormat="1">
      <c r="A157" s="380">
        <v>133</v>
      </c>
      <c r="B157" s="381"/>
      <c r="C157" s="382" t="s">
        <v>5246</v>
      </c>
      <c r="D157" s="391" t="s">
        <v>318</v>
      </c>
      <c r="E157" s="412">
        <v>4</v>
      </c>
      <c r="F157" s="406">
        <f t="shared" si="18"/>
        <v>0</v>
      </c>
      <c r="G157" s="406">
        <f t="shared" si="19"/>
        <v>0</v>
      </c>
      <c r="H157" s="393"/>
      <c r="I157" s="406">
        <f t="shared" si="20"/>
        <v>0</v>
      </c>
      <c r="J157" s="393"/>
      <c r="K157" s="407">
        <f t="shared" si="21"/>
        <v>0</v>
      </c>
      <c r="L157" s="408">
        <v>21</v>
      </c>
      <c r="M157" s="408">
        <f t="shared" si="22"/>
        <v>0</v>
      </c>
      <c r="O157" s="352"/>
      <c r="P157" s="413"/>
    </row>
    <row r="158" spans="1:16" s="411" customFormat="1">
      <c r="A158" s="380">
        <v>134</v>
      </c>
      <c r="B158" s="381"/>
      <c r="C158" s="382" t="s">
        <v>5247</v>
      </c>
      <c r="D158" s="391" t="s">
        <v>318</v>
      </c>
      <c r="E158" s="412">
        <v>1</v>
      </c>
      <c r="F158" s="406">
        <f t="shared" si="18"/>
        <v>0</v>
      </c>
      <c r="G158" s="406">
        <f t="shared" si="19"/>
        <v>0</v>
      </c>
      <c r="H158" s="393"/>
      <c r="I158" s="406">
        <f t="shared" si="20"/>
        <v>0</v>
      </c>
      <c r="J158" s="393"/>
      <c r="K158" s="407">
        <f t="shared" si="21"/>
        <v>0</v>
      </c>
      <c r="L158" s="408">
        <v>21</v>
      </c>
      <c r="M158" s="408">
        <f t="shared" si="22"/>
        <v>0</v>
      </c>
      <c r="O158" s="352"/>
      <c r="P158" s="413"/>
    </row>
    <row r="159" spans="1:16" s="411" customFormat="1">
      <c r="A159" s="380">
        <v>135</v>
      </c>
      <c r="B159" s="381"/>
      <c r="C159" s="382" t="s">
        <v>5248</v>
      </c>
      <c r="D159" s="391" t="s">
        <v>318</v>
      </c>
      <c r="E159" s="412">
        <v>1</v>
      </c>
      <c r="F159" s="406">
        <f t="shared" si="18"/>
        <v>0</v>
      </c>
      <c r="G159" s="406">
        <f t="shared" si="19"/>
        <v>0</v>
      </c>
      <c r="H159" s="393"/>
      <c r="I159" s="406">
        <f t="shared" si="20"/>
        <v>0</v>
      </c>
      <c r="J159" s="393"/>
      <c r="K159" s="407">
        <f t="shared" si="21"/>
        <v>0</v>
      </c>
      <c r="L159" s="408">
        <v>21</v>
      </c>
      <c r="M159" s="408">
        <f t="shared" si="22"/>
        <v>0</v>
      </c>
      <c r="O159" s="352"/>
      <c r="P159" s="413"/>
    </row>
    <row r="160" spans="1:16" s="411" customFormat="1">
      <c r="A160" s="380">
        <v>136</v>
      </c>
      <c r="B160" s="381"/>
      <c r="C160" s="382" t="s">
        <v>5249</v>
      </c>
      <c r="D160" s="391" t="s">
        <v>190</v>
      </c>
      <c r="E160" s="412">
        <v>560</v>
      </c>
      <c r="F160" s="406">
        <f t="shared" si="18"/>
        <v>0</v>
      </c>
      <c r="G160" s="406">
        <f t="shared" si="19"/>
        <v>0</v>
      </c>
      <c r="H160" s="393"/>
      <c r="I160" s="406">
        <f t="shared" si="20"/>
        <v>0</v>
      </c>
      <c r="J160" s="393"/>
      <c r="K160" s="407">
        <f t="shared" si="21"/>
        <v>0</v>
      </c>
      <c r="L160" s="408">
        <v>21</v>
      </c>
      <c r="M160" s="408">
        <f t="shared" si="22"/>
        <v>0</v>
      </c>
      <c r="O160" s="352"/>
      <c r="P160" s="413"/>
    </row>
    <row r="161" spans="1:16" s="411" customFormat="1">
      <c r="A161" s="380">
        <v>137</v>
      </c>
      <c r="B161" s="381"/>
      <c r="C161" s="382" t="s">
        <v>5250</v>
      </c>
      <c r="D161" s="391" t="s">
        <v>190</v>
      </c>
      <c r="E161" s="412">
        <v>150</v>
      </c>
      <c r="F161" s="406">
        <f t="shared" si="18"/>
        <v>0</v>
      </c>
      <c r="G161" s="406">
        <f t="shared" si="19"/>
        <v>0</v>
      </c>
      <c r="H161" s="393"/>
      <c r="I161" s="406">
        <f t="shared" si="20"/>
        <v>0</v>
      </c>
      <c r="J161" s="393"/>
      <c r="K161" s="407">
        <f t="shared" si="21"/>
        <v>0</v>
      </c>
      <c r="L161" s="408">
        <v>21</v>
      </c>
      <c r="M161" s="408">
        <f t="shared" si="22"/>
        <v>0</v>
      </c>
      <c r="O161" s="352"/>
      <c r="P161" s="413"/>
    </row>
    <row r="162" spans="1:16" s="411" customFormat="1">
      <c r="A162" s="380">
        <v>138</v>
      </c>
      <c r="B162" s="381"/>
      <c r="C162" s="382" t="s">
        <v>5251</v>
      </c>
      <c r="D162" s="391" t="s">
        <v>190</v>
      </c>
      <c r="E162" s="412">
        <v>380</v>
      </c>
      <c r="F162" s="406">
        <f t="shared" si="18"/>
        <v>0</v>
      </c>
      <c r="G162" s="406">
        <f t="shared" si="19"/>
        <v>0</v>
      </c>
      <c r="H162" s="393"/>
      <c r="I162" s="406">
        <f t="shared" si="20"/>
        <v>0</v>
      </c>
      <c r="J162" s="393"/>
      <c r="K162" s="407">
        <f t="shared" si="21"/>
        <v>0</v>
      </c>
      <c r="L162" s="408">
        <v>21</v>
      </c>
      <c r="M162" s="408">
        <f t="shared" si="22"/>
        <v>0</v>
      </c>
      <c r="O162" s="352"/>
      <c r="P162" s="413"/>
    </row>
    <row r="163" spans="1:16" s="411" customFormat="1">
      <c r="A163" s="380">
        <v>139</v>
      </c>
      <c r="B163" s="381"/>
      <c r="C163" s="382" t="s">
        <v>5252</v>
      </c>
      <c r="D163" s="391" t="s">
        <v>190</v>
      </c>
      <c r="E163" s="412">
        <v>70</v>
      </c>
      <c r="F163" s="406">
        <f t="shared" si="18"/>
        <v>0</v>
      </c>
      <c r="G163" s="406">
        <f t="shared" si="19"/>
        <v>0</v>
      </c>
      <c r="H163" s="393"/>
      <c r="I163" s="406">
        <f t="shared" si="20"/>
        <v>0</v>
      </c>
      <c r="J163" s="393"/>
      <c r="K163" s="407">
        <f t="shared" si="21"/>
        <v>0</v>
      </c>
      <c r="L163" s="408">
        <v>21</v>
      </c>
      <c r="M163" s="408">
        <f t="shared" si="22"/>
        <v>0</v>
      </c>
      <c r="O163" s="352"/>
      <c r="P163" s="413"/>
    </row>
    <row r="164" spans="1:16" s="411" customFormat="1">
      <c r="A164" s="380">
        <v>140</v>
      </c>
      <c r="B164" s="381"/>
      <c r="C164" s="382" t="s">
        <v>5253</v>
      </c>
      <c r="D164" s="391" t="s">
        <v>318</v>
      </c>
      <c r="E164" s="412">
        <v>13</v>
      </c>
      <c r="F164" s="406">
        <f t="shared" si="18"/>
        <v>0</v>
      </c>
      <c r="G164" s="406">
        <f t="shared" si="19"/>
        <v>0</v>
      </c>
      <c r="H164" s="393"/>
      <c r="I164" s="406">
        <f t="shared" si="20"/>
        <v>0</v>
      </c>
      <c r="J164" s="393"/>
      <c r="K164" s="407">
        <f t="shared" si="21"/>
        <v>0</v>
      </c>
      <c r="L164" s="408">
        <v>21</v>
      </c>
      <c r="M164" s="408">
        <f t="shared" si="22"/>
        <v>0</v>
      </c>
      <c r="O164" s="352"/>
      <c r="P164" s="413"/>
    </row>
    <row r="165" spans="1:16" s="411" customFormat="1">
      <c r="A165" s="380">
        <v>141</v>
      </c>
      <c r="B165" s="381"/>
      <c r="C165" s="382" t="s">
        <v>5254</v>
      </c>
      <c r="D165" s="391" t="s">
        <v>190</v>
      </c>
      <c r="E165" s="412">
        <v>400</v>
      </c>
      <c r="F165" s="406">
        <f t="shared" si="18"/>
        <v>0</v>
      </c>
      <c r="G165" s="406">
        <f t="shared" si="19"/>
        <v>0</v>
      </c>
      <c r="H165" s="393"/>
      <c r="I165" s="406">
        <f t="shared" si="20"/>
        <v>0</v>
      </c>
      <c r="J165" s="393"/>
      <c r="K165" s="407">
        <f t="shared" si="21"/>
        <v>0</v>
      </c>
      <c r="L165" s="408">
        <v>21</v>
      </c>
      <c r="M165" s="408">
        <f t="shared" si="22"/>
        <v>0</v>
      </c>
      <c r="O165" s="352"/>
      <c r="P165" s="413"/>
    </row>
    <row r="166" spans="1:16" s="411" customFormat="1">
      <c r="A166" s="380">
        <v>142</v>
      </c>
      <c r="B166" s="381"/>
      <c r="C166" s="382" t="s">
        <v>5255</v>
      </c>
      <c r="D166" s="391" t="s">
        <v>332</v>
      </c>
      <c r="E166" s="412">
        <v>400</v>
      </c>
      <c r="F166" s="406">
        <f t="shared" si="18"/>
        <v>0</v>
      </c>
      <c r="G166" s="406">
        <f t="shared" si="19"/>
        <v>0</v>
      </c>
      <c r="H166" s="393"/>
      <c r="I166" s="406">
        <f t="shared" si="20"/>
        <v>0</v>
      </c>
      <c r="J166" s="393"/>
      <c r="K166" s="407">
        <f t="shared" si="21"/>
        <v>0</v>
      </c>
      <c r="L166" s="408">
        <v>21</v>
      </c>
      <c r="M166" s="408">
        <f t="shared" si="22"/>
        <v>0</v>
      </c>
      <c r="O166" s="352"/>
      <c r="P166" s="413"/>
    </row>
    <row r="167" spans="1:16" s="411" customFormat="1">
      <c r="A167" s="380">
        <v>143</v>
      </c>
      <c r="B167" s="381"/>
      <c r="C167" s="382" t="s">
        <v>5256</v>
      </c>
      <c r="D167" s="391" t="s">
        <v>318</v>
      </c>
      <c r="E167" s="412">
        <v>10</v>
      </c>
      <c r="F167" s="406">
        <f t="shared" si="18"/>
        <v>0</v>
      </c>
      <c r="G167" s="406">
        <f t="shared" si="19"/>
        <v>0</v>
      </c>
      <c r="H167" s="393"/>
      <c r="I167" s="406">
        <f t="shared" si="20"/>
        <v>0</v>
      </c>
      <c r="J167" s="393"/>
      <c r="K167" s="407">
        <f t="shared" si="21"/>
        <v>0</v>
      </c>
      <c r="L167" s="408">
        <v>21</v>
      </c>
      <c r="M167" s="408">
        <f t="shared" si="22"/>
        <v>0</v>
      </c>
      <c r="O167" s="352"/>
      <c r="P167" s="413"/>
    </row>
    <row r="168" spans="1:16" s="411" customFormat="1">
      <c r="A168" s="380">
        <v>144</v>
      </c>
      <c r="B168" s="381"/>
      <c r="C168" s="382" t="s">
        <v>5257</v>
      </c>
      <c r="D168" s="391" t="s">
        <v>318</v>
      </c>
      <c r="E168" s="412">
        <v>1</v>
      </c>
      <c r="F168" s="406">
        <f t="shared" si="18"/>
        <v>0</v>
      </c>
      <c r="G168" s="406">
        <f t="shared" si="19"/>
        <v>0</v>
      </c>
      <c r="H168" s="393"/>
      <c r="I168" s="406">
        <f t="shared" si="20"/>
        <v>0</v>
      </c>
      <c r="J168" s="393"/>
      <c r="K168" s="407">
        <f t="shared" si="21"/>
        <v>0</v>
      </c>
      <c r="L168" s="408">
        <v>21</v>
      </c>
      <c r="M168" s="408">
        <f>G168*(1+L168/100)</f>
        <v>0</v>
      </c>
      <c r="O168" s="352"/>
      <c r="P168" s="413"/>
    </row>
    <row r="169" spans="1:16" s="411" customFormat="1">
      <c r="A169" s="380">
        <v>145</v>
      </c>
      <c r="B169" s="381"/>
      <c r="C169" s="382" t="s">
        <v>5258</v>
      </c>
      <c r="D169" s="391" t="s">
        <v>318</v>
      </c>
      <c r="E169" s="412">
        <v>1</v>
      </c>
      <c r="F169" s="406">
        <f t="shared" si="18"/>
        <v>0</v>
      </c>
      <c r="G169" s="406">
        <f t="shared" si="19"/>
        <v>0</v>
      </c>
      <c r="H169" s="393"/>
      <c r="I169" s="406">
        <f t="shared" si="20"/>
        <v>0</v>
      </c>
      <c r="J169" s="393"/>
      <c r="K169" s="407">
        <f t="shared" si="21"/>
        <v>0</v>
      </c>
      <c r="L169" s="408">
        <v>21</v>
      </c>
      <c r="M169" s="408">
        <f t="shared" si="22"/>
        <v>0</v>
      </c>
      <c r="O169" s="352"/>
      <c r="P169" s="413"/>
    </row>
    <row r="170" spans="1:16" s="411" customFormat="1">
      <c r="A170" s="371" t="s">
        <v>5085</v>
      </c>
      <c r="B170" s="372" t="s">
        <v>5259</v>
      </c>
      <c r="C170" s="373" t="s">
        <v>5260</v>
      </c>
      <c r="D170" s="374"/>
      <c r="E170" s="409"/>
      <c r="F170" s="376"/>
      <c r="G170" s="376">
        <f>SUM(G171:G204)</f>
        <v>0</v>
      </c>
      <c r="H170" s="376"/>
      <c r="I170" s="376">
        <f>SUM(I171:I204)</f>
        <v>0</v>
      </c>
      <c r="J170" s="376"/>
      <c r="K170" s="378">
        <f>SUM(K171:K204)</f>
        <v>0</v>
      </c>
      <c r="L170" s="379"/>
      <c r="M170" s="379">
        <f>SUM(M171:M204)</f>
        <v>0</v>
      </c>
      <c r="N170" s="413"/>
    </row>
    <row r="171" spans="1:16" s="411" customFormat="1">
      <c r="A171" s="380">
        <v>146</v>
      </c>
      <c r="B171" s="381"/>
      <c r="C171" s="382" t="s">
        <v>5261</v>
      </c>
      <c r="D171" s="391" t="s">
        <v>332</v>
      </c>
      <c r="E171" s="412">
        <v>1</v>
      </c>
      <c r="F171" s="406">
        <f t="shared" ref="F171:F204" si="23">H171+J171</f>
        <v>0</v>
      </c>
      <c r="G171" s="406">
        <f t="shared" ref="G171:G204" si="24">E171*F171</f>
        <v>0</v>
      </c>
      <c r="H171" s="393"/>
      <c r="I171" s="406">
        <f t="shared" ref="I171:I204" si="25">ROUND(E171*H171,2)</f>
        <v>0</v>
      </c>
      <c r="J171" s="393"/>
      <c r="K171" s="407">
        <f t="shared" ref="K171:K204" si="26">ROUND(E171*J171,2)</f>
        <v>0</v>
      </c>
      <c r="L171" s="408">
        <v>21</v>
      </c>
      <c r="M171" s="408">
        <f>G171*(1+L171/100)</f>
        <v>0</v>
      </c>
      <c r="N171" s="413"/>
    </row>
    <row r="172" spans="1:16" s="411" customFormat="1">
      <c r="A172" s="380">
        <v>147</v>
      </c>
      <c r="B172" s="381"/>
      <c r="C172" s="382" t="s">
        <v>5262</v>
      </c>
      <c r="D172" s="391" t="s">
        <v>332</v>
      </c>
      <c r="E172" s="412">
        <v>1</v>
      </c>
      <c r="F172" s="406">
        <f t="shared" si="23"/>
        <v>0</v>
      </c>
      <c r="G172" s="406">
        <f t="shared" si="24"/>
        <v>0</v>
      </c>
      <c r="H172" s="393"/>
      <c r="I172" s="406">
        <f t="shared" si="25"/>
        <v>0</v>
      </c>
      <c r="J172" s="393"/>
      <c r="K172" s="407">
        <f t="shared" si="26"/>
        <v>0</v>
      </c>
      <c r="L172" s="408">
        <v>21</v>
      </c>
      <c r="M172" s="408">
        <f t="shared" ref="M172:M204" si="27">G172*(1+L172/100)</f>
        <v>0</v>
      </c>
      <c r="N172" s="413"/>
    </row>
    <row r="173" spans="1:16" s="411" customFormat="1">
      <c r="A173" s="380">
        <v>148</v>
      </c>
      <c r="B173" s="381"/>
      <c r="C173" s="382" t="s">
        <v>5263</v>
      </c>
      <c r="D173" s="391" t="s">
        <v>332</v>
      </c>
      <c r="E173" s="412">
        <v>1</v>
      </c>
      <c r="F173" s="406">
        <f t="shared" si="23"/>
        <v>0</v>
      </c>
      <c r="G173" s="406">
        <f t="shared" si="24"/>
        <v>0</v>
      </c>
      <c r="H173" s="393"/>
      <c r="I173" s="406">
        <f t="shared" si="25"/>
        <v>0</v>
      </c>
      <c r="J173" s="393"/>
      <c r="K173" s="407">
        <f t="shared" si="26"/>
        <v>0</v>
      </c>
      <c r="L173" s="408">
        <v>21</v>
      </c>
      <c r="M173" s="408">
        <f t="shared" si="27"/>
        <v>0</v>
      </c>
      <c r="N173" s="413"/>
    </row>
    <row r="174" spans="1:16" s="411" customFormat="1">
      <c r="A174" s="380">
        <v>149</v>
      </c>
      <c r="B174" s="381"/>
      <c r="C174" s="382" t="s">
        <v>5264</v>
      </c>
      <c r="D174" s="391" t="s">
        <v>332</v>
      </c>
      <c r="E174" s="412">
        <v>1</v>
      </c>
      <c r="F174" s="406">
        <f t="shared" si="23"/>
        <v>0</v>
      </c>
      <c r="G174" s="406">
        <f t="shared" si="24"/>
        <v>0</v>
      </c>
      <c r="H174" s="393"/>
      <c r="I174" s="406">
        <f t="shared" si="25"/>
        <v>0</v>
      </c>
      <c r="J174" s="393"/>
      <c r="K174" s="407">
        <f t="shared" si="26"/>
        <v>0</v>
      </c>
      <c r="L174" s="408">
        <v>21</v>
      </c>
      <c r="M174" s="408">
        <f t="shared" si="27"/>
        <v>0</v>
      </c>
      <c r="N174" s="413"/>
    </row>
    <row r="175" spans="1:16" s="411" customFormat="1">
      <c r="A175" s="380">
        <v>150</v>
      </c>
      <c r="B175" s="381"/>
      <c r="C175" s="382" t="s">
        <v>5265</v>
      </c>
      <c r="D175" s="391" t="s">
        <v>332</v>
      </c>
      <c r="E175" s="412">
        <v>1</v>
      </c>
      <c r="F175" s="406">
        <f t="shared" si="23"/>
        <v>0</v>
      </c>
      <c r="G175" s="406">
        <f t="shared" si="24"/>
        <v>0</v>
      </c>
      <c r="H175" s="393"/>
      <c r="I175" s="406">
        <f t="shared" si="25"/>
        <v>0</v>
      </c>
      <c r="J175" s="393"/>
      <c r="K175" s="407">
        <f t="shared" si="26"/>
        <v>0</v>
      </c>
      <c r="L175" s="408">
        <v>21</v>
      </c>
      <c r="M175" s="408">
        <f t="shared" si="27"/>
        <v>0</v>
      </c>
      <c r="N175" s="413"/>
    </row>
    <row r="176" spans="1:16" s="411" customFormat="1">
      <c r="A176" s="380">
        <v>151</v>
      </c>
      <c r="B176" s="381"/>
      <c r="C176" s="382" t="s">
        <v>5266</v>
      </c>
      <c r="D176" s="391" t="s">
        <v>332</v>
      </c>
      <c r="E176" s="412">
        <v>1</v>
      </c>
      <c r="F176" s="406">
        <f t="shared" si="23"/>
        <v>0</v>
      </c>
      <c r="G176" s="406">
        <f t="shared" si="24"/>
        <v>0</v>
      </c>
      <c r="H176" s="393"/>
      <c r="I176" s="406">
        <f t="shared" si="25"/>
        <v>0</v>
      </c>
      <c r="J176" s="393"/>
      <c r="K176" s="407">
        <f t="shared" si="26"/>
        <v>0</v>
      </c>
      <c r="L176" s="408">
        <v>21</v>
      </c>
      <c r="M176" s="408">
        <f t="shared" si="27"/>
        <v>0</v>
      </c>
      <c r="N176" s="413"/>
    </row>
    <row r="177" spans="1:14" s="411" customFormat="1">
      <c r="A177" s="380">
        <v>152</v>
      </c>
      <c r="B177" s="381"/>
      <c r="C177" s="382" t="s">
        <v>5267</v>
      </c>
      <c r="D177" s="391" t="s">
        <v>332</v>
      </c>
      <c r="E177" s="412">
        <v>3</v>
      </c>
      <c r="F177" s="406">
        <f t="shared" si="23"/>
        <v>0</v>
      </c>
      <c r="G177" s="406">
        <f t="shared" si="24"/>
        <v>0</v>
      </c>
      <c r="H177" s="393"/>
      <c r="I177" s="406">
        <f t="shared" si="25"/>
        <v>0</v>
      </c>
      <c r="J177" s="393"/>
      <c r="K177" s="407">
        <f t="shared" si="26"/>
        <v>0</v>
      </c>
      <c r="L177" s="408">
        <v>21</v>
      </c>
      <c r="M177" s="408">
        <f t="shared" si="27"/>
        <v>0</v>
      </c>
      <c r="N177" s="413"/>
    </row>
    <row r="178" spans="1:14" s="411" customFormat="1">
      <c r="A178" s="380">
        <v>153</v>
      </c>
      <c r="B178" s="381"/>
      <c r="C178" s="382" t="s">
        <v>5268</v>
      </c>
      <c r="D178" s="391" t="s">
        <v>332</v>
      </c>
      <c r="E178" s="412">
        <v>28</v>
      </c>
      <c r="F178" s="406">
        <f t="shared" si="23"/>
        <v>0</v>
      </c>
      <c r="G178" s="406">
        <f t="shared" si="24"/>
        <v>0</v>
      </c>
      <c r="H178" s="393"/>
      <c r="I178" s="406">
        <f t="shared" si="25"/>
        <v>0</v>
      </c>
      <c r="J178" s="393"/>
      <c r="K178" s="407">
        <f t="shared" si="26"/>
        <v>0</v>
      </c>
      <c r="L178" s="408">
        <v>21</v>
      </c>
      <c r="M178" s="408">
        <f t="shared" si="27"/>
        <v>0</v>
      </c>
      <c r="N178" s="413"/>
    </row>
    <row r="179" spans="1:14" s="411" customFormat="1">
      <c r="A179" s="380">
        <v>154</v>
      </c>
      <c r="B179" s="381"/>
      <c r="C179" s="382" t="s">
        <v>5269</v>
      </c>
      <c r="D179" s="391" t="s">
        <v>332</v>
      </c>
      <c r="E179" s="412">
        <v>13</v>
      </c>
      <c r="F179" s="406">
        <f t="shared" si="23"/>
        <v>0</v>
      </c>
      <c r="G179" s="406">
        <f t="shared" si="24"/>
        <v>0</v>
      </c>
      <c r="H179" s="393"/>
      <c r="I179" s="406">
        <f t="shared" si="25"/>
        <v>0</v>
      </c>
      <c r="J179" s="393"/>
      <c r="K179" s="407">
        <f t="shared" si="26"/>
        <v>0</v>
      </c>
      <c r="L179" s="408">
        <v>21</v>
      </c>
      <c r="M179" s="408">
        <f t="shared" si="27"/>
        <v>0</v>
      </c>
      <c r="N179" s="413"/>
    </row>
    <row r="180" spans="1:14" s="411" customFormat="1">
      <c r="A180" s="380">
        <v>155</v>
      </c>
      <c r="B180" s="381"/>
      <c r="C180" s="382" t="s">
        <v>5270</v>
      </c>
      <c r="D180" s="391" t="s">
        <v>332</v>
      </c>
      <c r="E180" s="412">
        <v>13</v>
      </c>
      <c r="F180" s="406">
        <f t="shared" si="23"/>
        <v>0</v>
      </c>
      <c r="G180" s="406">
        <f t="shared" si="24"/>
        <v>0</v>
      </c>
      <c r="H180" s="393"/>
      <c r="I180" s="406">
        <f t="shared" si="25"/>
        <v>0</v>
      </c>
      <c r="J180" s="393"/>
      <c r="K180" s="407">
        <f t="shared" si="26"/>
        <v>0</v>
      </c>
      <c r="L180" s="408">
        <v>21</v>
      </c>
      <c r="M180" s="408">
        <f t="shared" si="27"/>
        <v>0</v>
      </c>
      <c r="N180" s="413"/>
    </row>
    <row r="181" spans="1:14" s="411" customFormat="1">
      <c r="A181" s="380">
        <v>156</v>
      </c>
      <c r="B181" s="381"/>
      <c r="C181" s="382" t="s">
        <v>5271</v>
      </c>
      <c r="D181" s="391" t="s">
        <v>332</v>
      </c>
      <c r="E181" s="412">
        <v>13</v>
      </c>
      <c r="F181" s="406">
        <f t="shared" si="23"/>
        <v>0</v>
      </c>
      <c r="G181" s="406">
        <f t="shared" si="24"/>
        <v>0</v>
      </c>
      <c r="H181" s="393"/>
      <c r="I181" s="406">
        <f t="shared" si="25"/>
        <v>0</v>
      </c>
      <c r="J181" s="393"/>
      <c r="K181" s="407">
        <f t="shared" si="26"/>
        <v>0</v>
      </c>
      <c r="L181" s="408">
        <v>21</v>
      </c>
      <c r="M181" s="408">
        <f t="shared" si="27"/>
        <v>0</v>
      </c>
      <c r="N181" s="413"/>
    </row>
    <row r="182" spans="1:14" s="411" customFormat="1">
      <c r="A182" s="380">
        <v>157</v>
      </c>
      <c r="B182" s="381"/>
      <c r="C182" s="382" t="s">
        <v>5272</v>
      </c>
      <c r="D182" s="391" t="s">
        <v>332</v>
      </c>
      <c r="E182" s="412">
        <v>13</v>
      </c>
      <c r="F182" s="406">
        <f t="shared" si="23"/>
        <v>0</v>
      </c>
      <c r="G182" s="406">
        <f t="shared" si="24"/>
        <v>0</v>
      </c>
      <c r="H182" s="393"/>
      <c r="I182" s="406">
        <f t="shared" si="25"/>
        <v>0</v>
      </c>
      <c r="J182" s="393"/>
      <c r="K182" s="407">
        <f t="shared" si="26"/>
        <v>0</v>
      </c>
      <c r="L182" s="408">
        <v>21</v>
      </c>
      <c r="M182" s="408">
        <f t="shared" si="27"/>
        <v>0</v>
      </c>
      <c r="N182" s="413"/>
    </row>
    <row r="183" spans="1:14" s="411" customFormat="1">
      <c r="A183" s="380">
        <v>158</v>
      </c>
      <c r="B183" s="381"/>
      <c r="C183" s="382" t="s">
        <v>5273</v>
      </c>
      <c r="D183" s="391" t="s">
        <v>332</v>
      </c>
      <c r="E183" s="412">
        <v>13</v>
      </c>
      <c r="F183" s="406">
        <f t="shared" si="23"/>
        <v>0</v>
      </c>
      <c r="G183" s="406">
        <f t="shared" si="24"/>
        <v>0</v>
      </c>
      <c r="H183" s="393"/>
      <c r="I183" s="406">
        <f t="shared" si="25"/>
        <v>0</v>
      </c>
      <c r="J183" s="393"/>
      <c r="K183" s="407">
        <f t="shared" si="26"/>
        <v>0</v>
      </c>
      <c r="L183" s="408">
        <v>21</v>
      </c>
      <c r="M183" s="408">
        <f t="shared" si="27"/>
        <v>0</v>
      </c>
      <c r="N183" s="413"/>
    </row>
    <row r="184" spans="1:14" s="411" customFormat="1">
      <c r="A184" s="380">
        <v>159</v>
      </c>
      <c r="B184" s="381"/>
      <c r="C184" s="382" t="s">
        <v>5274</v>
      </c>
      <c r="D184" s="391" t="s">
        <v>318</v>
      </c>
      <c r="E184" s="412">
        <v>14</v>
      </c>
      <c r="F184" s="406">
        <f t="shared" si="23"/>
        <v>0</v>
      </c>
      <c r="G184" s="406">
        <f t="shared" si="24"/>
        <v>0</v>
      </c>
      <c r="H184" s="393"/>
      <c r="I184" s="406">
        <f t="shared" si="25"/>
        <v>0</v>
      </c>
      <c r="J184" s="393"/>
      <c r="K184" s="407">
        <f t="shared" si="26"/>
        <v>0</v>
      </c>
      <c r="L184" s="408">
        <v>21</v>
      </c>
      <c r="M184" s="408">
        <f t="shared" si="27"/>
        <v>0</v>
      </c>
      <c r="N184" s="413"/>
    </row>
    <row r="185" spans="1:14" s="411" customFormat="1">
      <c r="A185" s="380">
        <v>160</v>
      </c>
      <c r="B185" s="381"/>
      <c r="C185" s="382" t="s">
        <v>5275</v>
      </c>
      <c r="D185" s="391" t="s">
        <v>318</v>
      </c>
      <c r="E185" s="412">
        <v>4</v>
      </c>
      <c r="F185" s="406">
        <f t="shared" si="23"/>
        <v>0</v>
      </c>
      <c r="G185" s="406">
        <f t="shared" si="24"/>
        <v>0</v>
      </c>
      <c r="H185" s="393"/>
      <c r="I185" s="406">
        <f t="shared" si="25"/>
        <v>0</v>
      </c>
      <c r="J185" s="393"/>
      <c r="K185" s="407">
        <f t="shared" si="26"/>
        <v>0</v>
      </c>
      <c r="L185" s="408">
        <v>21</v>
      </c>
      <c r="M185" s="408">
        <f t="shared" si="27"/>
        <v>0</v>
      </c>
      <c r="N185" s="413"/>
    </row>
    <row r="186" spans="1:14" s="411" customFormat="1" ht="24">
      <c r="A186" s="380">
        <v>161</v>
      </c>
      <c r="B186" s="381"/>
      <c r="C186" s="382" t="s">
        <v>5276</v>
      </c>
      <c r="D186" s="391" t="s">
        <v>332</v>
      </c>
      <c r="E186" s="412">
        <v>7</v>
      </c>
      <c r="F186" s="406">
        <f t="shared" si="23"/>
        <v>0</v>
      </c>
      <c r="G186" s="406">
        <f t="shared" si="24"/>
        <v>0</v>
      </c>
      <c r="H186" s="393"/>
      <c r="I186" s="406">
        <f t="shared" si="25"/>
        <v>0</v>
      </c>
      <c r="J186" s="393"/>
      <c r="K186" s="407">
        <f t="shared" si="26"/>
        <v>0</v>
      </c>
      <c r="L186" s="408">
        <v>21</v>
      </c>
      <c r="M186" s="408">
        <f t="shared" si="27"/>
        <v>0</v>
      </c>
      <c r="N186" s="413"/>
    </row>
    <row r="187" spans="1:14" s="411" customFormat="1">
      <c r="A187" s="380">
        <v>162</v>
      </c>
      <c r="B187" s="381"/>
      <c r="C187" s="382" t="s">
        <v>5277</v>
      </c>
      <c r="D187" s="391" t="s">
        <v>332</v>
      </c>
      <c r="E187" s="412">
        <v>1</v>
      </c>
      <c r="F187" s="406">
        <f t="shared" si="23"/>
        <v>0</v>
      </c>
      <c r="G187" s="406">
        <f t="shared" si="24"/>
        <v>0</v>
      </c>
      <c r="H187" s="393"/>
      <c r="I187" s="406">
        <f t="shared" si="25"/>
        <v>0</v>
      </c>
      <c r="J187" s="393"/>
      <c r="K187" s="407">
        <f t="shared" si="26"/>
        <v>0</v>
      </c>
      <c r="L187" s="408">
        <v>21</v>
      </c>
      <c r="M187" s="408">
        <f t="shared" si="27"/>
        <v>0</v>
      </c>
      <c r="N187" s="413"/>
    </row>
    <row r="188" spans="1:14" s="411" customFormat="1" ht="24">
      <c r="A188" s="380">
        <v>163</v>
      </c>
      <c r="B188" s="381"/>
      <c r="C188" s="382" t="s">
        <v>5278</v>
      </c>
      <c r="D188" s="391" t="s">
        <v>332</v>
      </c>
      <c r="E188" s="412">
        <v>1</v>
      </c>
      <c r="F188" s="406">
        <f t="shared" si="23"/>
        <v>0</v>
      </c>
      <c r="G188" s="406">
        <f t="shared" si="24"/>
        <v>0</v>
      </c>
      <c r="H188" s="393"/>
      <c r="I188" s="406">
        <f t="shared" si="25"/>
        <v>0</v>
      </c>
      <c r="J188" s="393"/>
      <c r="K188" s="407">
        <f t="shared" si="26"/>
        <v>0</v>
      </c>
      <c r="L188" s="408">
        <v>21</v>
      </c>
      <c r="M188" s="408">
        <f t="shared" si="27"/>
        <v>0</v>
      </c>
      <c r="N188" s="413"/>
    </row>
    <row r="189" spans="1:14" s="411" customFormat="1">
      <c r="A189" s="380">
        <v>164</v>
      </c>
      <c r="B189" s="381"/>
      <c r="C189" s="382" t="s">
        <v>5279</v>
      </c>
      <c r="D189" s="391" t="s">
        <v>332</v>
      </c>
      <c r="E189" s="412">
        <v>1</v>
      </c>
      <c r="F189" s="406">
        <f t="shared" si="23"/>
        <v>0</v>
      </c>
      <c r="G189" s="406">
        <f t="shared" si="24"/>
        <v>0</v>
      </c>
      <c r="H189" s="393"/>
      <c r="I189" s="406">
        <f t="shared" si="25"/>
        <v>0</v>
      </c>
      <c r="J189" s="393"/>
      <c r="K189" s="407">
        <f t="shared" si="26"/>
        <v>0</v>
      </c>
      <c r="L189" s="408">
        <v>21</v>
      </c>
      <c r="M189" s="408">
        <f t="shared" si="27"/>
        <v>0</v>
      </c>
      <c r="N189" s="413"/>
    </row>
    <row r="190" spans="1:14" s="411" customFormat="1">
      <c r="A190" s="380">
        <v>165</v>
      </c>
      <c r="B190" s="381"/>
      <c r="C190" s="382" t="s">
        <v>5280</v>
      </c>
      <c r="D190" s="391" t="s">
        <v>332</v>
      </c>
      <c r="E190" s="412">
        <v>1</v>
      </c>
      <c r="F190" s="406">
        <f t="shared" si="23"/>
        <v>0</v>
      </c>
      <c r="G190" s="406">
        <f t="shared" si="24"/>
        <v>0</v>
      </c>
      <c r="H190" s="393"/>
      <c r="I190" s="406">
        <f t="shared" si="25"/>
        <v>0</v>
      </c>
      <c r="J190" s="393"/>
      <c r="K190" s="407">
        <f t="shared" si="26"/>
        <v>0</v>
      </c>
      <c r="L190" s="408">
        <v>21</v>
      </c>
      <c r="M190" s="408">
        <f t="shared" si="27"/>
        <v>0</v>
      </c>
      <c r="N190" s="413"/>
    </row>
    <row r="191" spans="1:14" s="411" customFormat="1">
      <c r="A191" s="380">
        <v>166</v>
      </c>
      <c r="B191" s="381"/>
      <c r="C191" s="382" t="s">
        <v>5281</v>
      </c>
      <c r="D191" s="391" t="s">
        <v>332</v>
      </c>
      <c r="E191" s="412">
        <v>1</v>
      </c>
      <c r="F191" s="406">
        <f t="shared" si="23"/>
        <v>0</v>
      </c>
      <c r="G191" s="406">
        <f t="shared" si="24"/>
        <v>0</v>
      </c>
      <c r="H191" s="393"/>
      <c r="I191" s="406">
        <f t="shared" si="25"/>
        <v>0</v>
      </c>
      <c r="J191" s="393"/>
      <c r="K191" s="407">
        <f t="shared" si="26"/>
        <v>0</v>
      </c>
      <c r="L191" s="408">
        <v>21</v>
      </c>
      <c r="M191" s="408">
        <f t="shared" si="27"/>
        <v>0</v>
      </c>
      <c r="N191" s="413"/>
    </row>
    <row r="192" spans="1:14" s="411" customFormat="1" ht="24">
      <c r="A192" s="380">
        <v>167</v>
      </c>
      <c r="B192" s="381"/>
      <c r="C192" s="382" t="s">
        <v>5282</v>
      </c>
      <c r="D192" s="391" t="s">
        <v>332</v>
      </c>
      <c r="E192" s="412">
        <v>1</v>
      </c>
      <c r="F192" s="406">
        <f t="shared" si="23"/>
        <v>0</v>
      </c>
      <c r="G192" s="406">
        <f t="shared" si="24"/>
        <v>0</v>
      </c>
      <c r="H192" s="393"/>
      <c r="I192" s="406">
        <f t="shared" si="25"/>
        <v>0</v>
      </c>
      <c r="J192" s="393"/>
      <c r="K192" s="407">
        <f t="shared" si="26"/>
        <v>0</v>
      </c>
      <c r="L192" s="408">
        <v>21</v>
      </c>
      <c r="M192" s="408">
        <f t="shared" si="27"/>
        <v>0</v>
      </c>
      <c r="N192" s="413"/>
    </row>
    <row r="193" spans="1:14" s="411" customFormat="1">
      <c r="A193" s="380">
        <v>168</v>
      </c>
      <c r="B193" s="381"/>
      <c r="C193" s="382" t="s">
        <v>5283</v>
      </c>
      <c r="D193" s="391" t="s">
        <v>190</v>
      </c>
      <c r="E193" s="412">
        <v>100</v>
      </c>
      <c r="F193" s="406">
        <f t="shared" si="23"/>
        <v>0</v>
      </c>
      <c r="G193" s="406">
        <f t="shared" si="24"/>
        <v>0</v>
      </c>
      <c r="H193" s="393"/>
      <c r="I193" s="406">
        <f t="shared" si="25"/>
        <v>0</v>
      </c>
      <c r="J193" s="393"/>
      <c r="K193" s="407">
        <f t="shared" si="26"/>
        <v>0</v>
      </c>
      <c r="L193" s="408">
        <v>21</v>
      </c>
      <c r="M193" s="408">
        <f t="shared" si="27"/>
        <v>0</v>
      </c>
      <c r="N193" s="413"/>
    </row>
    <row r="194" spans="1:14" s="411" customFormat="1">
      <c r="A194" s="380">
        <v>169</v>
      </c>
      <c r="B194" s="381"/>
      <c r="C194" s="382" t="s">
        <v>5284</v>
      </c>
      <c r="D194" s="391" t="s">
        <v>190</v>
      </c>
      <c r="E194" s="412">
        <v>430</v>
      </c>
      <c r="F194" s="406">
        <f t="shared" si="23"/>
        <v>0</v>
      </c>
      <c r="G194" s="406">
        <f t="shared" si="24"/>
        <v>0</v>
      </c>
      <c r="H194" s="393"/>
      <c r="I194" s="406">
        <f t="shared" si="25"/>
        <v>0</v>
      </c>
      <c r="J194" s="393"/>
      <c r="K194" s="407">
        <f t="shared" si="26"/>
        <v>0</v>
      </c>
      <c r="L194" s="408">
        <v>21</v>
      </c>
      <c r="M194" s="408">
        <f t="shared" si="27"/>
        <v>0</v>
      </c>
      <c r="N194" s="413"/>
    </row>
    <row r="195" spans="1:14" s="411" customFormat="1">
      <c r="A195" s="380">
        <v>170</v>
      </c>
      <c r="B195" s="381"/>
      <c r="C195" s="382" t="s">
        <v>5285</v>
      </c>
      <c r="D195" s="391" t="s">
        <v>318</v>
      </c>
      <c r="E195" s="412">
        <v>10</v>
      </c>
      <c r="F195" s="406">
        <f t="shared" si="23"/>
        <v>0</v>
      </c>
      <c r="G195" s="406">
        <f t="shared" si="24"/>
        <v>0</v>
      </c>
      <c r="H195" s="393"/>
      <c r="I195" s="406">
        <f t="shared" si="25"/>
        <v>0</v>
      </c>
      <c r="J195" s="393"/>
      <c r="K195" s="407">
        <f t="shared" si="26"/>
        <v>0</v>
      </c>
      <c r="L195" s="408">
        <v>21</v>
      </c>
      <c r="M195" s="408">
        <f t="shared" si="27"/>
        <v>0</v>
      </c>
      <c r="N195" s="413"/>
    </row>
    <row r="196" spans="1:14" s="411" customFormat="1" ht="24">
      <c r="A196" s="380">
        <v>171</v>
      </c>
      <c r="B196" s="381"/>
      <c r="C196" s="382" t="s">
        <v>5286</v>
      </c>
      <c r="D196" s="391" t="s">
        <v>190</v>
      </c>
      <c r="E196" s="412">
        <v>430</v>
      </c>
      <c r="F196" s="406">
        <f t="shared" si="23"/>
        <v>0</v>
      </c>
      <c r="G196" s="406">
        <f t="shared" si="24"/>
        <v>0</v>
      </c>
      <c r="H196" s="393"/>
      <c r="I196" s="406">
        <f t="shared" si="25"/>
        <v>0</v>
      </c>
      <c r="J196" s="393"/>
      <c r="K196" s="407">
        <f t="shared" si="26"/>
        <v>0</v>
      </c>
      <c r="L196" s="408">
        <v>21</v>
      </c>
      <c r="M196" s="408">
        <f t="shared" si="27"/>
        <v>0</v>
      </c>
      <c r="N196" s="413"/>
    </row>
    <row r="197" spans="1:14" s="411" customFormat="1">
      <c r="A197" s="380">
        <v>172</v>
      </c>
      <c r="B197" s="381"/>
      <c r="C197" s="382" t="s">
        <v>5287</v>
      </c>
      <c r="D197" s="391" t="s">
        <v>318</v>
      </c>
      <c r="E197" s="412">
        <v>1</v>
      </c>
      <c r="F197" s="406">
        <f t="shared" si="23"/>
        <v>0</v>
      </c>
      <c r="G197" s="406">
        <f t="shared" si="24"/>
        <v>0</v>
      </c>
      <c r="H197" s="393"/>
      <c r="I197" s="406">
        <f t="shared" si="25"/>
        <v>0</v>
      </c>
      <c r="J197" s="393"/>
      <c r="K197" s="407">
        <f t="shared" si="26"/>
        <v>0</v>
      </c>
      <c r="L197" s="408">
        <v>21</v>
      </c>
      <c r="M197" s="408">
        <f t="shared" si="27"/>
        <v>0</v>
      </c>
      <c r="N197" s="413"/>
    </row>
    <row r="198" spans="1:14" s="411" customFormat="1">
      <c r="A198" s="380">
        <v>173</v>
      </c>
      <c r="B198" s="381"/>
      <c r="C198" s="382" t="s">
        <v>5288</v>
      </c>
      <c r="D198" s="391" t="s">
        <v>5289</v>
      </c>
      <c r="E198" s="412">
        <v>16</v>
      </c>
      <c r="F198" s="406">
        <f t="shared" si="23"/>
        <v>0</v>
      </c>
      <c r="G198" s="406">
        <f t="shared" si="24"/>
        <v>0</v>
      </c>
      <c r="H198" s="393"/>
      <c r="I198" s="406">
        <f t="shared" si="25"/>
        <v>0</v>
      </c>
      <c r="J198" s="393"/>
      <c r="K198" s="407">
        <f t="shared" si="26"/>
        <v>0</v>
      </c>
      <c r="L198" s="408">
        <v>21</v>
      </c>
      <c r="M198" s="408">
        <f t="shared" si="27"/>
        <v>0</v>
      </c>
      <c r="N198" s="413"/>
    </row>
    <row r="199" spans="1:14" s="411" customFormat="1">
      <c r="A199" s="380">
        <v>174</v>
      </c>
      <c r="B199" s="381"/>
      <c r="C199" s="382" t="s">
        <v>5290</v>
      </c>
      <c r="D199" s="391" t="s">
        <v>5289</v>
      </c>
      <c r="E199" s="412">
        <v>8</v>
      </c>
      <c r="F199" s="406">
        <f t="shared" si="23"/>
        <v>0</v>
      </c>
      <c r="G199" s="406">
        <f t="shared" si="24"/>
        <v>0</v>
      </c>
      <c r="H199" s="393"/>
      <c r="I199" s="406">
        <f t="shared" si="25"/>
        <v>0</v>
      </c>
      <c r="J199" s="393"/>
      <c r="K199" s="407">
        <f t="shared" si="26"/>
        <v>0</v>
      </c>
      <c r="L199" s="408">
        <v>21</v>
      </c>
      <c r="M199" s="408">
        <f t="shared" si="27"/>
        <v>0</v>
      </c>
      <c r="N199" s="413"/>
    </row>
    <row r="200" spans="1:14" s="411" customFormat="1">
      <c r="A200" s="380">
        <v>175</v>
      </c>
      <c r="B200" s="381"/>
      <c r="C200" s="382" t="s">
        <v>5291</v>
      </c>
      <c r="D200" s="391" t="s">
        <v>5289</v>
      </c>
      <c r="E200" s="412">
        <v>24</v>
      </c>
      <c r="F200" s="406">
        <f t="shared" si="23"/>
        <v>0</v>
      </c>
      <c r="G200" s="406">
        <f t="shared" si="24"/>
        <v>0</v>
      </c>
      <c r="H200" s="393"/>
      <c r="I200" s="406">
        <f t="shared" si="25"/>
        <v>0</v>
      </c>
      <c r="J200" s="393"/>
      <c r="K200" s="407">
        <f t="shared" si="26"/>
        <v>0</v>
      </c>
      <c r="L200" s="408">
        <v>21</v>
      </c>
      <c r="M200" s="408">
        <f t="shared" si="27"/>
        <v>0</v>
      </c>
      <c r="N200" s="413"/>
    </row>
    <row r="201" spans="1:14" s="411" customFormat="1">
      <c r="A201" s="380">
        <v>176</v>
      </c>
      <c r="B201" s="381"/>
      <c r="C201" s="382" t="s">
        <v>5292</v>
      </c>
      <c r="D201" s="391" t="s">
        <v>318</v>
      </c>
      <c r="E201" s="412">
        <v>1</v>
      </c>
      <c r="F201" s="406">
        <f t="shared" si="23"/>
        <v>0</v>
      </c>
      <c r="G201" s="406">
        <f t="shared" si="24"/>
        <v>0</v>
      </c>
      <c r="H201" s="393"/>
      <c r="I201" s="406">
        <f t="shared" si="25"/>
        <v>0</v>
      </c>
      <c r="J201" s="393"/>
      <c r="K201" s="407">
        <f t="shared" si="26"/>
        <v>0</v>
      </c>
      <c r="L201" s="408">
        <v>21</v>
      </c>
      <c r="M201" s="408">
        <f t="shared" si="27"/>
        <v>0</v>
      </c>
      <c r="N201" s="413"/>
    </row>
    <row r="202" spans="1:14" s="411" customFormat="1">
      <c r="A202" s="380">
        <v>177</v>
      </c>
      <c r="B202" s="381"/>
      <c r="C202" s="382" t="s">
        <v>5293</v>
      </c>
      <c r="D202" s="391" t="s">
        <v>318</v>
      </c>
      <c r="E202" s="412">
        <v>1</v>
      </c>
      <c r="F202" s="406">
        <f t="shared" si="23"/>
        <v>0</v>
      </c>
      <c r="G202" s="406">
        <f t="shared" si="24"/>
        <v>0</v>
      </c>
      <c r="H202" s="393"/>
      <c r="I202" s="406">
        <f t="shared" si="25"/>
        <v>0</v>
      </c>
      <c r="J202" s="393"/>
      <c r="K202" s="407">
        <f t="shared" si="26"/>
        <v>0</v>
      </c>
      <c r="L202" s="408">
        <v>21</v>
      </c>
      <c r="M202" s="408">
        <f t="shared" si="27"/>
        <v>0</v>
      </c>
      <c r="N202" s="413"/>
    </row>
    <row r="203" spans="1:14" s="411" customFormat="1">
      <c r="A203" s="380">
        <v>178</v>
      </c>
      <c r="B203" s="381"/>
      <c r="C203" s="382" t="s">
        <v>5294</v>
      </c>
      <c r="D203" s="391" t="s">
        <v>318</v>
      </c>
      <c r="E203" s="412">
        <v>1</v>
      </c>
      <c r="F203" s="406">
        <f t="shared" si="23"/>
        <v>0</v>
      </c>
      <c r="G203" s="406">
        <f t="shared" si="24"/>
        <v>0</v>
      </c>
      <c r="H203" s="393"/>
      <c r="I203" s="406">
        <f t="shared" si="25"/>
        <v>0</v>
      </c>
      <c r="J203" s="393"/>
      <c r="K203" s="407">
        <f t="shared" si="26"/>
        <v>0</v>
      </c>
      <c r="L203" s="408">
        <v>21</v>
      </c>
      <c r="M203" s="408">
        <f t="shared" si="27"/>
        <v>0</v>
      </c>
      <c r="N203" s="413"/>
    </row>
    <row r="204" spans="1:14" s="411" customFormat="1">
      <c r="A204" s="380">
        <v>179</v>
      </c>
      <c r="B204" s="381"/>
      <c r="C204" s="382" t="s">
        <v>5295</v>
      </c>
      <c r="D204" s="391" t="s">
        <v>318</v>
      </c>
      <c r="E204" s="412">
        <v>1</v>
      </c>
      <c r="F204" s="406">
        <f t="shared" si="23"/>
        <v>0</v>
      </c>
      <c r="G204" s="406">
        <f t="shared" si="24"/>
        <v>0</v>
      </c>
      <c r="H204" s="393"/>
      <c r="I204" s="406">
        <f t="shared" si="25"/>
        <v>0</v>
      </c>
      <c r="J204" s="393"/>
      <c r="K204" s="407">
        <f t="shared" si="26"/>
        <v>0</v>
      </c>
      <c r="L204" s="408">
        <v>21</v>
      </c>
      <c r="M204" s="408">
        <f t="shared" si="27"/>
        <v>0</v>
      </c>
      <c r="N204" s="413"/>
    </row>
    <row r="205" spans="1:14">
      <c r="A205" s="371" t="s">
        <v>5085</v>
      </c>
      <c r="B205" s="372" t="s">
        <v>5296</v>
      </c>
      <c r="C205" s="373" t="s">
        <v>5297</v>
      </c>
      <c r="D205" s="401"/>
      <c r="E205" s="402"/>
      <c r="F205" s="403"/>
      <c r="G205" s="403">
        <f>SUM(G206:G229)</f>
        <v>0</v>
      </c>
      <c r="H205" s="403"/>
      <c r="I205" s="404">
        <f>SUM(I206:I229)</f>
        <v>0</v>
      </c>
      <c r="J205" s="403"/>
      <c r="K205" s="405">
        <f>SUM(K206:K229)</f>
        <v>0</v>
      </c>
      <c r="L205" s="379"/>
      <c r="M205" s="379">
        <f>SUM(M206:M239)</f>
        <v>0</v>
      </c>
    </row>
    <row r="206" spans="1:14" ht="24">
      <c r="A206" s="380">
        <v>180</v>
      </c>
      <c r="B206" s="414" t="s">
        <v>5298</v>
      </c>
      <c r="C206" s="382" t="s">
        <v>5299</v>
      </c>
      <c r="D206" s="383" t="s">
        <v>318</v>
      </c>
      <c r="E206" s="415">
        <v>1</v>
      </c>
      <c r="F206" s="385">
        <f t="shared" ref="F206:F229" si="28">H206+J206</f>
        <v>0</v>
      </c>
      <c r="G206" s="385">
        <f t="shared" ref="G206:G229" si="29">E206*F206</f>
        <v>0</v>
      </c>
      <c r="H206" s="386"/>
      <c r="I206" s="387">
        <f t="shared" ref="I206:I229" si="30">ROUND(E206*H206,2)</f>
        <v>0</v>
      </c>
      <c r="J206" s="388"/>
      <c r="K206" s="389">
        <f t="shared" ref="K206:K229" si="31">ROUND(E206*J206,2)</f>
        <v>0</v>
      </c>
      <c r="L206" s="408">
        <v>21</v>
      </c>
      <c r="M206" s="408">
        <f t="shared" ref="M206:M229" si="32">G206*(1+L206/100)</f>
        <v>0</v>
      </c>
    </row>
    <row r="207" spans="1:14" ht="24">
      <c r="A207" s="380">
        <v>181</v>
      </c>
      <c r="B207" s="414" t="s">
        <v>5300</v>
      </c>
      <c r="C207" s="382" t="s">
        <v>5301</v>
      </c>
      <c r="D207" s="383" t="s">
        <v>318</v>
      </c>
      <c r="E207" s="415">
        <v>1</v>
      </c>
      <c r="F207" s="385">
        <f t="shared" si="28"/>
        <v>0</v>
      </c>
      <c r="G207" s="385">
        <f t="shared" si="29"/>
        <v>0</v>
      </c>
      <c r="H207" s="386"/>
      <c r="I207" s="387">
        <f t="shared" si="30"/>
        <v>0</v>
      </c>
      <c r="J207" s="388"/>
      <c r="K207" s="389">
        <f t="shared" si="31"/>
        <v>0</v>
      </c>
      <c r="L207" s="408">
        <v>21</v>
      </c>
      <c r="M207" s="408">
        <f t="shared" si="32"/>
        <v>0</v>
      </c>
    </row>
    <row r="208" spans="1:14" ht="24">
      <c r="A208" s="380">
        <v>182</v>
      </c>
      <c r="B208" s="414" t="s">
        <v>5302</v>
      </c>
      <c r="C208" s="382" t="s">
        <v>5303</v>
      </c>
      <c r="D208" s="383" t="s">
        <v>318</v>
      </c>
      <c r="E208" s="415">
        <v>1</v>
      </c>
      <c r="F208" s="385">
        <f t="shared" si="28"/>
        <v>0</v>
      </c>
      <c r="G208" s="385">
        <f t="shared" si="29"/>
        <v>0</v>
      </c>
      <c r="H208" s="386"/>
      <c r="I208" s="387">
        <f t="shared" si="30"/>
        <v>0</v>
      </c>
      <c r="J208" s="388"/>
      <c r="K208" s="389">
        <f t="shared" si="31"/>
        <v>0</v>
      </c>
      <c r="L208" s="408">
        <v>21</v>
      </c>
      <c r="M208" s="408">
        <f t="shared" si="32"/>
        <v>0</v>
      </c>
    </row>
    <row r="209" spans="1:13" ht="24">
      <c r="A209" s="380">
        <v>183</v>
      </c>
      <c r="B209" s="414" t="s">
        <v>5304</v>
      </c>
      <c r="C209" s="382" t="s">
        <v>5305</v>
      </c>
      <c r="D209" s="383" t="s">
        <v>318</v>
      </c>
      <c r="E209" s="415">
        <v>1</v>
      </c>
      <c r="F209" s="385">
        <f t="shared" si="28"/>
        <v>0</v>
      </c>
      <c r="G209" s="385">
        <f t="shared" si="29"/>
        <v>0</v>
      </c>
      <c r="H209" s="386"/>
      <c r="I209" s="387">
        <f t="shared" si="30"/>
        <v>0</v>
      </c>
      <c r="J209" s="388"/>
      <c r="K209" s="389">
        <f t="shared" si="31"/>
        <v>0</v>
      </c>
      <c r="L209" s="408">
        <v>21</v>
      </c>
      <c r="M209" s="408">
        <f t="shared" si="32"/>
        <v>0</v>
      </c>
    </row>
    <row r="210" spans="1:13" ht="24">
      <c r="A210" s="380">
        <v>184</v>
      </c>
      <c r="B210" s="414" t="s">
        <v>5306</v>
      </c>
      <c r="C210" s="382" t="s">
        <v>5307</v>
      </c>
      <c r="D210" s="383" t="s">
        <v>318</v>
      </c>
      <c r="E210" s="415">
        <v>1</v>
      </c>
      <c r="F210" s="385">
        <f t="shared" si="28"/>
        <v>0</v>
      </c>
      <c r="G210" s="385">
        <f t="shared" si="29"/>
        <v>0</v>
      </c>
      <c r="H210" s="386"/>
      <c r="I210" s="387">
        <f t="shared" si="30"/>
        <v>0</v>
      </c>
      <c r="J210" s="388"/>
      <c r="K210" s="389">
        <f t="shared" si="31"/>
        <v>0</v>
      </c>
      <c r="L210" s="408">
        <v>21</v>
      </c>
      <c r="M210" s="408">
        <f t="shared" si="32"/>
        <v>0</v>
      </c>
    </row>
    <row r="211" spans="1:13" ht="24">
      <c r="A211" s="380">
        <v>185</v>
      </c>
      <c r="B211" s="414" t="s">
        <v>5302</v>
      </c>
      <c r="C211" s="382" t="s">
        <v>5303</v>
      </c>
      <c r="D211" s="383" t="s">
        <v>318</v>
      </c>
      <c r="E211" s="415">
        <v>1</v>
      </c>
      <c r="F211" s="385">
        <f t="shared" si="28"/>
        <v>0</v>
      </c>
      <c r="G211" s="385">
        <f t="shared" si="29"/>
        <v>0</v>
      </c>
      <c r="H211" s="386"/>
      <c r="I211" s="387">
        <f t="shared" si="30"/>
        <v>0</v>
      </c>
      <c r="J211" s="388"/>
      <c r="K211" s="389">
        <f t="shared" si="31"/>
        <v>0</v>
      </c>
      <c r="L211" s="408">
        <v>21</v>
      </c>
      <c r="M211" s="408">
        <f t="shared" si="32"/>
        <v>0</v>
      </c>
    </row>
    <row r="212" spans="1:13" ht="24">
      <c r="A212" s="380">
        <v>186</v>
      </c>
      <c r="B212" s="414" t="s">
        <v>5308</v>
      </c>
      <c r="C212" s="382" t="s">
        <v>5309</v>
      </c>
      <c r="D212" s="383" t="s">
        <v>318</v>
      </c>
      <c r="E212" s="415">
        <v>1</v>
      </c>
      <c r="F212" s="385">
        <f t="shared" si="28"/>
        <v>0</v>
      </c>
      <c r="G212" s="385">
        <f t="shared" si="29"/>
        <v>0</v>
      </c>
      <c r="H212" s="386"/>
      <c r="I212" s="387">
        <f t="shared" si="30"/>
        <v>0</v>
      </c>
      <c r="J212" s="388"/>
      <c r="K212" s="389">
        <f t="shared" si="31"/>
        <v>0</v>
      </c>
      <c r="L212" s="408">
        <v>21</v>
      </c>
      <c r="M212" s="408">
        <f t="shared" si="32"/>
        <v>0</v>
      </c>
    </row>
    <row r="213" spans="1:13" ht="24">
      <c r="A213" s="380">
        <v>187</v>
      </c>
      <c r="B213" s="414" t="s">
        <v>5310</v>
      </c>
      <c r="C213" s="382" t="s">
        <v>5311</v>
      </c>
      <c r="D213" s="383" t="s">
        <v>318</v>
      </c>
      <c r="E213" s="415">
        <v>1</v>
      </c>
      <c r="F213" s="385">
        <f t="shared" si="28"/>
        <v>0</v>
      </c>
      <c r="G213" s="385">
        <f t="shared" si="29"/>
        <v>0</v>
      </c>
      <c r="H213" s="386"/>
      <c r="I213" s="387">
        <f t="shared" si="30"/>
        <v>0</v>
      </c>
      <c r="J213" s="388"/>
      <c r="K213" s="389">
        <f t="shared" si="31"/>
        <v>0</v>
      </c>
      <c r="L213" s="408">
        <v>21</v>
      </c>
      <c r="M213" s="408">
        <f t="shared" si="32"/>
        <v>0</v>
      </c>
    </row>
    <row r="214" spans="1:13" ht="24">
      <c r="A214" s="380">
        <v>188</v>
      </c>
      <c r="B214" s="414" t="s">
        <v>5312</v>
      </c>
      <c r="C214" s="382" t="s">
        <v>5313</v>
      </c>
      <c r="D214" s="383" t="s">
        <v>318</v>
      </c>
      <c r="E214" s="415">
        <v>1</v>
      </c>
      <c r="F214" s="385">
        <f t="shared" si="28"/>
        <v>0</v>
      </c>
      <c r="G214" s="385">
        <f t="shared" si="29"/>
        <v>0</v>
      </c>
      <c r="H214" s="386"/>
      <c r="I214" s="387">
        <f t="shared" si="30"/>
        <v>0</v>
      </c>
      <c r="J214" s="388"/>
      <c r="K214" s="389">
        <f t="shared" si="31"/>
        <v>0</v>
      </c>
      <c r="L214" s="408">
        <v>21</v>
      </c>
      <c r="M214" s="408">
        <f t="shared" si="32"/>
        <v>0</v>
      </c>
    </row>
    <row r="215" spans="1:13">
      <c r="A215" s="380">
        <v>189</v>
      </c>
      <c r="B215" s="414" t="s">
        <v>5314</v>
      </c>
      <c r="C215" s="382" t="s">
        <v>5315</v>
      </c>
      <c r="D215" s="383" t="s">
        <v>318</v>
      </c>
      <c r="E215" s="415">
        <v>3</v>
      </c>
      <c r="F215" s="385">
        <f t="shared" si="28"/>
        <v>0</v>
      </c>
      <c r="G215" s="385">
        <f t="shared" si="29"/>
        <v>0</v>
      </c>
      <c r="H215" s="386"/>
      <c r="I215" s="387">
        <f t="shared" si="30"/>
        <v>0</v>
      </c>
      <c r="J215" s="388"/>
      <c r="K215" s="389">
        <f t="shared" si="31"/>
        <v>0</v>
      </c>
      <c r="L215" s="408">
        <v>21</v>
      </c>
      <c r="M215" s="408">
        <f t="shared" si="32"/>
        <v>0</v>
      </c>
    </row>
    <row r="216" spans="1:13">
      <c r="A216" s="380">
        <v>190</v>
      </c>
      <c r="B216" s="382"/>
      <c r="C216" s="382" t="s">
        <v>5316</v>
      </c>
      <c r="D216" s="391" t="s">
        <v>332</v>
      </c>
      <c r="E216" s="412">
        <v>44</v>
      </c>
      <c r="F216" s="406">
        <f t="shared" si="28"/>
        <v>0</v>
      </c>
      <c r="G216" s="406">
        <f t="shared" si="29"/>
        <v>0</v>
      </c>
      <c r="H216" s="393"/>
      <c r="I216" s="406">
        <f t="shared" si="30"/>
        <v>0</v>
      </c>
      <c r="J216" s="393"/>
      <c r="K216" s="407">
        <f t="shared" si="31"/>
        <v>0</v>
      </c>
      <c r="L216" s="408">
        <v>21</v>
      </c>
      <c r="M216" s="408">
        <f t="shared" si="32"/>
        <v>0</v>
      </c>
    </row>
    <row r="217" spans="1:13" ht="24">
      <c r="A217" s="380">
        <v>191</v>
      </c>
      <c r="B217" s="382"/>
      <c r="C217" s="382" t="s">
        <v>5317</v>
      </c>
      <c r="D217" s="391"/>
      <c r="E217" s="412">
        <v>33</v>
      </c>
      <c r="F217" s="406">
        <f t="shared" si="28"/>
        <v>0</v>
      </c>
      <c r="G217" s="406">
        <f t="shared" si="29"/>
        <v>0</v>
      </c>
      <c r="H217" s="393"/>
      <c r="I217" s="406">
        <f t="shared" si="30"/>
        <v>0</v>
      </c>
      <c r="J217" s="393"/>
      <c r="K217" s="407">
        <f t="shared" si="31"/>
        <v>0</v>
      </c>
      <c r="L217" s="408">
        <v>21</v>
      </c>
      <c r="M217" s="408">
        <f t="shared" si="32"/>
        <v>0</v>
      </c>
    </row>
    <row r="218" spans="1:13">
      <c r="A218" s="380">
        <v>192</v>
      </c>
      <c r="B218" s="382"/>
      <c r="C218" s="382" t="s">
        <v>5318</v>
      </c>
      <c r="D218" s="391" t="s">
        <v>318</v>
      </c>
      <c r="E218" s="412">
        <v>15</v>
      </c>
      <c r="F218" s="406">
        <f t="shared" si="28"/>
        <v>0</v>
      </c>
      <c r="G218" s="406">
        <f t="shared" si="29"/>
        <v>0</v>
      </c>
      <c r="H218" s="393"/>
      <c r="I218" s="406">
        <f t="shared" si="30"/>
        <v>0</v>
      </c>
      <c r="J218" s="393"/>
      <c r="K218" s="407">
        <f t="shared" si="31"/>
        <v>0</v>
      </c>
      <c r="L218" s="408">
        <v>21</v>
      </c>
      <c r="M218" s="408">
        <f t="shared" si="32"/>
        <v>0</v>
      </c>
    </row>
    <row r="219" spans="1:13">
      <c r="A219" s="380">
        <v>193</v>
      </c>
      <c r="B219" s="382"/>
      <c r="C219" s="382" t="s">
        <v>5319</v>
      </c>
      <c r="D219" s="391" t="s">
        <v>190</v>
      </c>
      <c r="E219" s="412">
        <v>500</v>
      </c>
      <c r="F219" s="406">
        <f t="shared" si="28"/>
        <v>0</v>
      </c>
      <c r="G219" s="406">
        <f t="shared" si="29"/>
        <v>0</v>
      </c>
      <c r="H219" s="393"/>
      <c r="I219" s="406">
        <f t="shared" si="30"/>
        <v>0</v>
      </c>
      <c r="J219" s="393"/>
      <c r="K219" s="407">
        <f t="shared" si="31"/>
        <v>0</v>
      </c>
      <c r="L219" s="408">
        <v>21</v>
      </c>
      <c r="M219" s="408">
        <f t="shared" si="32"/>
        <v>0</v>
      </c>
    </row>
    <row r="220" spans="1:13">
      <c r="A220" s="380">
        <v>194</v>
      </c>
      <c r="B220" s="382"/>
      <c r="C220" s="382" t="s">
        <v>5320</v>
      </c>
      <c r="D220" s="391" t="s">
        <v>190</v>
      </c>
      <c r="E220" s="412">
        <v>500</v>
      </c>
      <c r="F220" s="406">
        <f t="shared" si="28"/>
        <v>0</v>
      </c>
      <c r="G220" s="406">
        <f t="shared" si="29"/>
        <v>0</v>
      </c>
      <c r="H220" s="393"/>
      <c r="I220" s="406">
        <f t="shared" si="30"/>
        <v>0</v>
      </c>
      <c r="J220" s="393"/>
      <c r="K220" s="407">
        <f t="shared" si="31"/>
        <v>0</v>
      </c>
      <c r="L220" s="408">
        <v>21</v>
      </c>
      <c r="M220" s="408">
        <f t="shared" si="32"/>
        <v>0</v>
      </c>
    </row>
    <row r="221" spans="1:13">
      <c r="A221" s="380">
        <v>195</v>
      </c>
      <c r="B221" s="382"/>
      <c r="C221" s="382" t="s">
        <v>5321</v>
      </c>
      <c r="D221" s="391" t="s">
        <v>190</v>
      </c>
      <c r="E221" s="412">
        <v>100</v>
      </c>
      <c r="F221" s="406">
        <f t="shared" si="28"/>
        <v>0</v>
      </c>
      <c r="G221" s="406">
        <f t="shared" si="29"/>
        <v>0</v>
      </c>
      <c r="H221" s="393"/>
      <c r="I221" s="406">
        <f t="shared" si="30"/>
        <v>0</v>
      </c>
      <c r="J221" s="393"/>
      <c r="K221" s="407">
        <f t="shared" si="31"/>
        <v>0</v>
      </c>
      <c r="L221" s="408">
        <v>21</v>
      </c>
      <c r="M221" s="408">
        <f t="shared" si="32"/>
        <v>0</v>
      </c>
    </row>
    <row r="222" spans="1:13">
      <c r="A222" s="380">
        <v>196</v>
      </c>
      <c r="B222" s="382"/>
      <c r="C222" s="382" t="s">
        <v>5322</v>
      </c>
      <c r="D222" s="391" t="s">
        <v>190</v>
      </c>
      <c r="E222" s="412">
        <v>50</v>
      </c>
      <c r="F222" s="406">
        <f t="shared" si="28"/>
        <v>0</v>
      </c>
      <c r="G222" s="406">
        <f t="shared" si="29"/>
        <v>0</v>
      </c>
      <c r="H222" s="393"/>
      <c r="I222" s="406">
        <f t="shared" si="30"/>
        <v>0</v>
      </c>
      <c r="J222" s="393"/>
      <c r="K222" s="407">
        <f t="shared" si="31"/>
        <v>0</v>
      </c>
      <c r="L222" s="408">
        <v>21</v>
      </c>
      <c r="M222" s="408">
        <f t="shared" si="32"/>
        <v>0</v>
      </c>
    </row>
    <row r="223" spans="1:13">
      <c r="A223" s="380">
        <v>197</v>
      </c>
      <c r="B223" s="382"/>
      <c r="C223" s="382" t="s">
        <v>5323</v>
      </c>
      <c r="D223" s="391" t="s">
        <v>332</v>
      </c>
      <c r="E223" s="412">
        <v>154</v>
      </c>
      <c r="F223" s="406">
        <f t="shared" si="28"/>
        <v>0</v>
      </c>
      <c r="G223" s="406">
        <f t="shared" si="29"/>
        <v>0</v>
      </c>
      <c r="H223" s="393"/>
      <c r="I223" s="406">
        <f t="shared" si="30"/>
        <v>0</v>
      </c>
      <c r="J223" s="393"/>
      <c r="K223" s="407">
        <f t="shared" si="31"/>
        <v>0</v>
      </c>
      <c r="L223" s="408">
        <v>21</v>
      </c>
      <c r="M223" s="408">
        <f t="shared" si="32"/>
        <v>0</v>
      </c>
    </row>
    <row r="224" spans="1:13">
      <c r="A224" s="380">
        <v>198</v>
      </c>
      <c r="B224" s="382"/>
      <c r="C224" s="382" t="s">
        <v>5324</v>
      </c>
      <c r="D224" s="391" t="s">
        <v>332</v>
      </c>
      <c r="E224" s="412">
        <v>154</v>
      </c>
      <c r="F224" s="406">
        <f t="shared" si="28"/>
        <v>0</v>
      </c>
      <c r="G224" s="406">
        <f t="shared" si="29"/>
        <v>0</v>
      </c>
      <c r="H224" s="393"/>
      <c r="I224" s="406">
        <f t="shared" si="30"/>
        <v>0</v>
      </c>
      <c r="J224" s="393"/>
      <c r="K224" s="407">
        <f t="shared" si="31"/>
        <v>0</v>
      </c>
      <c r="L224" s="408">
        <v>21</v>
      </c>
      <c r="M224" s="408">
        <f t="shared" si="32"/>
        <v>0</v>
      </c>
    </row>
    <row r="225" spans="1:14">
      <c r="A225" s="380">
        <v>199</v>
      </c>
      <c r="B225" s="382"/>
      <c r="C225" s="382" t="s">
        <v>5325</v>
      </c>
      <c r="D225" s="391" t="s">
        <v>318</v>
      </c>
      <c r="E225" s="412">
        <v>1</v>
      </c>
      <c r="F225" s="406">
        <f t="shared" si="28"/>
        <v>0</v>
      </c>
      <c r="G225" s="406">
        <f t="shared" si="29"/>
        <v>0</v>
      </c>
      <c r="H225" s="393"/>
      <c r="I225" s="406">
        <f t="shared" si="30"/>
        <v>0</v>
      </c>
      <c r="J225" s="393"/>
      <c r="K225" s="407">
        <f t="shared" si="31"/>
        <v>0</v>
      </c>
      <c r="L225" s="408">
        <v>21</v>
      </c>
      <c r="M225" s="408">
        <f t="shared" si="32"/>
        <v>0</v>
      </c>
    </row>
    <row r="226" spans="1:14">
      <c r="A226" s="380">
        <v>200</v>
      </c>
      <c r="B226" s="382"/>
      <c r="C226" s="382" t="s">
        <v>5326</v>
      </c>
      <c r="D226" s="391" t="s">
        <v>318</v>
      </c>
      <c r="E226" s="412">
        <v>1</v>
      </c>
      <c r="F226" s="406">
        <f t="shared" si="28"/>
        <v>0</v>
      </c>
      <c r="G226" s="406">
        <f t="shared" si="29"/>
        <v>0</v>
      </c>
      <c r="H226" s="393"/>
      <c r="I226" s="406">
        <f t="shared" si="30"/>
        <v>0</v>
      </c>
      <c r="J226" s="393"/>
      <c r="K226" s="407">
        <f t="shared" si="31"/>
        <v>0</v>
      </c>
      <c r="L226" s="408">
        <v>21</v>
      </c>
      <c r="M226" s="408">
        <f t="shared" si="32"/>
        <v>0</v>
      </c>
    </row>
    <row r="227" spans="1:14">
      <c r="A227" s="380">
        <v>201</v>
      </c>
      <c r="B227" s="382"/>
      <c r="C227" s="382" t="s">
        <v>5327</v>
      </c>
      <c r="D227" s="391" t="s">
        <v>190</v>
      </c>
      <c r="E227" s="412">
        <v>130</v>
      </c>
      <c r="F227" s="406">
        <f t="shared" si="28"/>
        <v>0</v>
      </c>
      <c r="G227" s="406">
        <f t="shared" si="29"/>
        <v>0</v>
      </c>
      <c r="H227" s="393"/>
      <c r="I227" s="406">
        <f t="shared" si="30"/>
        <v>0</v>
      </c>
      <c r="J227" s="393"/>
      <c r="K227" s="407">
        <f t="shared" si="31"/>
        <v>0</v>
      </c>
      <c r="L227" s="408">
        <v>21</v>
      </c>
      <c r="M227" s="408">
        <f t="shared" si="32"/>
        <v>0</v>
      </c>
    </row>
    <row r="228" spans="1:14" ht="24">
      <c r="A228" s="380">
        <v>202</v>
      </c>
      <c r="B228" s="382"/>
      <c r="C228" s="382" t="s">
        <v>5328</v>
      </c>
      <c r="D228" s="391" t="s">
        <v>190</v>
      </c>
      <c r="E228" s="412">
        <v>60</v>
      </c>
      <c r="F228" s="406">
        <f t="shared" si="28"/>
        <v>0</v>
      </c>
      <c r="G228" s="406">
        <f t="shared" si="29"/>
        <v>0</v>
      </c>
      <c r="H228" s="393"/>
      <c r="I228" s="406">
        <f t="shared" si="30"/>
        <v>0</v>
      </c>
      <c r="J228" s="393"/>
      <c r="K228" s="407">
        <f t="shared" si="31"/>
        <v>0</v>
      </c>
      <c r="L228" s="408">
        <v>21</v>
      </c>
      <c r="M228" s="408">
        <f t="shared" si="32"/>
        <v>0</v>
      </c>
    </row>
    <row r="229" spans="1:14">
      <c r="A229" s="380">
        <v>203</v>
      </c>
      <c r="B229" s="382"/>
      <c r="C229" s="382" t="s">
        <v>5329</v>
      </c>
      <c r="D229" s="391" t="s">
        <v>318</v>
      </c>
      <c r="E229" s="412">
        <v>1</v>
      </c>
      <c r="F229" s="406">
        <f t="shared" si="28"/>
        <v>0</v>
      </c>
      <c r="G229" s="406">
        <f t="shared" si="29"/>
        <v>0</v>
      </c>
      <c r="H229" s="393"/>
      <c r="I229" s="406">
        <f t="shared" si="30"/>
        <v>0</v>
      </c>
      <c r="J229" s="393"/>
      <c r="K229" s="407">
        <f t="shared" si="31"/>
        <v>0</v>
      </c>
      <c r="L229" s="408">
        <v>21</v>
      </c>
      <c r="M229" s="408">
        <f t="shared" si="32"/>
        <v>0</v>
      </c>
    </row>
    <row r="230" spans="1:14">
      <c r="A230" s="371" t="s">
        <v>5085</v>
      </c>
      <c r="B230" s="372" t="s">
        <v>5330</v>
      </c>
      <c r="C230" s="373" t="s">
        <v>5331</v>
      </c>
      <c r="D230" s="401"/>
      <c r="E230" s="402"/>
      <c r="F230" s="403"/>
      <c r="G230" s="403">
        <f>SUM(G231:G247)</f>
        <v>0</v>
      </c>
      <c r="H230" s="403"/>
      <c r="I230" s="403">
        <f>SUM(I231:I247)</f>
        <v>0</v>
      </c>
      <c r="J230" s="403"/>
      <c r="K230" s="405">
        <f>SUM(K231:K247)</f>
        <v>0</v>
      </c>
      <c r="L230" s="379"/>
      <c r="M230" s="379">
        <f>SUM(M231:M265)</f>
        <v>0</v>
      </c>
    </row>
    <row r="231" spans="1:14" ht="24">
      <c r="A231" s="380">
        <v>204</v>
      </c>
      <c r="B231" s="381"/>
      <c r="C231" s="382" t="s">
        <v>5332</v>
      </c>
      <c r="D231" s="383" t="s">
        <v>318</v>
      </c>
      <c r="E231" s="396">
        <v>10</v>
      </c>
      <c r="F231" s="385">
        <f t="shared" ref="F231:F247" si="33">H231+J231</f>
        <v>0</v>
      </c>
      <c r="G231" s="385">
        <f>E231*F231</f>
        <v>0</v>
      </c>
      <c r="H231" s="386"/>
      <c r="I231" s="387">
        <f t="shared" ref="I231:I247" si="34">ROUND(E231*H231,2)</f>
        <v>0</v>
      </c>
      <c r="J231" s="388"/>
      <c r="K231" s="389">
        <f t="shared" ref="K231:K247" si="35">ROUND(E231*J231,2)</f>
        <v>0</v>
      </c>
      <c r="L231" s="408">
        <v>21</v>
      </c>
      <c r="M231" s="408">
        <f t="shared" ref="M231:M247" si="36">G231*(1+L231/100)</f>
        <v>0</v>
      </c>
    </row>
    <row r="232" spans="1:14">
      <c r="A232" s="380">
        <v>205</v>
      </c>
      <c r="B232" s="381"/>
      <c r="C232" s="382" t="s">
        <v>5333</v>
      </c>
      <c r="D232" s="383" t="s">
        <v>318</v>
      </c>
      <c r="E232" s="396">
        <v>10</v>
      </c>
      <c r="F232" s="385">
        <f t="shared" si="33"/>
        <v>0</v>
      </c>
      <c r="G232" s="385">
        <f>E232*F232</f>
        <v>0</v>
      </c>
      <c r="H232" s="386"/>
      <c r="I232" s="387">
        <f t="shared" si="34"/>
        <v>0</v>
      </c>
      <c r="J232" s="388"/>
      <c r="K232" s="389">
        <f t="shared" si="35"/>
        <v>0</v>
      </c>
      <c r="L232" s="408">
        <v>21</v>
      </c>
      <c r="M232" s="408">
        <f t="shared" si="36"/>
        <v>0</v>
      </c>
    </row>
    <row r="233" spans="1:14">
      <c r="A233" s="380">
        <v>206</v>
      </c>
      <c r="B233" s="381"/>
      <c r="C233" s="382" t="s">
        <v>5334</v>
      </c>
      <c r="D233" s="383" t="s">
        <v>318</v>
      </c>
      <c r="E233" s="396">
        <v>10</v>
      </c>
      <c r="F233" s="385">
        <f t="shared" si="33"/>
        <v>0</v>
      </c>
      <c r="G233" s="385">
        <f t="shared" ref="G233:G247" si="37">E233*F233</f>
        <v>0</v>
      </c>
      <c r="H233" s="386"/>
      <c r="I233" s="387">
        <f t="shared" si="34"/>
        <v>0</v>
      </c>
      <c r="J233" s="388"/>
      <c r="K233" s="389">
        <f t="shared" si="35"/>
        <v>0</v>
      </c>
      <c r="L233" s="408">
        <v>21</v>
      </c>
      <c r="M233" s="408">
        <f t="shared" si="36"/>
        <v>0</v>
      </c>
    </row>
    <row r="234" spans="1:14" ht="24">
      <c r="A234" s="380">
        <v>207</v>
      </c>
      <c r="B234" s="381"/>
      <c r="C234" s="382" t="s">
        <v>5335</v>
      </c>
      <c r="D234" s="383" t="s">
        <v>318</v>
      </c>
      <c r="E234" s="396">
        <v>9</v>
      </c>
      <c r="F234" s="385">
        <f t="shared" si="33"/>
        <v>0</v>
      </c>
      <c r="G234" s="385">
        <f t="shared" si="37"/>
        <v>0</v>
      </c>
      <c r="H234" s="386"/>
      <c r="I234" s="387">
        <f t="shared" si="34"/>
        <v>0</v>
      </c>
      <c r="J234" s="388"/>
      <c r="K234" s="389">
        <f t="shared" si="35"/>
        <v>0</v>
      </c>
      <c r="L234" s="408">
        <v>21</v>
      </c>
      <c r="M234" s="408">
        <f t="shared" si="36"/>
        <v>0</v>
      </c>
    </row>
    <row r="235" spans="1:14">
      <c r="A235" s="380">
        <v>208</v>
      </c>
      <c r="B235" s="381"/>
      <c r="C235" s="382" t="s">
        <v>5336</v>
      </c>
      <c r="D235" s="383" t="s">
        <v>318</v>
      </c>
      <c r="E235" s="396">
        <v>9</v>
      </c>
      <c r="F235" s="385">
        <f t="shared" si="33"/>
        <v>0</v>
      </c>
      <c r="G235" s="385">
        <f t="shared" si="37"/>
        <v>0</v>
      </c>
      <c r="H235" s="386"/>
      <c r="I235" s="387">
        <f t="shared" si="34"/>
        <v>0</v>
      </c>
      <c r="J235" s="388"/>
      <c r="K235" s="389">
        <f t="shared" si="35"/>
        <v>0</v>
      </c>
      <c r="L235" s="408">
        <v>21</v>
      </c>
      <c r="M235" s="408">
        <f t="shared" si="36"/>
        <v>0</v>
      </c>
    </row>
    <row r="236" spans="1:14" ht="24">
      <c r="A236" s="380">
        <v>209</v>
      </c>
      <c r="B236" s="381"/>
      <c r="C236" s="382" t="s">
        <v>5337</v>
      </c>
      <c r="D236" s="383" t="s">
        <v>318</v>
      </c>
      <c r="E236" s="396">
        <v>1</v>
      </c>
      <c r="F236" s="385">
        <f t="shared" si="33"/>
        <v>0</v>
      </c>
      <c r="G236" s="385">
        <f t="shared" si="37"/>
        <v>0</v>
      </c>
      <c r="H236" s="386"/>
      <c r="I236" s="387">
        <f t="shared" si="34"/>
        <v>0</v>
      </c>
      <c r="J236" s="388"/>
      <c r="K236" s="389">
        <f t="shared" si="35"/>
        <v>0</v>
      </c>
      <c r="L236" s="408">
        <v>21</v>
      </c>
      <c r="M236" s="408">
        <f t="shared" si="36"/>
        <v>0</v>
      </c>
    </row>
    <row r="237" spans="1:14" ht="24">
      <c r="A237" s="380">
        <v>210</v>
      </c>
      <c r="B237" s="381"/>
      <c r="C237" s="382" t="s">
        <v>5338</v>
      </c>
      <c r="D237" s="383" t="s">
        <v>318</v>
      </c>
      <c r="E237" s="396">
        <v>2</v>
      </c>
      <c r="F237" s="385">
        <f t="shared" si="33"/>
        <v>0</v>
      </c>
      <c r="G237" s="385">
        <f t="shared" si="37"/>
        <v>0</v>
      </c>
      <c r="H237" s="386"/>
      <c r="I237" s="387">
        <f t="shared" si="34"/>
        <v>0</v>
      </c>
      <c r="J237" s="388"/>
      <c r="K237" s="389">
        <f t="shared" si="35"/>
        <v>0</v>
      </c>
      <c r="L237" s="408">
        <v>21</v>
      </c>
      <c r="M237" s="408">
        <f t="shared" si="36"/>
        <v>0</v>
      </c>
    </row>
    <row r="238" spans="1:14" ht="24">
      <c r="A238" s="380">
        <v>211</v>
      </c>
      <c r="B238" s="381"/>
      <c r="C238" s="382" t="s">
        <v>5339</v>
      </c>
      <c r="D238" s="383" t="s">
        <v>318</v>
      </c>
      <c r="E238" s="396">
        <v>1</v>
      </c>
      <c r="F238" s="385">
        <f t="shared" si="33"/>
        <v>0</v>
      </c>
      <c r="G238" s="385">
        <f t="shared" si="37"/>
        <v>0</v>
      </c>
      <c r="H238" s="386"/>
      <c r="I238" s="387">
        <f t="shared" si="34"/>
        <v>0</v>
      </c>
      <c r="J238" s="388"/>
      <c r="K238" s="389">
        <f t="shared" si="35"/>
        <v>0</v>
      </c>
      <c r="L238" s="408">
        <v>21</v>
      </c>
      <c r="M238" s="408">
        <f t="shared" si="36"/>
        <v>0</v>
      </c>
    </row>
    <row r="239" spans="1:14">
      <c r="A239" s="380">
        <v>212</v>
      </c>
      <c r="B239" s="381"/>
      <c r="C239" s="382" t="s">
        <v>5340</v>
      </c>
      <c r="D239" s="383" t="s">
        <v>318</v>
      </c>
      <c r="E239" s="396">
        <v>6</v>
      </c>
      <c r="F239" s="385">
        <f t="shared" si="33"/>
        <v>0</v>
      </c>
      <c r="G239" s="385">
        <f t="shared" si="37"/>
        <v>0</v>
      </c>
      <c r="H239" s="386"/>
      <c r="I239" s="387">
        <f t="shared" si="34"/>
        <v>0</v>
      </c>
      <c r="J239" s="388"/>
      <c r="K239" s="389">
        <f t="shared" si="35"/>
        <v>0</v>
      </c>
      <c r="L239" s="408">
        <v>21</v>
      </c>
      <c r="M239" s="408">
        <f t="shared" si="36"/>
        <v>0</v>
      </c>
    </row>
    <row r="240" spans="1:14" s="411" customFormat="1">
      <c r="A240" s="380">
        <v>213</v>
      </c>
      <c r="B240" s="381"/>
      <c r="C240" s="382" t="s">
        <v>5341</v>
      </c>
      <c r="D240" s="391" t="s">
        <v>190</v>
      </c>
      <c r="E240" s="412">
        <v>200</v>
      </c>
      <c r="F240" s="406">
        <f t="shared" si="33"/>
        <v>0</v>
      </c>
      <c r="G240" s="406">
        <f t="shared" si="37"/>
        <v>0</v>
      </c>
      <c r="H240" s="393"/>
      <c r="I240" s="406">
        <f t="shared" si="34"/>
        <v>0</v>
      </c>
      <c r="J240" s="393"/>
      <c r="K240" s="407">
        <f t="shared" si="35"/>
        <v>0</v>
      </c>
      <c r="L240" s="408">
        <v>21</v>
      </c>
      <c r="M240" s="408">
        <f t="shared" si="36"/>
        <v>0</v>
      </c>
      <c r="N240" s="413"/>
    </row>
    <row r="241" spans="1:14" s="411" customFormat="1">
      <c r="A241" s="380">
        <v>214</v>
      </c>
      <c r="B241" s="381"/>
      <c r="C241" s="382" t="s">
        <v>5342</v>
      </c>
      <c r="D241" s="391" t="s">
        <v>318</v>
      </c>
      <c r="E241" s="396">
        <v>1</v>
      </c>
      <c r="F241" s="406">
        <f t="shared" si="33"/>
        <v>0</v>
      </c>
      <c r="G241" s="406">
        <f t="shared" si="37"/>
        <v>0</v>
      </c>
      <c r="H241" s="393"/>
      <c r="I241" s="406">
        <f t="shared" si="34"/>
        <v>0</v>
      </c>
      <c r="J241" s="393"/>
      <c r="K241" s="407">
        <f t="shared" si="35"/>
        <v>0</v>
      </c>
      <c r="L241" s="408">
        <v>21</v>
      </c>
      <c r="M241" s="408">
        <f t="shared" si="36"/>
        <v>0</v>
      </c>
      <c r="N241" s="413"/>
    </row>
    <row r="242" spans="1:14" s="411" customFormat="1">
      <c r="A242" s="380">
        <v>215</v>
      </c>
      <c r="B242" s="381"/>
      <c r="C242" s="382" t="s">
        <v>5343</v>
      </c>
      <c r="D242" s="391" t="s">
        <v>318</v>
      </c>
      <c r="E242" s="396">
        <v>1</v>
      </c>
      <c r="F242" s="406">
        <f t="shared" si="33"/>
        <v>0</v>
      </c>
      <c r="G242" s="406">
        <f t="shared" si="37"/>
        <v>0</v>
      </c>
      <c r="H242" s="393"/>
      <c r="I242" s="406">
        <f t="shared" si="34"/>
        <v>0</v>
      </c>
      <c r="J242" s="393"/>
      <c r="K242" s="407">
        <f t="shared" si="35"/>
        <v>0</v>
      </c>
      <c r="L242" s="408">
        <v>21</v>
      </c>
      <c r="M242" s="408">
        <f t="shared" si="36"/>
        <v>0</v>
      </c>
      <c r="N242" s="413"/>
    </row>
    <row r="243" spans="1:14" ht="24">
      <c r="A243" s="380">
        <v>216</v>
      </c>
      <c r="B243" s="381"/>
      <c r="C243" s="382" t="s">
        <v>5344</v>
      </c>
      <c r="D243" s="383" t="s">
        <v>318</v>
      </c>
      <c r="E243" s="396">
        <v>4</v>
      </c>
      <c r="F243" s="385">
        <f t="shared" si="33"/>
        <v>0</v>
      </c>
      <c r="G243" s="385">
        <f t="shared" si="37"/>
        <v>0</v>
      </c>
      <c r="H243" s="386"/>
      <c r="I243" s="387">
        <f t="shared" si="34"/>
        <v>0</v>
      </c>
      <c r="J243" s="388"/>
      <c r="K243" s="389">
        <f t="shared" si="35"/>
        <v>0</v>
      </c>
      <c r="L243" s="408">
        <v>21</v>
      </c>
      <c r="M243" s="408">
        <f t="shared" si="36"/>
        <v>0</v>
      </c>
    </row>
    <row r="244" spans="1:14" ht="24">
      <c r="A244" s="380">
        <v>217</v>
      </c>
      <c r="B244" s="381"/>
      <c r="C244" s="382" t="s">
        <v>5345</v>
      </c>
      <c r="D244" s="383" t="s">
        <v>318</v>
      </c>
      <c r="E244" s="396">
        <v>1</v>
      </c>
      <c r="F244" s="385">
        <f t="shared" si="33"/>
        <v>0</v>
      </c>
      <c r="G244" s="385">
        <f t="shared" si="37"/>
        <v>0</v>
      </c>
      <c r="H244" s="386"/>
      <c r="I244" s="387">
        <f t="shared" si="34"/>
        <v>0</v>
      </c>
      <c r="J244" s="388"/>
      <c r="K244" s="389">
        <f t="shared" si="35"/>
        <v>0</v>
      </c>
      <c r="L244" s="408">
        <v>21</v>
      </c>
      <c r="M244" s="408">
        <f t="shared" si="36"/>
        <v>0</v>
      </c>
    </row>
    <row r="245" spans="1:14" s="411" customFormat="1">
      <c r="A245" s="380">
        <v>218</v>
      </c>
      <c r="B245" s="381"/>
      <c r="C245" s="382" t="s">
        <v>5346</v>
      </c>
      <c r="D245" s="391" t="s">
        <v>318</v>
      </c>
      <c r="E245" s="396">
        <v>4</v>
      </c>
      <c r="F245" s="406">
        <f t="shared" si="33"/>
        <v>0</v>
      </c>
      <c r="G245" s="406">
        <f t="shared" si="37"/>
        <v>0</v>
      </c>
      <c r="H245" s="393"/>
      <c r="I245" s="406">
        <f t="shared" si="34"/>
        <v>0</v>
      </c>
      <c r="J245" s="393"/>
      <c r="K245" s="407">
        <f t="shared" si="35"/>
        <v>0</v>
      </c>
      <c r="L245" s="408">
        <v>21</v>
      </c>
      <c r="M245" s="408">
        <f t="shared" si="36"/>
        <v>0</v>
      </c>
      <c r="N245" s="413"/>
    </row>
    <row r="246" spans="1:14" s="411" customFormat="1">
      <c r="A246" s="380">
        <v>219</v>
      </c>
      <c r="B246" s="381"/>
      <c r="C246" s="382" t="s">
        <v>5347</v>
      </c>
      <c r="D246" s="391" t="s">
        <v>318</v>
      </c>
      <c r="E246" s="396">
        <v>20</v>
      </c>
      <c r="F246" s="406">
        <f t="shared" si="33"/>
        <v>0</v>
      </c>
      <c r="G246" s="406">
        <f t="shared" ref="G246" si="38">ROUND(E246*F246,2)</f>
        <v>0</v>
      </c>
      <c r="H246" s="393"/>
      <c r="I246" s="406">
        <f t="shared" si="34"/>
        <v>0</v>
      </c>
      <c r="J246" s="393"/>
      <c r="K246" s="407">
        <f t="shared" si="35"/>
        <v>0</v>
      </c>
      <c r="L246" s="408"/>
      <c r="M246" s="408"/>
      <c r="N246" s="413"/>
    </row>
    <row r="247" spans="1:14" ht="24">
      <c r="A247" s="380">
        <v>220</v>
      </c>
      <c r="B247" s="381"/>
      <c r="C247" s="382" t="s">
        <v>5348</v>
      </c>
      <c r="D247" s="383" t="s">
        <v>318</v>
      </c>
      <c r="E247" s="396">
        <v>1</v>
      </c>
      <c r="F247" s="385">
        <f t="shared" si="33"/>
        <v>0</v>
      </c>
      <c r="G247" s="385">
        <f t="shared" si="37"/>
        <v>0</v>
      </c>
      <c r="H247" s="386"/>
      <c r="I247" s="387">
        <f t="shared" si="34"/>
        <v>0</v>
      </c>
      <c r="J247" s="388"/>
      <c r="K247" s="389">
        <f t="shared" si="35"/>
        <v>0</v>
      </c>
      <c r="L247" s="408">
        <v>21</v>
      </c>
      <c r="M247" s="408">
        <f t="shared" si="36"/>
        <v>0</v>
      </c>
    </row>
    <row r="248" spans="1:14">
      <c r="A248" s="371" t="s">
        <v>5085</v>
      </c>
      <c r="B248" s="372" t="s">
        <v>5349</v>
      </c>
      <c r="C248" s="373" t="s">
        <v>392</v>
      </c>
      <c r="D248" s="401"/>
      <c r="E248" s="402"/>
      <c r="F248" s="403"/>
      <c r="G248" s="403">
        <f>SUM(G249:G250)</f>
        <v>0</v>
      </c>
      <c r="H248" s="403"/>
      <c r="I248" s="404">
        <f>SUM(I249:I250)</f>
        <v>0</v>
      </c>
      <c r="J248" s="403"/>
      <c r="K248" s="405">
        <f>SUM(K249:K250)</f>
        <v>0</v>
      </c>
      <c r="L248" s="379"/>
      <c r="M248" s="379">
        <f>SUM(M249:M250)</f>
        <v>0</v>
      </c>
    </row>
    <row r="249" spans="1:14">
      <c r="A249" s="380">
        <v>221</v>
      </c>
      <c r="B249" s="381" t="s">
        <v>5350</v>
      </c>
      <c r="C249" s="382" t="s">
        <v>5351</v>
      </c>
      <c r="D249" s="391" t="s">
        <v>5352</v>
      </c>
      <c r="E249" s="416">
        <v>1</v>
      </c>
      <c r="F249" s="406">
        <f t="shared" ref="F249:F250" si="39">H249+J249</f>
        <v>0</v>
      </c>
      <c r="G249" s="406">
        <f t="shared" ref="G249:G250" si="40">ROUND(E249*F249,2)</f>
        <v>0</v>
      </c>
      <c r="H249" s="393"/>
      <c r="I249" s="406">
        <f>ROUND(E249*H249,2)</f>
        <v>0</v>
      </c>
      <c r="J249" s="393"/>
      <c r="K249" s="407">
        <f>ROUND(E249*J249,2)</f>
        <v>0</v>
      </c>
      <c r="L249" s="390">
        <v>21</v>
      </c>
      <c r="M249" s="390">
        <f t="shared" ref="M249:M250" si="41">G249*(1+L249/100)</f>
        <v>0</v>
      </c>
    </row>
    <row r="250" spans="1:14">
      <c r="A250" s="380">
        <v>222</v>
      </c>
      <c r="B250" s="381" t="s">
        <v>5353</v>
      </c>
      <c r="C250" s="382" t="s">
        <v>5354</v>
      </c>
      <c r="D250" s="391" t="s">
        <v>5352</v>
      </c>
      <c r="E250" s="416">
        <v>1</v>
      </c>
      <c r="F250" s="406">
        <f t="shared" si="39"/>
        <v>0</v>
      </c>
      <c r="G250" s="406">
        <f t="shared" si="40"/>
        <v>0</v>
      </c>
      <c r="H250" s="393"/>
      <c r="I250" s="406">
        <f>ROUND(E250*H250,2)</f>
        <v>0</v>
      </c>
      <c r="J250" s="393"/>
      <c r="K250" s="407">
        <f>ROUND(E250*J250,2)</f>
        <v>0</v>
      </c>
      <c r="L250" s="390">
        <v>21</v>
      </c>
      <c r="M250" s="390">
        <f t="shared" si="41"/>
        <v>0</v>
      </c>
    </row>
    <row r="251" spans="1:14">
      <c r="A251" s="371" t="s">
        <v>5085</v>
      </c>
      <c r="B251" s="372" t="s">
        <v>5355</v>
      </c>
      <c r="C251" s="373" t="s">
        <v>5356</v>
      </c>
      <c r="D251" s="401"/>
      <c r="E251" s="417"/>
      <c r="F251" s="403"/>
      <c r="G251" s="403">
        <f>SUM(G252:G258)</f>
        <v>0</v>
      </c>
      <c r="H251" s="403"/>
      <c r="I251" s="404">
        <f>SUM(I252:I258)</f>
        <v>0</v>
      </c>
      <c r="J251" s="403"/>
      <c r="K251" s="405">
        <f>SUM(K252:K258)</f>
        <v>0</v>
      </c>
      <c r="L251" s="379"/>
      <c r="M251" s="379">
        <f>SUM(M252:M258)</f>
        <v>0</v>
      </c>
    </row>
    <row r="252" spans="1:14">
      <c r="A252" s="380">
        <v>223</v>
      </c>
      <c r="B252" s="381"/>
      <c r="C252" s="382" t="s">
        <v>5357</v>
      </c>
      <c r="D252" s="383" t="s">
        <v>318</v>
      </c>
      <c r="E252" s="418">
        <v>1</v>
      </c>
      <c r="F252" s="385">
        <f t="shared" ref="F252:F258" si="42">H252+J252</f>
        <v>0</v>
      </c>
      <c r="G252" s="385">
        <f>E252*F252</f>
        <v>0</v>
      </c>
      <c r="H252" s="386"/>
      <c r="I252" s="387">
        <f t="shared" ref="I252:I258" si="43">ROUND(E252*H252,2)</f>
        <v>0</v>
      </c>
      <c r="J252" s="388"/>
      <c r="K252" s="389">
        <f t="shared" ref="K252:K258" si="44">ROUND(E252*J252,2)</f>
        <v>0</v>
      </c>
      <c r="L252" s="390">
        <v>21</v>
      </c>
      <c r="M252" s="390">
        <f t="shared" ref="M252:M258" si="45">G252*(1+L252/100)</f>
        <v>0</v>
      </c>
    </row>
    <row r="253" spans="1:14">
      <c r="A253" s="380">
        <v>224</v>
      </c>
      <c r="B253" s="381"/>
      <c r="C253" s="382" t="s">
        <v>5358</v>
      </c>
      <c r="D253" s="383" t="s">
        <v>318</v>
      </c>
      <c r="E253" s="418">
        <v>1</v>
      </c>
      <c r="F253" s="385">
        <f t="shared" si="42"/>
        <v>0</v>
      </c>
      <c r="G253" s="385">
        <f t="shared" ref="G253:G258" si="46">E253*F253</f>
        <v>0</v>
      </c>
      <c r="H253" s="386"/>
      <c r="I253" s="387">
        <f t="shared" si="43"/>
        <v>0</v>
      </c>
      <c r="J253" s="388"/>
      <c r="K253" s="389">
        <f t="shared" si="44"/>
        <v>0</v>
      </c>
      <c r="L253" s="390">
        <v>21</v>
      </c>
      <c r="M253" s="390">
        <f t="shared" si="45"/>
        <v>0</v>
      </c>
    </row>
    <row r="254" spans="1:14">
      <c r="A254" s="380">
        <v>225</v>
      </c>
      <c r="B254" s="381"/>
      <c r="C254" s="382" t="s">
        <v>5359</v>
      </c>
      <c r="D254" s="383" t="s">
        <v>318</v>
      </c>
      <c r="E254" s="418">
        <v>1</v>
      </c>
      <c r="F254" s="385">
        <f t="shared" si="42"/>
        <v>0</v>
      </c>
      <c r="G254" s="385">
        <f t="shared" si="46"/>
        <v>0</v>
      </c>
      <c r="H254" s="386"/>
      <c r="I254" s="387">
        <f t="shared" si="43"/>
        <v>0</v>
      </c>
      <c r="J254" s="388"/>
      <c r="K254" s="389">
        <f t="shared" si="44"/>
        <v>0</v>
      </c>
      <c r="L254" s="390">
        <v>21</v>
      </c>
      <c r="M254" s="390">
        <f t="shared" si="45"/>
        <v>0</v>
      </c>
    </row>
    <row r="255" spans="1:14">
      <c r="A255" s="380">
        <v>226</v>
      </c>
      <c r="B255" s="381"/>
      <c r="C255" s="382" t="s">
        <v>5360</v>
      </c>
      <c r="D255" s="391" t="s">
        <v>5361</v>
      </c>
      <c r="E255" s="416">
        <v>120</v>
      </c>
      <c r="F255" s="406">
        <f t="shared" si="42"/>
        <v>0</v>
      </c>
      <c r="G255" s="406">
        <f t="shared" ref="G255:G256" si="47">ROUND(E255*F255,2)</f>
        <v>0</v>
      </c>
      <c r="H255" s="393"/>
      <c r="I255" s="406">
        <f>ROUND(E255*H255,2)</f>
        <v>0</v>
      </c>
      <c r="J255" s="393"/>
      <c r="K255" s="407">
        <f>ROUND(E255*J255,2)</f>
        <v>0</v>
      </c>
      <c r="L255" s="390">
        <v>21</v>
      </c>
      <c r="M255" s="390">
        <f t="shared" si="45"/>
        <v>0</v>
      </c>
    </row>
    <row r="256" spans="1:14">
      <c r="A256" s="380">
        <v>227</v>
      </c>
      <c r="B256" s="381"/>
      <c r="C256" s="382" t="s">
        <v>5362</v>
      </c>
      <c r="D256" s="391" t="s">
        <v>318</v>
      </c>
      <c r="E256" s="416">
        <v>1</v>
      </c>
      <c r="F256" s="406">
        <f t="shared" si="42"/>
        <v>0</v>
      </c>
      <c r="G256" s="406">
        <f t="shared" si="47"/>
        <v>0</v>
      </c>
      <c r="H256" s="393"/>
      <c r="I256" s="406">
        <f>ROUND(E256*H256,2)</f>
        <v>0</v>
      </c>
      <c r="J256" s="393"/>
      <c r="K256" s="407">
        <f>ROUND(E256*J256,2)</f>
        <v>0</v>
      </c>
      <c r="L256" s="390">
        <v>21</v>
      </c>
      <c r="M256" s="390">
        <f t="shared" si="45"/>
        <v>0</v>
      </c>
    </row>
    <row r="257" spans="1:13">
      <c r="A257" s="380">
        <v>228</v>
      </c>
      <c r="B257" s="381"/>
      <c r="C257" s="382" t="s">
        <v>5363</v>
      </c>
      <c r="D257" s="383" t="s">
        <v>318</v>
      </c>
      <c r="E257" s="418">
        <v>1</v>
      </c>
      <c r="F257" s="385">
        <f t="shared" si="42"/>
        <v>0</v>
      </c>
      <c r="G257" s="385">
        <f t="shared" si="46"/>
        <v>0</v>
      </c>
      <c r="H257" s="386"/>
      <c r="I257" s="387">
        <f t="shared" si="43"/>
        <v>0</v>
      </c>
      <c r="J257" s="388"/>
      <c r="K257" s="389">
        <f t="shared" si="44"/>
        <v>0</v>
      </c>
      <c r="L257" s="390">
        <v>21</v>
      </c>
      <c r="M257" s="390">
        <f t="shared" si="45"/>
        <v>0</v>
      </c>
    </row>
    <row r="258" spans="1:13">
      <c r="A258" s="419">
        <v>229</v>
      </c>
      <c r="B258" s="420" t="s">
        <v>5364</v>
      </c>
      <c r="C258" s="421" t="s">
        <v>5365</v>
      </c>
      <c r="D258" s="422" t="s">
        <v>318</v>
      </c>
      <c r="E258" s="423">
        <v>1</v>
      </c>
      <c r="F258" s="424">
        <f t="shared" si="42"/>
        <v>0</v>
      </c>
      <c r="G258" s="424">
        <f t="shared" si="46"/>
        <v>0</v>
      </c>
      <c r="H258" s="425"/>
      <c r="I258" s="426">
        <f t="shared" si="43"/>
        <v>0</v>
      </c>
      <c r="J258" s="427"/>
      <c r="K258" s="428">
        <f t="shared" si="44"/>
        <v>0</v>
      </c>
      <c r="L258" s="390">
        <v>21</v>
      </c>
      <c r="M258" s="390">
        <f t="shared" si="45"/>
        <v>0</v>
      </c>
    </row>
    <row r="259" spans="1:13">
      <c r="A259" s="365"/>
      <c r="B259" s="366"/>
      <c r="C259" s="429"/>
      <c r="D259" s="367"/>
      <c r="E259" s="365"/>
      <c r="F259" s="365"/>
      <c r="G259" s="365"/>
      <c r="H259" s="365"/>
      <c r="I259" s="365"/>
      <c r="J259" s="365"/>
      <c r="K259" s="365"/>
      <c r="L259" s="365"/>
      <c r="M259" s="365"/>
    </row>
    <row r="260" spans="1:13">
      <c r="A260" s="707" t="s">
        <v>5079</v>
      </c>
      <c r="B260" s="708"/>
      <c r="C260" s="708"/>
      <c r="D260" s="708"/>
      <c r="E260" s="708"/>
      <c r="F260" s="709"/>
      <c r="G260" s="430">
        <f>G8+G122+G145+G170+G205+G230+G251+G248</f>
        <v>0</v>
      </c>
    </row>
    <row r="261" spans="1:13">
      <c r="B261" s="700"/>
      <c r="C261" s="700"/>
      <c r="D261" s="701"/>
      <c r="E261" s="431"/>
      <c r="F261" s="432"/>
      <c r="G261" s="432"/>
      <c r="H261" s="432"/>
      <c r="I261" s="432"/>
      <c r="J261" s="432"/>
      <c r="K261" s="432"/>
    </row>
    <row r="262" spans="1:13">
      <c r="A262" s="700" t="s">
        <v>5366</v>
      </c>
      <c r="B262" s="700"/>
      <c r="C262" s="701"/>
      <c r="D262" s="431"/>
      <c r="E262" s="432"/>
      <c r="F262" s="432"/>
      <c r="G262" s="432"/>
      <c r="H262" s="432"/>
      <c r="I262" s="432"/>
      <c r="J262" s="432"/>
      <c r="K262" s="432"/>
    </row>
    <row r="263" spans="1:13">
      <c r="A263" s="433"/>
      <c r="B263" s="434"/>
      <c r="C263" s="434"/>
      <c r="D263" s="431"/>
      <c r="E263" s="432"/>
      <c r="F263" s="432"/>
      <c r="G263" s="432"/>
      <c r="H263" s="432"/>
      <c r="I263" s="432"/>
      <c r="J263" s="432"/>
      <c r="K263" s="432"/>
    </row>
    <row r="264" spans="1:13">
      <c r="A264" s="702" t="s">
        <v>5367</v>
      </c>
      <c r="B264" s="702"/>
      <c r="C264" s="702"/>
      <c r="D264" s="702"/>
      <c r="E264" s="702"/>
      <c r="F264" s="702"/>
      <c r="G264" s="702"/>
      <c r="H264" s="702"/>
      <c r="I264" s="702"/>
      <c r="J264" s="702"/>
      <c r="K264" s="702"/>
    </row>
    <row r="265" spans="1:13">
      <c r="A265" s="702"/>
      <c r="B265" s="702"/>
      <c r="C265" s="702"/>
      <c r="D265" s="702"/>
      <c r="E265" s="702"/>
      <c r="F265" s="702"/>
      <c r="G265" s="702"/>
      <c r="H265" s="702"/>
      <c r="I265" s="702"/>
      <c r="J265" s="702"/>
      <c r="K265" s="702"/>
    </row>
    <row r="266" spans="1:13">
      <c r="A266" s="702"/>
      <c r="B266" s="702"/>
      <c r="C266" s="702"/>
      <c r="D266" s="702"/>
      <c r="E266" s="702"/>
      <c r="F266" s="702"/>
      <c r="G266" s="702"/>
      <c r="H266" s="702"/>
      <c r="I266" s="702"/>
      <c r="J266" s="702"/>
      <c r="K266" s="702"/>
    </row>
    <row r="267" spans="1:13">
      <c r="A267" s="702"/>
      <c r="B267" s="702"/>
      <c r="C267" s="702"/>
      <c r="D267" s="702"/>
      <c r="E267" s="702"/>
      <c r="F267" s="702"/>
      <c r="G267" s="702"/>
      <c r="H267" s="702"/>
      <c r="I267" s="702"/>
      <c r="J267" s="702"/>
      <c r="K267" s="702"/>
    </row>
    <row r="268" spans="1:13">
      <c r="A268" s="702"/>
      <c r="B268" s="702"/>
      <c r="C268" s="702"/>
      <c r="D268" s="702"/>
      <c r="E268" s="702"/>
      <c r="F268" s="702"/>
      <c r="G268" s="702"/>
      <c r="H268" s="702"/>
      <c r="I268" s="702"/>
      <c r="J268" s="702"/>
      <c r="K268" s="702"/>
    </row>
    <row r="269" spans="1:13">
      <c r="A269" s="702"/>
      <c r="B269" s="702"/>
      <c r="C269" s="702"/>
      <c r="D269" s="702"/>
      <c r="E269" s="702"/>
      <c r="F269" s="702"/>
      <c r="G269" s="702"/>
      <c r="H269" s="702"/>
      <c r="I269" s="702"/>
      <c r="J269" s="702"/>
      <c r="K269" s="702"/>
    </row>
    <row r="270" spans="1:13">
      <c r="A270" s="702"/>
      <c r="B270" s="702"/>
      <c r="C270" s="702"/>
      <c r="D270" s="702"/>
      <c r="E270" s="702"/>
      <c r="F270" s="702"/>
      <c r="G270" s="702"/>
      <c r="H270" s="702"/>
      <c r="I270" s="702"/>
      <c r="J270" s="702"/>
      <c r="K270" s="702"/>
    </row>
    <row r="271" spans="1:13">
      <c r="A271" s="702"/>
      <c r="B271" s="702"/>
      <c r="C271" s="702"/>
      <c r="D271" s="702"/>
      <c r="E271" s="702"/>
      <c r="F271" s="702"/>
      <c r="G271" s="702"/>
      <c r="H271" s="702"/>
      <c r="I271" s="702"/>
      <c r="J271" s="702"/>
      <c r="K271" s="702"/>
    </row>
    <row r="272" spans="1:13">
      <c r="A272" s="702"/>
      <c r="B272" s="702"/>
      <c r="C272" s="702"/>
      <c r="D272" s="702"/>
      <c r="E272" s="702"/>
      <c r="F272" s="702"/>
      <c r="G272" s="702"/>
      <c r="H272" s="702"/>
      <c r="I272" s="702"/>
      <c r="J272" s="702"/>
      <c r="K272" s="702"/>
    </row>
    <row r="273" spans="1:11">
      <c r="A273" s="702"/>
      <c r="B273" s="702"/>
      <c r="C273" s="702"/>
      <c r="D273" s="702"/>
      <c r="E273" s="702"/>
      <c r="F273" s="702"/>
      <c r="G273" s="702"/>
      <c r="H273" s="702"/>
      <c r="I273" s="702"/>
      <c r="J273" s="702"/>
      <c r="K273" s="702"/>
    </row>
    <row r="274" spans="1:11">
      <c r="A274" s="702"/>
      <c r="B274" s="702"/>
      <c r="C274" s="702"/>
      <c r="D274" s="702"/>
      <c r="E274" s="702"/>
      <c r="F274" s="702"/>
      <c r="G274" s="702"/>
      <c r="H274" s="702"/>
      <c r="I274" s="702"/>
      <c r="J274" s="702"/>
      <c r="K274" s="702"/>
    </row>
    <row r="275" spans="1:11">
      <c r="A275" s="702"/>
      <c r="B275" s="702"/>
      <c r="C275" s="702"/>
      <c r="D275" s="702"/>
      <c r="E275" s="702"/>
      <c r="F275" s="702"/>
      <c r="G275" s="702"/>
      <c r="H275" s="702"/>
      <c r="I275" s="702"/>
      <c r="J275" s="702"/>
      <c r="K275" s="702"/>
    </row>
    <row r="276" spans="1:11">
      <c r="A276" s="702"/>
      <c r="B276" s="702"/>
      <c r="C276" s="702"/>
      <c r="D276" s="702"/>
      <c r="E276" s="702"/>
      <c r="F276" s="702"/>
      <c r="G276" s="702"/>
      <c r="H276" s="702"/>
      <c r="I276" s="702"/>
      <c r="J276" s="702"/>
      <c r="K276" s="702"/>
    </row>
    <row r="277" spans="1:11">
      <c r="A277" s="702"/>
      <c r="B277" s="702"/>
      <c r="C277" s="702"/>
      <c r="D277" s="702"/>
      <c r="E277" s="702"/>
      <c r="F277" s="702"/>
      <c r="G277" s="702"/>
      <c r="H277" s="702"/>
      <c r="I277" s="702"/>
      <c r="J277" s="702"/>
      <c r="K277" s="702"/>
    </row>
    <row r="278" spans="1:11">
      <c r="A278" s="702"/>
      <c r="B278" s="702"/>
      <c r="C278" s="702"/>
      <c r="D278" s="702"/>
      <c r="E278" s="702"/>
      <c r="F278" s="702"/>
      <c r="G278" s="702"/>
      <c r="H278" s="702"/>
      <c r="I278" s="702"/>
      <c r="J278" s="702"/>
      <c r="K278" s="702"/>
    </row>
    <row r="279" spans="1:11">
      <c r="A279" s="702"/>
      <c r="B279" s="702"/>
      <c r="C279" s="702"/>
      <c r="D279" s="702"/>
      <c r="E279" s="702"/>
      <c r="F279" s="702"/>
      <c r="G279" s="702"/>
      <c r="H279" s="702"/>
      <c r="I279" s="702"/>
      <c r="J279" s="702"/>
      <c r="K279" s="702"/>
    </row>
    <row r="280" spans="1:11">
      <c r="A280" s="702"/>
      <c r="B280" s="702"/>
      <c r="C280" s="702"/>
      <c r="D280" s="702"/>
      <c r="E280" s="702"/>
      <c r="F280" s="702"/>
      <c r="G280" s="702"/>
      <c r="H280" s="702"/>
      <c r="I280" s="702"/>
      <c r="J280" s="702"/>
      <c r="K280" s="702"/>
    </row>
    <row r="281" spans="1:11">
      <c r="A281" s="702"/>
      <c r="B281" s="702"/>
      <c r="C281" s="702"/>
      <c r="D281" s="702"/>
      <c r="E281" s="702"/>
      <c r="F281" s="702"/>
      <c r="G281" s="702"/>
      <c r="H281" s="702"/>
      <c r="I281" s="702"/>
      <c r="J281" s="702"/>
      <c r="K281" s="702"/>
    </row>
    <row r="282" spans="1:11">
      <c r="A282" s="702"/>
      <c r="B282" s="702"/>
      <c r="C282" s="702"/>
      <c r="D282" s="702"/>
      <c r="E282" s="702"/>
      <c r="F282" s="702"/>
      <c r="G282" s="702"/>
      <c r="H282" s="702"/>
      <c r="I282" s="702"/>
      <c r="J282" s="702"/>
      <c r="K282" s="702"/>
    </row>
    <row r="283" spans="1:11">
      <c r="A283" s="702"/>
      <c r="B283" s="702"/>
      <c r="C283" s="702"/>
      <c r="D283" s="702"/>
      <c r="E283" s="702"/>
      <c r="F283" s="702"/>
      <c r="G283" s="702"/>
      <c r="H283" s="702"/>
      <c r="I283" s="702"/>
      <c r="J283" s="702"/>
      <c r="K283" s="702"/>
    </row>
    <row r="284" spans="1:11">
      <c r="A284" s="435"/>
      <c r="B284" s="436"/>
      <c r="C284" s="436"/>
      <c r="D284" s="436"/>
      <c r="E284" s="436"/>
      <c r="F284" s="436"/>
      <c r="G284" s="436"/>
      <c r="H284" s="436"/>
      <c r="I284" s="436"/>
      <c r="J284" s="436"/>
      <c r="K284" s="436"/>
    </row>
    <row r="285" spans="1:11">
      <c r="A285" s="436"/>
      <c r="B285" s="436"/>
      <c r="C285" s="436"/>
      <c r="D285" s="436"/>
      <c r="E285" s="436"/>
      <c r="F285" s="436"/>
      <c r="G285" s="436"/>
      <c r="H285" s="436"/>
      <c r="I285" s="436"/>
      <c r="J285" s="436"/>
      <c r="K285" s="436"/>
    </row>
    <row r="286" spans="1:11">
      <c r="A286" s="436"/>
      <c r="B286" s="436"/>
      <c r="C286" s="436"/>
      <c r="D286" s="436"/>
      <c r="E286" s="436"/>
      <c r="F286" s="436"/>
      <c r="G286" s="436"/>
      <c r="H286" s="436"/>
      <c r="I286" s="436"/>
      <c r="J286" s="436"/>
      <c r="K286" s="436"/>
    </row>
    <row r="287" spans="1:11">
      <c r="A287" s="436"/>
      <c r="B287" s="436"/>
      <c r="C287" s="436"/>
      <c r="D287" s="436"/>
      <c r="E287" s="436"/>
      <c r="F287" s="436"/>
      <c r="G287" s="436"/>
      <c r="H287" s="436"/>
      <c r="I287" s="436"/>
      <c r="J287" s="436"/>
      <c r="K287" s="436"/>
    </row>
    <row r="288" spans="1:11">
      <c r="A288" s="436"/>
      <c r="B288" s="436"/>
      <c r="C288" s="436"/>
      <c r="D288" s="436"/>
      <c r="E288" s="436"/>
      <c r="F288" s="436"/>
      <c r="G288" s="436"/>
      <c r="H288" s="436"/>
      <c r="I288" s="436"/>
      <c r="J288" s="436"/>
      <c r="K288" s="436"/>
    </row>
    <row r="289" spans="1:22">
      <c r="A289" s="436"/>
      <c r="B289" s="436"/>
      <c r="C289" s="436"/>
      <c r="D289" s="436"/>
      <c r="E289" s="436"/>
      <c r="F289" s="436"/>
      <c r="G289" s="436"/>
      <c r="H289" s="436"/>
      <c r="I289" s="436"/>
      <c r="J289" s="436"/>
      <c r="K289" s="436"/>
    </row>
    <row r="290" spans="1:22">
      <c r="A290" s="436"/>
      <c r="B290" s="436"/>
      <c r="C290" s="436"/>
      <c r="D290" s="436"/>
      <c r="E290" s="436"/>
      <c r="F290" s="436"/>
      <c r="G290" s="436"/>
      <c r="H290" s="436"/>
      <c r="I290" s="436"/>
      <c r="J290" s="436"/>
      <c r="K290" s="436"/>
    </row>
    <row r="291" spans="1:22">
      <c r="A291" s="436"/>
      <c r="B291" s="436"/>
      <c r="C291" s="436"/>
      <c r="D291" s="436"/>
      <c r="E291" s="436"/>
      <c r="F291" s="436"/>
      <c r="G291" s="436"/>
      <c r="H291" s="436"/>
      <c r="I291" s="436"/>
      <c r="J291" s="436"/>
      <c r="K291" s="436"/>
    </row>
    <row r="292" spans="1:22">
      <c r="A292" s="436"/>
      <c r="B292" s="436"/>
      <c r="C292" s="436"/>
      <c r="D292" s="436"/>
      <c r="E292" s="436"/>
      <c r="F292" s="436"/>
      <c r="G292" s="436"/>
      <c r="H292" s="436"/>
      <c r="I292" s="436"/>
      <c r="J292" s="436"/>
      <c r="K292" s="436"/>
    </row>
    <row r="293" spans="1:22">
      <c r="A293" s="436"/>
      <c r="B293" s="436"/>
      <c r="C293" s="436"/>
      <c r="D293" s="436"/>
      <c r="E293" s="436"/>
      <c r="F293" s="436"/>
      <c r="G293" s="436"/>
      <c r="H293" s="436"/>
      <c r="I293" s="436"/>
      <c r="J293" s="436"/>
      <c r="K293" s="436"/>
    </row>
    <row r="294" spans="1:22">
      <c r="A294" s="436"/>
      <c r="B294" s="436"/>
      <c r="C294" s="436"/>
      <c r="D294" s="436"/>
      <c r="E294" s="436"/>
      <c r="F294" s="436"/>
      <c r="G294" s="436"/>
      <c r="H294" s="436"/>
      <c r="I294" s="436"/>
      <c r="J294" s="436"/>
      <c r="K294" s="436"/>
    </row>
    <row r="295" spans="1:22">
      <c r="A295" s="436"/>
      <c r="B295" s="436"/>
      <c r="C295" s="436"/>
      <c r="D295" s="436"/>
      <c r="E295" s="436"/>
      <c r="F295" s="436"/>
      <c r="G295" s="436"/>
      <c r="H295" s="436"/>
      <c r="I295" s="436"/>
      <c r="J295" s="436"/>
      <c r="K295" s="436"/>
      <c r="M295" s="437"/>
      <c r="N295" s="438"/>
      <c r="O295" s="438"/>
      <c r="P295" s="438"/>
      <c r="Q295" s="438"/>
      <c r="R295" s="438"/>
      <c r="S295" s="438"/>
      <c r="T295" s="438"/>
      <c r="U295" s="438"/>
      <c r="V295" s="438"/>
    </row>
    <row r="296" spans="1:22">
      <c r="A296" s="436"/>
      <c r="B296" s="436"/>
      <c r="C296" s="436"/>
      <c r="D296" s="436"/>
      <c r="E296" s="436"/>
      <c r="F296" s="436"/>
      <c r="G296" s="436"/>
      <c r="H296" s="436"/>
      <c r="I296" s="436"/>
      <c r="J296" s="436"/>
      <c r="K296" s="436"/>
      <c r="M296" s="438"/>
      <c r="N296" s="438"/>
      <c r="O296" s="438"/>
      <c r="P296" s="438"/>
      <c r="Q296" s="438"/>
      <c r="R296" s="438"/>
      <c r="S296" s="438"/>
      <c r="T296" s="438"/>
      <c r="U296" s="438"/>
      <c r="V296" s="438"/>
    </row>
    <row r="297" spans="1:22">
      <c r="A297" s="436"/>
      <c r="B297" s="436"/>
      <c r="C297" s="436"/>
      <c r="D297" s="436"/>
      <c r="E297" s="436"/>
      <c r="F297" s="436"/>
      <c r="G297" s="436"/>
      <c r="H297" s="436"/>
      <c r="I297" s="436"/>
      <c r="J297" s="436"/>
      <c r="K297" s="436"/>
      <c r="M297" s="438"/>
      <c r="N297" s="438"/>
      <c r="O297" s="438"/>
      <c r="P297" s="438"/>
      <c r="Q297" s="438"/>
      <c r="R297" s="438"/>
      <c r="S297" s="438"/>
      <c r="T297" s="438"/>
      <c r="U297" s="438"/>
      <c r="V297" s="438"/>
    </row>
    <row r="298" spans="1:22">
      <c r="A298" s="436"/>
      <c r="B298" s="436"/>
      <c r="C298" s="436"/>
      <c r="D298" s="436"/>
      <c r="E298" s="436"/>
      <c r="F298" s="436"/>
      <c r="G298" s="436"/>
      <c r="H298" s="436"/>
      <c r="I298" s="436"/>
      <c r="J298" s="436"/>
      <c r="K298" s="436"/>
      <c r="M298" s="438"/>
      <c r="N298" s="438"/>
      <c r="O298" s="438"/>
      <c r="P298" s="438"/>
      <c r="Q298" s="438"/>
      <c r="R298" s="438"/>
      <c r="S298" s="438"/>
      <c r="T298" s="438"/>
      <c r="U298" s="438"/>
      <c r="V298" s="438"/>
    </row>
    <row r="299" spans="1:22">
      <c r="A299" s="436"/>
      <c r="B299" s="436"/>
      <c r="C299" s="436"/>
      <c r="D299" s="436"/>
      <c r="E299" s="436"/>
      <c r="F299" s="436"/>
      <c r="G299" s="436"/>
      <c r="H299" s="436"/>
      <c r="I299" s="436"/>
      <c r="J299" s="436"/>
      <c r="K299" s="436"/>
      <c r="M299" s="438"/>
      <c r="N299" s="438"/>
      <c r="O299" s="438"/>
      <c r="P299" s="438"/>
      <c r="Q299" s="438"/>
      <c r="R299" s="438"/>
      <c r="S299" s="438"/>
      <c r="T299" s="438"/>
      <c r="U299" s="438"/>
      <c r="V299" s="438"/>
    </row>
    <row r="300" spans="1:22">
      <c r="A300" s="436"/>
      <c r="B300" s="436"/>
      <c r="C300" s="436"/>
      <c r="D300" s="436"/>
      <c r="E300" s="436"/>
      <c r="F300" s="436"/>
      <c r="G300" s="436"/>
      <c r="H300" s="436"/>
      <c r="I300" s="436"/>
      <c r="J300" s="436"/>
      <c r="K300" s="436"/>
      <c r="M300" s="438"/>
      <c r="N300" s="438"/>
      <c r="O300" s="438"/>
      <c r="P300" s="438"/>
      <c r="Q300" s="438"/>
      <c r="R300" s="438"/>
      <c r="S300" s="438"/>
      <c r="T300" s="438"/>
      <c r="U300" s="438"/>
      <c r="V300" s="438"/>
    </row>
    <row r="301" spans="1:22">
      <c r="A301" s="436"/>
      <c r="B301" s="436"/>
      <c r="C301" s="436"/>
      <c r="D301" s="436"/>
      <c r="E301" s="436"/>
      <c r="F301" s="436"/>
      <c r="G301" s="436"/>
      <c r="H301" s="436"/>
      <c r="I301" s="436"/>
      <c r="J301" s="436"/>
      <c r="K301" s="436"/>
      <c r="M301" s="438"/>
      <c r="N301" s="438"/>
      <c r="O301" s="438"/>
      <c r="P301" s="438"/>
      <c r="Q301" s="438"/>
      <c r="R301" s="438"/>
      <c r="S301" s="438"/>
      <c r="T301" s="438"/>
      <c r="U301" s="438"/>
      <c r="V301" s="438"/>
    </row>
    <row r="302" spans="1:22">
      <c r="A302" s="436"/>
      <c r="B302" s="436"/>
      <c r="C302" s="436"/>
      <c r="D302" s="436"/>
      <c r="E302" s="436"/>
      <c r="F302" s="436"/>
      <c r="G302" s="436"/>
      <c r="H302" s="436"/>
      <c r="I302" s="436"/>
      <c r="J302" s="436"/>
      <c r="K302" s="436"/>
      <c r="M302" s="438"/>
      <c r="N302" s="438"/>
      <c r="O302" s="438"/>
      <c r="P302" s="438"/>
      <c r="Q302" s="438"/>
      <c r="R302" s="438"/>
      <c r="S302" s="438"/>
      <c r="T302" s="438"/>
      <c r="U302" s="438"/>
      <c r="V302" s="438"/>
    </row>
    <row r="303" spans="1:22">
      <c r="A303" s="436"/>
      <c r="B303" s="436"/>
      <c r="C303" s="436"/>
      <c r="D303" s="436"/>
      <c r="E303" s="436"/>
      <c r="F303" s="436"/>
      <c r="G303" s="436"/>
      <c r="H303" s="436"/>
      <c r="I303" s="436"/>
      <c r="J303" s="436"/>
      <c r="K303" s="436"/>
      <c r="M303" s="438"/>
      <c r="N303" s="438"/>
      <c r="O303" s="438"/>
      <c r="P303" s="438"/>
      <c r="Q303" s="438"/>
      <c r="R303" s="438"/>
      <c r="S303" s="438"/>
      <c r="T303" s="438"/>
      <c r="U303" s="438"/>
      <c r="V303" s="438"/>
    </row>
    <row r="304" spans="1:22">
      <c r="A304" s="436"/>
      <c r="B304" s="436"/>
      <c r="C304" s="436"/>
      <c r="D304" s="436"/>
      <c r="E304" s="436"/>
      <c r="F304" s="436"/>
      <c r="G304" s="436"/>
      <c r="H304" s="436"/>
      <c r="I304" s="436"/>
      <c r="J304" s="436"/>
      <c r="K304" s="436"/>
      <c r="M304" s="438"/>
      <c r="N304" s="438"/>
      <c r="O304" s="438"/>
      <c r="P304" s="438"/>
      <c r="Q304" s="438"/>
      <c r="R304" s="438"/>
      <c r="S304" s="438"/>
      <c r="T304" s="438"/>
      <c r="U304" s="438"/>
      <c r="V304" s="438"/>
    </row>
    <row r="305" spans="4:22">
      <c r="D305" s="358"/>
      <c r="M305" s="438"/>
      <c r="N305" s="438"/>
      <c r="O305" s="438"/>
      <c r="P305" s="438"/>
      <c r="Q305" s="438"/>
      <c r="R305" s="438"/>
      <c r="S305" s="438"/>
      <c r="T305" s="438"/>
      <c r="U305" s="438"/>
      <c r="V305" s="438"/>
    </row>
    <row r="306" spans="4:22">
      <c r="D306" s="358"/>
      <c r="M306" s="438"/>
      <c r="N306" s="438"/>
      <c r="O306" s="438"/>
      <c r="P306" s="438"/>
      <c r="Q306" s="438"/>
      <c r="R306" s="438"/>
      <c r="S306" s="438"/>
      <c r="T306" s="438"/>
      <c r="U306" s="438"/>
      <c r="V306" s="438"/>
    </row>
    <row r="307" spans="4:22">
      <c r="D307" s="358"/>
      <c r="M307" s="438"/>
      <c r="N307" s="438"/>
      <c r="O307" s="438"/>
      <c r="P307" s="438"/>
      <c r="Q307" s="438"/>
      <c r="R307" s="438"/>
      <c r="S307" s="438"/>
      <c r="T307" s="438"/>
      <c r="U307" s="438"/>
      <c r="V307" s="438"/>
    </row>
    <row r="308" spans="4:22">
      <c r="D308" s="358"/>
      <c r="M308" s="438"/>
      <c r="N308" s="438"/>
      <c r="O308" s="438"/>
      <c r="P308" s="438"/>
      <c r="Q308" s="438"/>
      <c r="R308" s="438"/>
      <c r="S308" s="438"/>
      <c r="T308" s="438"/>
      <c r="U308" s="438"/>
      <c r="V308" s="438"/>
    </row>
    <row r="309" spans="4:22">
      <c r="D309" s="358"/>
      <c r="M309" s="438"/>
      <c r="N309" s="438"/>
      <c r="O309" s="438"/>
      <c r="P309" s="438"/>
      <c r="Q309" s="438"/>
      <c r="R309" s="438"/>
      <c r="S309" s="438"/>
      <c r="T309" s="438"/>
      <c r="U309" s="438"/>
      <c r="V309" s="438"/>
    </row>
    <row r="310" spans="4:22">
      <c r="D310" s="358"/>
    </row>
    <row r="311" spans="4:22">
      <c r="D311" s="358"/>
    </row>
    <row r="312" spans="4:22">
      <c r="D312" s="358"/>
    </row>
    <row r="313" spans="4:22">
      <c r="D313" s="358"/>
    </row>
    <row r="314" spans="4:22">
      <c r="D314" s="358"/>
    </row>
    <row r="315" spans="4:22">
      <c r="D315" s="358"/>
    </row>
    <row r="316" spans="4:22">
      <c r="D316" s="358"/>
    </row>
    <row r="317" spans="4:22">
      <c r="D317" s="358"/>
    </row>
    <row r="318" spans="4:22">
      <c r="D318" s="358"/>
    </row>
    <row r="319" spans="4:22">
      <c r="D319" s="358"/>
    </row>
    <row r="320" spans="4:22">
      <c r="D320" s="358"/>
    </row>
    <row r="321" spans="4:4">
      <c r="D321" s="358"/>
    </row>
    <row r="322" spans="4:4">
      <c r="D322" s="358"/>
    </row>
    <row r="323" spans="4:4">
      <c r="D323" s="358"/>
    </row>
    <row r="324" spans="4:4">
      <c r="D324" s="358"/>
    </row>
    <row r="325" spans="4:4">
      <c r="D325" s="358"/>
    </row>
    <row r="326" spans="4:4">
      <c r="D326" s="358"/>
    </row>
    <row r="327" spans="4:4">
      <c r="D327" s="358"/>
    </row>
    <row r="328" spans="4:4">
      <c r="D328" s="358"/>
    </row>
    <row r="329" spans="4:4">
      <c r="D329" s="358"/>
    </row>
    <row r="330" spans="4:4">
      <c r="D330" s="358"/>
    </row>
    <row r="331" spans="4:4">
      <c r="D331" s="358"/>
    </row>
    <row r="332" spans="4:4">
      <c r="D332" s="358"/>
    </row>
    <row r="333" spans="4:4">
      <c r="D333" s="358"/>
    </row>
    <row r="334" spans="4:4">
      <c r="D334" s="358"/>
    </row>
    <row r="335" spans="4:4">
      <c r="D335" s="358"/>
    </row>
    <row r="336" spans="4:4">
      <c r="D336" s="358"/>
    </row>
    <row r="337" spans="4:4">
      <c r="D337" s="358"/>
    </row>
    <row r="338" spans="4:4">
      <c r="D338" s="358"/>
    </row>
    <row r="339" spans="4:4">
      <c r="D339" s="358"/>
    </row>
    <row r="340" spans="4:4">
      <c r="D340" s="358"/>
    </row>
    <row r="341" spans="4:4">
      <c r="D341" s="358"/>
    </row>
    <row r="342" spans="4:4">
      <c r="D342" s="358"/>
    </row>
    <row r="343" spans="4:4">
      <c r="D343" s="358"/>
    </row>
    <row r="344" spans="4:4">
      <c r="D344" s="358"/>
    </row>
    <row r="345" spans="4:4">
      <c r="D345" s="358"/>
    </row>
    <row r="346" spans="4:4">
      <c r="D346" s="358"/>
    </row>
    <row r="347" spans="4:4">
      <c r="D347" s="358"/>
    </row>
    <row r="348" spans="4:4">
      <c r="D348" s="358"/>
    </row>
    <row r="349" spans="4:4">
      <c r="D349" s="358"/>
    </row>
    <row r="350" spans="4:4">
      <c r="D350" s="358"/>
    </row>
    <row r="351" spans="4:4">
      <c r="D351" s="358"/>
    </row>
    <row r="352" spans="4:4">
      <c r="D352" s="358"/>
    </row>
    <row r="353" spans="4:4">
      <c r="D353" s="358"/>
    </row>
    <row r="354" spans="4:4">
      <c r="D354" s="358"/>
    </row>
    <row r="355" spans="4:4">
      <c r="D355" s="358"/>
    </row>
    <row r="356" spans="4:4">
      <c r="D356" s="358"/>
    </row>
    <row r="357" spans="4:4">
      <c r="D357" s="358"/>
    </row>
    <row r="358" spans="4:4">
      <c r="D358" s="358"/>
    </row>
    <row r="359" spans="4:4">
      <c r="D359" s="358"/>
    </row>
    <row r="360" spans="4:4">
      <c r="D360" s="358"/>
    </row>
    <row r="361" spans="4:4">
      <c r="D361" s="358"/>
    </row>
    <row r="362" spans="4:4">
      <c r="D362" s="358"/>
    </row>
    <row r="363" spans="4:4">
      <c r="D363" s="358"/>
    </row>
    <row r="364" spans="4:4">
      <c r="D364" s="358"/>
    </row>
    <row r="365" spans="4:4">
      <c r="D365" s="358"/>
    </row>
    <row r="366" spans="4:4">
      <c r="D366" s="358"/>
    </row>
    <row r="367" spans="4:4">
      <c r="D367" s="358"/>
    </row>
    <row r="368" spans="4:4">
      <c r="D368" s="358"/>
    </row>
    <row r="369" spans="4:4">
      <c r="D369" s="358"/>
    </row>
    <row r="370" spans="4:4">
      <c r="D370" s="358"/>
    </row>
    <row r="371" spans="4:4">
      <c r="D371" s="358"/>
    </row>
    <row r="372" spans="4:4">
      <c r="D372" s="358"/>
    </row>
    <row r="373" spans="4:4">
      <c r="D373" s="358"/>
    </row>
    <row r="374" spans="4:4">
      <c r="D374" s="358"/>
    </row>
    <row r="375" spans="4:4">
      <c r="D375" s="358"/>
    </row>
    <row r="376" spans="4:4">
      <c r="D376" s="358"/>
    </row>
    <row r="377" spans="4:4">
      <c r="D377" s="358"/>
    </row>
    <row r="378" spans="4:4">
      <c r="D378" s="358"/>
    </row>
    <row r="379" spans="4:4">
      <c r="D379" s="358"/>
    </row>
    <row r="380" spans="4:4">
      <c r="D380" s="358"/>
    </row>
    <row r="381" spans="4:4">
      <c r="D381" s="358"/>
    </row>
    <row r="382" spans="4:4">
      <c r="D382" s="358"/>
    </row>
    <row r="383" spans="4:4">
      <c r="D383" s="358"/>
    </row>
    <row r="384" spans="4:4">
      <c r="D384" s="358"/>
    </row>
    <row r="385" spans="4:4">
      <c r="D385" s="358"/>
    </row>
    <row r="386" spans="4:4">
      <c r="D386" s="358"/>
    </row>
    <row r="387" spans="4:4">
      <c r="D387" s="358"/>
    </row>
    <row r="388" spans="4:4">
      <c r="D388" s="358"/>
    </row>
    <row r="389" spans="4:4">
      <c r="D389" s="358"/>
    </row>
    <row r="390" spans="4:4">
      <c r="D390" s="358"/>
    </row>
    <row r="391" spans="4:4">
      <c r="D391" s="358"/>
    </row>
    <row r="392" spans="4:4">
      <c r="D392" s="358"/>
    </row>
    <row r="393" spans="4:4">
      <c r="D393" s="358"/>
    </row>
    <row r="394" spans="4:4">
      <c r="D394" s="358"/>
    </row>
    <row r="395" spans="4:4">
      <c r="D395" s="358"/>
    </row>
    <row r="396" spans="4:4">
      <c r="D396" s="358"/>
    </row>
    <row r="397" spans="4:4">
      <c r="D397" s="358"/>
    </row>
    <row r="398" spans="4:4">
      <c r="D398" s="358"/>
    </row>
    <row r="399" spans="4:4">
      <c r="D399" s="358"/>
    </row>
    <row r="400" spans="4:4">
      <c r="D400" s="358"/>
    </row>
    <row r="401" spans="4:4">
      <c r="D401" s="358"/>
    </row>
    <row r="402" spans="4:4">
      <c r="D402" s="358"/>
    </row>
    <row r="403" spans="4:4">
      <c r="D403" s="358"/>
    </row>
    <row r="404" spans="4:4">
      <c r="D404" s="358"/>
    </row>
    <row r="405" spans="4:4">
      <c r="D405" s="358"/>
    </row>
    <row r="406" spans="4:4">
      <c r="D406" s="358"/>
    </row>
    <row r="407" spans="4:4">
      <c r="D407" s="358"/>
    </row>
    <row r="408" spans="4:4">
      <c r="D408" s="358"/>
    </row>
    <row r="409" spans="4:4">
      <c r="D409" s="358"/>
    </row>
    <row r="410" spans="4:4">
      <c r="D410" s="358"/>
    </row>
    <row r="411" spans="4:4">
      <c r="D411" s="358"/>
    </row>
    <row r="412" spans="4:4">
      <c r="D412" s="358"/>
    </row>
    <row r="413" spans="4:4">
      <c r="D413" s="358"/>
    </row>
    <row r="414" spans="4:4">
      <c r="D414" s="358"/>
    </row>
    <row r="415" spans="4:4">
      <c r="D415" s="358"/>
    </row>
    <row r="416" spans="4:4">
      <c r="D416" s="358"/>
    </row>
    <row r="417" spans="4:4">
      <c r="D417" s="358"/>
    </row>
    <row r="418" spans="4:4">
      <c r="D418" s="358"/>
    </row>
    <row r="419" spans="4:4">
      <c r="D419" s="358"/>
    </row>
    <row r="420" spans="4:4">
      <c r="D420" s="358"/>
    </row>
    <row r="421" spans="4:4">
      <c r="D421" s="358"/>
    </row>
    <row r="422" spans="4:4">
      <c r="D422" s="358"/>
    </row>
    <row r="423" spans="4:4">
      <c r="D423" s="358"/>
    </row>
    <row r="424" spans="4:4">
      <c r="D424" s="358"/>
    </row>
    <row r="425" spans="4:4">
      <c r="D425" s="358"/>
    </row>
    <row r="426" spans="4:4">
      <c r="D426" s="358"/>
    </row>
    <row r="427" spans="4:4">
      <c r="D427" s="358"/>
    </row>
    <row r="428" spans="4:4">
      <c r="D428" s="358"/>
    </row>
    <row r="429" spans="4:4">
      <c r="D429" s="358"/>
    </row>
    <row r="430" spans="4:4">
      <c r="D430" s="358"/>
    </row>
    <row r="431" spans="4:4">
      <c r="D431" s="358"/>
    </row>
    <row r="432" spans="4:4">
      <c r="D432" s="358"/>
    </row>
    <row r="433" spans="4:4">
      <c r="D433" s="358"/>
    </row>
    <row r="434" spans="4:4">
      <c r="D434" s="358"/>
    </row>
    <row r="435" spans="4:4">
      <c r="D435" s="358"/>
    </row>
    <row r="436" spans="4:4">
      <c r="D436" s="358"/>
    </row>
    <row r="437" spans="4:4">
      <c r="D437" s="358"/>
    </row>
    <row r="438" spans="4:4">
      <c r="D438" s="358"/>
    </row>
    <row r="439" spans="4:4">
      <c r="D439" s="358"/>
    </row>
    <row r="440" spans="4:4">
      <c r="D440" s="358"/>
    </row>
    <row r="441" spans="4:4">
      <c r="D441" s="358"/>
    </row>
    <row r="442" spans="4:4">
      <c r="D442" s="358"/>
    </row>
    <row r="443" spans="4:4">
      <c r="D443" s="358"/>
    </row>
    <row r="444" spans="4:4">
      <c r="D444" s="358"/>
    </row>
    <row r="445" spans="4:4">
      <c r="D445" s="358"/>
    </row>
    <row r="446" spans="4:4">
      <c r="D446" s="358"/>
    </row>
    <row r="447" spans="4:4">
      <c r="D447" s="358"/>
    </row>
    <row r="448" spans="4:4">
      <c r="D448" s="358"/>
    </row>
    <row r="449" spans="4:4">
      <c r="D449" s="358"/>
    </row>
    <row r="450" spans="4:4">
      <c r="D450" s="358"/>
    </row>
    <row r="451" spans="4:4">
      <c r="D451" s="358"/>
    </row>
    <row r="452" spans="4:4">
      <c r="D452" s="358"/>
    </row>
    <row r="453" spans="4:4">
      <c r="D453" s="358"/>
    </row>
    <row r="454" spans="4:4">
      <c r="D454" s="358"/>
    </row>
    <row r="455" spans="4:4">
      <c r="D455" s="358"/>
    </row>
    <row r="456" spans="4:4">
      <c r="D456" s="358"/>
    </row>
    <row r="457" spans="4:4">
      <c r="D457" s="358"/>
    </row>
    <row r="458" spans="4:4">
      <c r="D458" s="358"/>
    </row>
    <row r="459" spans="4:4">
      <c r="D459" s="358"/>
    </row>
    <row r="460" spans="4:4">
      <c r="D460" s="358"/>
    </row>
    <row r="461" spans="4:4">
      <c r="D461" s="358"/>
    </row>
    <row r="462" spans="4:4">
      <c r="D462" s="358"/>
    </row>
    <row r="463" spans="4:4">
      <c r="D463" s="358"/>
    </row>
    <row r="464" spans="4:4">
      <c r="D464" s="358"/>
    </row>
    <row r="465" spans="4:4">
      <c r="D465" s="358"/>
    </row>
    <row r="466" spans="4:4">
      <c r="D466" s="358"/>
    </row>
    <row r="467" spans="4:4">
      <c r="D467" s="358"/>
    </row>
    <row r="468" spans="4:4">
      <c r="D468" s="358"/>
    </row>
    <row r="469" spans="4:4">
      <c r="D469" s="358"/>
    </row>
    <row r="470" spans="4:4">
      <c r="D470" s="358"/>
    </row>
    <row r="471" spans="4:4">
      <c r="D471" s="358"/>
    </row>
    <row r="472" spans="4:4">
      <c r="D472" s="358"/>
    </row>
    <row r="473" spans="4:4">
      <c r="D473" s="358"/>
    </row>
    <row r="474" spans="4:4">
      <c r="D474" s="358"/>
    </row>
    <row r="475" spans="4:4">
      <c r="D475" s="358"/>
    </row>
    <row r="476" spans="4:4">
      <c r="D476" s="358"/>
    </row>
    <row r="477" spans="4:4">
      <c r="D477" s="358"/>
    </row>
    <row r="478" spans="4:4">
      <c r="D478" s="358"/>
    </row>
    <row r="479" spans="4:4">
      <c r="D479" s="358"/>
    </row>
    <row r="480" spans="4:4">
      <c r="D480" s="358"/>
    </row>
    <row r="481" spans="4:4">
      <c r="D481" s="358"/>
    </row>
    <row r="482" spans="4:4">
      <c r="D482" s="358"/>
    </row>
    <row r="483" spans="4:4">
      <c r="D483" s="358"/>
    </row>
    <row r="484" spans="4:4">
      <c r="D484" s="358"/>
    </row>
    <row r="485" spans="4:4">
      <c r="D485" s="358"/>
    </row>
    <row r="486" spans="4:4">
      <c r="D486" s="358"/>
    </row>
    <row r="487" spans="4:4">
      <c r="D487" s="358"/>
    </row>
    <row r="488" spans="4:4">
      <c r="D488" s="358"/>
    </row>
    <row r="489" spans="4:4">
      <c r="D489" s="358"/>
    </row>
    <row r="490" spans="4:4">
      <c r="D490" s="358"/>
    </row>
    <row r="491" spans="4:4">
      <c r="D491" s="358"/>
    </row>
    <row r="492" spans="4:4">
      <c r="D492" s="358"/>
    </row>
    <row r="493" spans="4:4">
      <c r="D493" s="358"/>
    </row>
    <row r="494" spans="4:4">
      <c r="D494" s="358"/>
    </row>
    <row r="495" spans="4:4">
      <c r="D495" s="358"/>
    </row>
    <row r="496" spans="4:4">
      <c r="D496" s="358"/>
    </row>
    <row r="497" spans="4:4">
      <c r="D497" s="358"/>
    </row>
    <row r="498" spans="4:4">
      <c r="D498" s="358"/>
    </row>
    <row r="499" spans="4:4">
      <c r="D499" s="358"/>
    </row>
    <row r="500" spans="4:4">
      <c r="D500" s="358"/>
    </row>
    <row r="501" spans="4:4">
      <c r="D501" s="358"/>
    </row>
    <row r="502" spans="4:4">
      <c r="D502" s="358"/>
    </row>
    <row r="503" spans="4:4">
      <c r="D503" s="358"/>
    </row>
    <row r="504" spans="4:4">
      <c r="D504" s="358"/>
    </row>
    <row r="505" spans="4:4">
      <c r="D505" s="358"/>
    </row>
    <row r="506" spans="4:4">
      <c r="D506" s="358"/>
    </row>
    <row r="507" spans="4:4">
      <c r="D507" s="358"/>
    </row>
    <row r="508" spans="4:4">
      <c r="D508" s="358"/>
    </row>
    <row r="509" spans="4:4">
      <c r="D509" s="358"/>
    </row>
    <row r="510" spans="4:4">
      <c r="D510" s="358"/>
    </row>
    <row r="511" spans="4:4">
      <c r="D511" s="358"/>
    </row>
    <row r="512" spans="4:4">
      <c r="D512" s="358"/>
    </row>
    <row r="513" spans="4:4">
      <c r="D513" s="358"/>
    </row>
    <row r="514" spans="4:4">
      <c r="D514" s="358"/>
    </row>
    <row r="515" spans="4:4">
      <c r="D515" s="358"/>
    </row>
    <row r="516" spans="4:4">
      <c r="D516" s="358"/>
    </row>
    <row r="517" spans="4:4">
      <c r="D517" s="358"/>
    </row>
    <row r="518" spans="4:4">
      <c r="D518" s="358"/>
    </row>
    <row r="519" spans="4:4">
      <c r="D519" s="358"/>
    </row>
    <row r="520" spans="4:4">
      <c r="D520" s="358"/>
    </row>
    <row r="521" spans="4:4">
      <c r="D521" s="358"/>
    </row>
    <row r="522" spans="4:4">
      <c r="D522" s="358"/>
    </row>
    <row r="523" spans="4:4">
      <c r="D523" s="358"/>
    </row>
    <row r="524" spans="4:4">
      <c r="D524" s="358"/>
    </row>
    <row r="525" spans="4:4">
      <c r="D525" s="358"/>
    </row>
    <row r="526" spans="4:4">
      <c r="D526" s="358"/>
    </row>
    <row r="527" spans="4:4">
      <c r="D527" s="358"/>
    </row>
    <row r="528" spans="4:4">
      <c r="D528" s="358"/>
    </row>
    <row r="529" spans="4:4">
      <c r="D529" s="358"/>
    </row>
    <row r="530" spans="4:4">
      <c r="D530" s="358"/>
    </row>
    <row r="531" spans="4:4">
      <c r="D531" s="358"/>
    </row>
    <row r="532" spans="4:4">
      <c r="D532" s="358"/>
    </row>
    <row r="533" spans="4:4">
      <c r="D533" s="358"/>
    </row>
    <row r="534" spans="4:4">
      <c r="D534" s="358"/>
    </row>
    <row r="535" spans="4:4">
      <c r="D535" s="358"/>
    </row>
    <row r="536" spans="4:4">
      <c r="D536" s="358"/>
    </row>
    <row r="537" spans="4:4">
      <c r="D537" s="358"/>
    </row>
    <row r="538" spans="4:4">
      <c r="D538" s="358"/>
    </row>
    <row r="539" spans="4:4">
      <c r="D539" s="358"/>
    </row>
    <row r="540" spans="4:4">
      <c r="D540" s="358"/>
    </row>
    <row r="541" spans="4:4">
      <c r="D541" s="358"/>
    </row>
    <row r="542" spans="4:4">
      <c r="D542" s="358"/>
    </row>
    <row r="543" spans="4:4">
      <c r="D543" s="358"/>
    </row>
    <row r="544" spans="4:4">
      <c r="D544" s="358"/>
    </row>
    <row r="545" spans="4:4">
      <c r="D545" s="358"/>
    </row>
    <row r="546" spans="4:4">
      <c r="D546" s="358"/>
    </row>
    <row r="547" spans="4:4">
      <c r="D547" s="358"/>
    </row>
    <row r="548" spans="4:4">
      <c r="D548" s="358"/>
    </row>
    <row r="549" spans="4:4">
      <c r="D549" s="358"/>
    </row>
    <row r="550" spans="4:4">
      <c r="D550" s="358"/>
    </row>
    <row r="551" spans="4:4">
      <c r="D551" s="358"/>
    </row>
    <row r="552" spans="4:4">
      <c r="D552" s="358"/>
    </row>
    <row r="553" spans="4:4">
      <c r="D553" s="358"/>
    </row>
    <row r="554" spans="4:4">
      <c r="D554" s="358"/>
    </row>
    <row r="555" spans="4:4">
      <c r="D555" s="358"/>
    </row>
    <row r="556" spans="4:4">
      <c r="D556" s="358"/>
    </row>
    <row r="557" spans="4:4">
      <c r="D557" s="358"/>
    </row>
    <row r="558" spans="4:4">
      <c r="D558" s="358"/>
    </row>
    <row r="559" spans="4:4">
      <c r="D559" s="358"/>
    </row>
    <row r="560" spans="4:4">
      <c r="D560" s="358"/>
    </row>
    <row r="561" spans="4:4">
      <c r="D561" s="358"/>
    </row>
    <row r="562" spans="4:4">
      <c r="D562" s="358"/>
    </row>
    <row r="563" spans="4:4">
      <c r="D563" s="358"/>
    </row>
    <row r="564" spans="4:4">
      <c r="D564" s="358"/>
    </row>
    <row r="565" spans="4:4">
      <c r="D565" s="358"/>
    </row>
    <row r="566" spans="4:4">
      <c r="D566" s="358"/>
    </row>
    <row r="567" spans="4:4">
      <c r="D567" s="358"/>
    </row>
    <row r="568" spans="4:4">
      <c r="D568" s="358"/>
    </row>
    <row r="569" spans="4:4">
      <c r="D569" s="358"/>
    </row>
    <row r="570" spans="4:4">
      <c r="D570" s="358"/>
    </row>
    <row r="571" spans="4:4">
      <c r="D571" s="358"/>
    </row>
    <row r="572" spans="4:4">
      <c r="D572" s="358"/>
    </row>
    <row r="573" spans="4:4">
      <c r="D573" s="358"/>
    </row>
    <row r="574" spans="4:4">
      <c r="D574" s="358"/>
    </row>
    <row r="575" spans="4:4">
      <c r="D575" s="358"/>
    </row>
    <row r="576" spans="4:4">
      <c r="D576" s="358"/>
    </row>
    <row r="577" spans="4:4">
      <c r="D577" s="358"/>
    </row>
    <row r="578" spans="4:4">
      <c r="D578" s="358"/>
    </row>
    <row r="579" spans="4:4">
      <c r="D579" s="358"/>
    </row>
    <row r="580" spans="4:4">
      <c r="D580" s="358"/>
    </row>
    <row r="581" spans="4:4">
      <c r="D581" s="358"/>
    </row>
    <row r="582" spans="4:4">
      <c r="D582" s="358"/>
    </row>
    <row r="583" spans="4:4">
      <c r="D583" s="358"/>
    </row>
    <row r="584" spans="4:4">
      <c r="D584" s="358"/>
    </row>
    <row r="585" spans="4:4">
      <c r="D585" s="358"/>
    </row>
    <row r="586" spans="4:4">
      <c r="D586" s="358"/>
    </row>
    <row r="587" spans="4:4">
      <c r="D587" s="358"/>
    </row>
    <row r="588" spans="4:4">
      <c r="D588" s="358"/>
    </row>
    <row r="589" spans="4:4">
      <c r="D589" s="358"/>
    </row>
    <row r="590" spans="4:4">
      <c r="D590" s="358"/>
    </row>
    <row r="591" spans="4:4">
      <c r="D591" s="358"/>
    </row>
    <row r="592" spans="4:4">
      <c r="D592" s="358"/>
    </row>
    <row r="593" spans="4:4">
      <c r="D593" s="358"/>
    </row>
    <row r="594" spans="4:4">
      <c r="D594" s="358"/>
    </row>
    <row r="595" spans="4:4">
      <c r="D595" s="358"/>
    </row>
    <row r="596" spans="4:4">
      <c r="D596" s="358"/>
    </row>
    <row r="597" spans="4:4">
      <c r="D597" s="358"/>
    </row>
    <row r="598" spans="4:4">
      <c r="D598" s="358"/>
    </row>
    <row r="599" spans="4:4">
      <c r="D599" s="358"/>
    </row>
    <row r="600" spans="4:4">
      <c r="D600" s="358"/>
    </row>
    <row r="601" spans="4:4">
      <c r="D601" s="358"/>
    </row>
    <row r="602" spans="4:4">
      <c r="D602" s="358"/>
    </row>
    <row r="603" spans="4:4">
      <c r="D603" s="358"/>
    </row>
    <row r="604" spans="4:4">
      <c r="D604" s="358"/>
    </row>
    <row r="605" spans="4:4">
      <c r="D605" s="358"/>
    </row>
    <row r="606" spans="4:4">
      <c r="D606" s="358"/>
    </row>
    <row r="607" spans="4:4">
      <c r="D607" s="358"/>
    </row>
    <row r="608" spans="4:4">
      <c r="D608" s="358"/>
    </row>
    <row r="609" spans="4:4">
      <c r="D609" s="358"/>
    </row>
    <row r="610" spans="4:4">
      <c r="D610" s="358"/>
    </row>
    <row r="611" spans="4:4">
      <c r="D611" s="358"/>
    </row>
    <row r="612" spans="4:4">
      <c r="D612" s="358"/>
    </row>
    <row r="613" spans="4:4">
      <c r="D613" s="358"/>
    </row>
    <row r="614" spans="4:4">
      <c r="D614" s="358"/>
    </row>
    <row r="615" spans="4:4">
      <c r="D615" s="358"/>
    </row>
    <row r="616" spans="4:4">
      <c r="D616" s="358"/>
    </row>
    <row r="617" spans="4:4">
      <c r="D617" s="358"/>
    </row>
    <row r="618" spans="4:4">
      <c r="D618" s="358"/>
    </row>
    <row r="619" spans="4:4">
      <c r="D619" s="358"/>
    </row>
    <row r="620" spans="4:4">
      <c r="D620" s="358"/>
    </row>
    <row r="621" spans="4:4">
      <c r="D621" s="358"/>
    </row>
    <row r="622" spans="4:4">
      <c r="D622" s="358"/>
    </row>
    <row r="623" spans="4:4">
      <c r="D623" s="358"/>
    </row>
    <row r="624" spans="4:4">
      <c r="D624" s="358"/>
    </row>
    <row r="625" spans="4:4">
      <c r="D625" s="358"/>
    </row>
    <row r="626" spans="4:4">
      <c r="D626" s="358"/>
    </row>
    <row r="627" spans="4:4">
      <c r="D627" s="358"/>
    </row>
    <row r="628" spans="4:4">
      <c r="D628" s="358"/>
    </row>
    <row r="629" spans="4:4">
      <c r="D629" s="358"/>
    </row>
    <row r="630" spans="4:4">
      <c r="D630" s="358"/>
    </row>
    <row r="631" spans="4:4">
      <c r="D631" s="358"/>
    </row>
    <row r="632" spans="4:4">
      <c r="D632" s="358"/>
    </row>
    <row r="633" spans="4:4">
      <c r="D633" s="358"/>
    </row>
    <row r="634" spans="4:4">
      <c r="D634" s="358"/>
    </row>
    <row r="635" spans="4:4">
      <c r="D635" s="358"/>
    </row>
    <row r="636" spans="4:4">
      <c r="D636" s="358"/>
    </row>
    <row r="637" spans="4:4">
      <c r="D637" s="358"/>
    </row>
    <row r="638" spans="4:4">
      <c r="D638" s="358"/>
    </row>
    <row r="639" spans="4:4">
      <c r="D639" s="358"/>
    </row>
    <row r="640" spans="4:4">
      <c r="D640" s="358"/>
    </row>
    <row r="641" spans="4:4">
      <c r="D641" s="358"/>
    </row>
    <row r="642" spans="4:4">
      <c r="D642" s="358"/>
    </row>
    <row r="643" spans="4:4">
      <c r="D643" s="358"/>
    </row>
    <row r="644" spans="4:4">
      <c r="D644" s="358"/>
    </row>
    <row r="645" spans="4:4">
      <c r="D645" s="358"/>
    </row>
    <row r="646" spans="4:4">
      <c r="D646" s="358"/>
    </row>
    <row r="647" spans="4:4">
      <c r="D647" s="358"/>
    </row>
    <row r="648" spans="4:4">
      <c r="D648" s="358"/>
    </row>
    <row r="649" spans="4:4">
      <c r="D649" s="358"/>
    </row>
    <row r="650" spans="4:4">
      <c r="D650" s="358"/>
    </row>
    <row r="651" spans="4:4">
      <c r="D651" s="358"/>
    </row>
    <row r="652" spans="4:4">
      <c r="D652" s="358"/>
    </row>
    <row r="653" spans="4:4">
      <c r="D653" s="358"/>
    </row>
    <row r="654" spans="4:4">
      <c r="D654" s="358"/>
    </row>
    <row r="655" spans="4:4">
      <c r="D655" s="358"/>
    </row>
    <row r="656" spans="4:4">
      <c r="D656" s="358"/>
    </row>
    <row r="657" spans="4:4">
      <c r="D657" s="358"/>
    </row>
    <row r="658" spans="4:4">
      <c r="D658" s="358"/>
    </row>
    <row r="659" spans="4:4">
      <c r="D659" s="358"/>
    </row>
    <row r="660" spans="4:4">
      <c r="D660" s="358"/>
    </row>
    <row r="661" spans="4:4">
      <c r="D661" s="358"/>
    </row>
    <row r="662" spans="4:4">
      <c r="D662" s="358"/>
    </row>
    <row r="663" spans="4:4">
      <c r="D663" s="358"/>
    </row>
    <row r="664" spans="4:4">
      <c r="D664" s="358"/>
    </row>
    <row r="665" spans="4:4">
      <c r="D665" s="358"/>
    </row>
    <row r="666" spans="4:4">
      <c r="D666" s="358"/>
    </row>
    <row r="667" spans="4:4">
      <c r="D667" s="358"/>
    </row>
    <row r="668" spans="4:4">
      <c r="D668" s="358"/>
    </row>
    <row r="669" spans="4:4">
      <c r="D669" s="358"/>
    </row>
    <row r="670" spans="4:4">
      <c r="D670" s="358"/>
    </row>
    <row r="671" spans="4:4">
      <c r="D671" s="358"/>
    </row>
    <row r="672" spans="4:4">
      <c r="D672" s="358"/>
    </row>
    <row r="673" spans="4:4">
      <c r="D673" s="358"/>
    </row>
    <row r="674" spans="4:4">
      <c r="D674" s="358"/>
    </row>
    <row r="675" spans="4:4">
      <c r="D675" s="358"/>
    </row>
    <row r="676" spans="4:4">
      <c r="D676" s="358"/>
    </row>
    <row r="677" spans="4:4">
      <c r="D677" s="358"/>
    </row>
    <row r="678" spans="4:4">
      <c r="D678" s="358"/>
    </row>
    <row r="679" spans="4:4">
      <c r="D679" s="358"/>
    </row>
    <row r="680" spans="4:4">
      <c r="D680" s="358"/>
    </row>
    <row r="681" spans="4:4">
      <c r="D681" s="358"/>
    </row>
    <row r="682" spans="4:4">
      <c r="D682" s="358"/>
    </row>
    <row r="683" spans="4:4">
      <c r="D683" s="358"/>
    </row>
    <row r="684" spans="4:4">
      <c r="D684" s="358"/>
    </row>
    <row r="685" spans="4:4">
      <c r="D685" s="358"/>
    </row>
    <row r="686" spans="4:4">
      <c r="D686" s="358"/>
    </row>
    <row r="687" spans="4:4">
      <c r="D687" s="358"/>
    </row>
    <row r="688" spans="4:4">
      <c r="D688" s="358"/>
    </row>
    <row r="689" spans="4:4">
      <c r="D689" s="358"/>
    </row>
    <row r="690" spans="4:4">
      <c r="D690" s="358"/>
    </row>
    <row r="691" spans="4:4">
      <c r="D691" s="358"/>
    </row>
    <row r="692" spans="4:4">
      <c r="D692" s="358"/>
    </row>
    <row r="693" spans="4:4">
      <c r="D693" s="358"/>
    </row>
    <row r="694" spans="4:4">
      <c r="D694" s="358"/>
    </row>
    <row r="695" spans="4:4">
      <c r="D695" s="358"/>
    </row>
    <row r="696" spans="4:4">
      <c r="D696" s="358"/>
    </row>
    <row r="697" spans="4:4">
      <c r="D697" s="358"/>
    </row>
    <row r="698" spans="4:4">
      <c r="D698" s="358"/>
    </row>
    <row r="699" spans="4:4">
      <c r="D699" s="358"/>
    </row>
    <row r="700" spans="4:4">
      <c r="D700" s="358"/>
    </row>
    <row r="701" spans="4:4">
      <c r="D701" s="358"/>
    </row>
    <row r="702" spans="4:4">
      <c r="D702" s="358"/>
    </row>
    <row r="703" spans="4:4">
      <c r="D703" s="358"/>
    </row>
    <row r="704" spans="4:4">
      <c r="D704" s="358"/>
    </row>
    <row r="705" spans="4:4">
      <c r="D705" s="358"/>
    </row>
    <row r="706" spans="4:4">
      <c r="D706" s="358"/>
    </row>
    <row r="707" spans="4:4">
      <c r="D707" s="358"/>
    </row>
    <row r="708" spans="4:4">
      <c r="D708" s="358"/>
    </row>
    <row r="709" spans="4:4">
      <c r="D709" s="358"/>
    </row>
    <row r="710" spans="4:4">
      <c r="D710" s="358"/>
    </row>
    <row r="711" spans="4:4">
      <c r="D711" s="358"/>
    </row>
    <row r="712" spans="4:4">
      <c r="D712" s="358"/>
    </row>
    <row r="713" spans="4:4">
      <c r="D713" s="358"/>
    </row>
    <row r="714" spans="4:4">
      <c r="D714" s="358"/>
    </row>
    <row r="715" spans="4:4">
      <c r="D715" s="358"/>
    </row>
    <row r="716" spans="4:4">
      <c r="D716" s="358"/>
    </row>
    <row r="717" spans="4:4">
      <c r="D717" s="358"/>
    </row>
    <row r="718" spans="4:4">
      <c r="D718" s="358"/>
    </row>
    <row r="719" spans="4:4">
      <c r="D719" s="358"/>
    </row>
    <row r="720" spans="4:4">
      <c r="D720" s="358"/>
    </row>
    <row r="721" spans="4:4">
      <c r="D721" s="358"/>
    </row>
    <row r="722" spans="4:4">
      <c r="D722" s="358"/>
    </row>
    <row r="723" spans="4:4">
      <c r="D723" s="358"/>
    </row>
    <row r="724" spans="4:4">
      <c r="D724" s="358"/>
    </row>
    <row r="725" spans="4:4">
      <c r="D725" s="358"/>
    </row>
    <row r="726" spans="4:4">
      <c r="D726" s="358"/>
    </row>
    <row r="727" spans="4:4">
      <c r="D727" s="358"/>
    </row>
    <row r="728" spans="4:4">
      <c r="D728" s="358"/>
    </row>
    <row r="729" spans="4:4">
      <c r="D729" s="358"/>
    </row>
    <row r="730" spans="4:4">
      <c r="D730" s="358"/>
    </row>
    <row r="731" spans="4:4">
      <c r="D731" s="358"/>
    </row>
    <row r="732" spans="4:4">
      <c r="D732" s="358"/>
    </row>
    <row r="733" spans="4:4">
      <c r="D733" s="358"/>
    </row>
    <row r="734" spans="4:4">
      <c r="D734" s="358"/>
    </row>
    <row r="735" spans="4:4">
      <c r="D735" s="358"/>
    </row>
    <row r="736" spans="4:4">
      <c r="D736" s="358"/>
    </row>
    <row r="737" spans="4:4">
      <c r="D737" s="358"/>
    </row>
    <row r="738" spans="4:4">
      <c r="D738" s="358"/>
    </row>
    <row r="739" spans="4:4">
      <c r="D739" s="358"/>
    </row>
    <row r="740" spans="4:4">
      <c r="D740" s="358"/>
    </row>
    <row r="741" spans="4:4">
      <c r="D741" s="358"/>
    </row>
    <row r="742" spans="4:4">
      <c r="D742" s="358"/>
    </row>
    <row r="743" spans="4:4">
      <c r="D743" s="358"/>
    </row>
    <row r="744" spans="4:4">
      <c r="D744" s="358"/>
    </row>
    <row r="745" spans="4:4">
      <c r="D745" s="358"/>
    </row>
    <row r="746" spans="4:4">
      <c r="D746" s="358"/>
    </row>
    <row r="747" spans="4:4">
      <c r="D747" s="358"/>
    </row>
    <row r="748" spans="4:4">
      <c r="D748" s="358"/>
    </row>
    <row r="749" spans="4:4">
      <c r="D749" s="358"/>
    </row>
    <row r="750" spans="4:4">
      <c r="D750" s="358"/>
    </row>
    <row r="751" spans="4:4">
      <c r="D751" s="358"/>
    </row>
    <row r="752" spans="4:4">
      <c r="D752" s="358"/>
    </row>
    <row r="753" spans="4:4">
      <c r="D753" s="358"/>
    </row>
    <row r="754" spans="4:4">
      <c r="D754" s="358"/>
    </row>
    <row r="755" spans="4:4">
      <c r="D755" s="358"/>
    </row>
    <row r="756" spans="4:4">
      <c r="D756" s="358"/>
    </row>
    <row r="757" spans="4:4">
      <c r="D757" s="358"/>
    </row>
    <row r="758" spans="4:4">
      <c r="D758" s="358"/>
    </row>
    <row r="759" spans="4:4">
      <c r="D759" s="358"/>
    </row>
    <row r="760" spans="4:4">
      <c r="D760" s="358"/>
    </row>
    <row r="761" spans="4:4">
      <c r="D761" s="358"/>
    </row>
    <row r="762" spans="4:4">
      <c r="D762" s="358"/>
    </row>
    <row r="763" spans="4:4">
      <c r="D763" s="358"/>
    </row>
    <row r="764" spans="4:4">
      <c r="D764" s="358"/>
    </row>
    <row r="765" spans="4:4">
      <c r="D765" s="358"/>
    </row>
    <row r="766" spans="4:4">
      <c r="D766" s="358"/>
    </row>
    <row r="767" spans="4:4">
      <c r="D767" s="358"/>
    </row>
    <row r="768" spans="4:4">
      <c r="D768" s="358"/>
    </row>
    <row r="769" spans="4:4">
      <c r="D769" s="358"/>
    </row>
    <row r="770" spans="4:4">
      <c r="D770" s="358"/>
    </row>
    <row r="771" spans="4:4">
      <c r="D771" s="358"/>
    </row>
    <row r="772" spans="4:4">
      <c r="D772" s="358"/>
    </row>
    <row r="773" spans="4:4">
      <c r="D773" s="358"/>
    </row>
    <row r="774" spans="4:4">
      <c r="D774" s="358"/>
    </row>
    <row r="775" spans="4:4">
      <c r="D775" s="358"/>
    </row>
    <row r="776" spans="4:4">
      <c r="D776" s="358"/>
    </row>
    <row r="777" spans="4:4">
      <c r="D777" s="358"/>
    </row>
    <row r="778" spans="4:4">
      <c r="D778" s="358"/>
    </row>
    <row r="779" spans="4:4">
      <c r="D779" s="358"/>
    </row>
    <row r="780" spans="4:4">
      <c r="D780" s="358"/>
    </row>
    <row r="781" spans="4:4">
      <c r="D781" s="358"/>
    </row>
    <row r="782" spans="4:4">
      <c r="D782" s="358"/>
    </row>
    <row r="783" spans="4:4">
      <c r="D783" s="358"/>
    </row>
    <row r="784" spans="4:4">
      <c r="D784" s="358"/>
    </row>
    <row r="785" spans="4:4">
      <c r="D785" s="358"/>
    </row>
    <row r="786" spans="4:4">
      <c r="D786" s="358"/>
    </row>
    <row r="787" spans="4:4">
      <c r="D787" s="358"/>
    </row>
    <row r="788" spans="4:4">
      <c r="D788" s="358"/>
    </row>
    <row r="789" spans="4:4">
      <c r="D789" s="358"/>
    </row>
    <row r="790" spans="4:4">
      <c r="D790" s="358"/>
    </row>
    <row r="791" spans="4:4">
      <c r="D791" s="358"/>
    </row>
    <row r="792" spans="4:4">
      <c r="D792" s="358"/>
    </row>
    <row r="793" spans="4:4">
      <c r="D793" s="358"/>
    </row>
    <row r="794" spans="4:4">
      <c r="D794" s="358"/>
    </row>
    <row r="795" spans="4:4">
      <c r="D795" s="358"/>
    </row>
    <row r="796" spans="4:4">
      <c r="D796" s="358"/>
    </row>
    <row r="797" spans="4:4">
      <c r="D797" s="358"/>
    </row>
    <row r="798" spans="4:4">
      <c r="D798" s="358"/>
    </row>
    <row r="799" spans="4:4">
      <c r="D799" s="358"/>
    </row>
    <row r="800" spans="4:4">
      <c r="D800" s="358"/>
    </row>
    <row r="801" spans="4:4">
      <c r="D801" s="358"/>
    </row>
    <row r="802" spans="4:4">
      <c r="D802" s="358"/>
    </row>
    <row r="803" spans="4:4">
      <c r="D803" s="358"/>
    </row>
    <row r="804" spans="4:4">
      <c r="D804" s="358"/>
    </row>
    <row r="805" spans="4:4">
      <c r="D805" s="358"/>
    </row>
    <row r="806" spans="4:4">
      <c r="D806" s="358"/>
    </row>
    <row r="807" spans="4:4">
      <c r="D807" s="358"/>
    </row>
    <row r="808" spans="4:4">
      <c r="D808" s="358"/>
    </row>
    <row r="809" spans="4:4">
      <c r="D809" s="358"/>
    </row>
    <row r="810" spans="4:4">
      <c r="D810" s="358"/>
    </row>
    <row r="811" spans="4:4">
      <c r="D811" s="358"/>
    </row>
    <row r="812" spans="4:4">
      <c r="D812" s="358"/>
    </row>
    <row r="813" spans="4:4">
      <c r="D813" s="358"/>
    </row>
    <row r="814" spans="4:4">
      <c r="D814" s="358"/>
    </row>
    <row r="815" spans="4:4">
      <c r="D815" s="358"/>
    </row>
    <row r="816" spans="4:4">
      <c r="D816" s="358"/>
    </row>
    <row r="817" spans="4:4">
      <c r="D817" s="358"/>
    </row>
    <row r="818" spans="4:4">
      <c r="D818" s="358"/>
    </row>
    <row r="819" spans="4:4">
      <c r="D819" s="358"/>
    </row>
    <row r="820" spans="4:4">
      <c r="D820" s="358"/>
    </row>
    <row r="821" spans="4:4">
      <c r="D821" s="358"/>
    </row>
    <row r="822" spans="4:4">
      <c r="D822" s="358"/>
    </row>
    <row r="823" spans="4:4">
      <c r="D823" s="358"/>
    </row>
    <row r="824" spans="4:4">
      <c r="D824" s="358"/>
    </row>
    <row r="825" spans="4:4">
      <c r="D825" s="358"/>
    </row>
    <row r="826" spans="4:4">
      <c r="D826" s="358"/>
    </row>
    <row r="827" spans="4:4">
      <c r="D827" s="358"/>
    </row>
    <row r="828" spans="4:4">
      <c r="D828" s="358"/>
    </row>
    <row r="829" spans="4:4">
      <c r="D829" s="358"/>
    </row>
    <row r="830" spans="4:4">
      <c r="D830" s="358"/>
    </row>
    <row r="831" spans="4:4">
      <c r="D831" s="358"/>
    </row>
    <row r="832" spans="4:4">
      <c r="D832" s="358"/>
    </row>
    <row r="833" spans="4:4">
      <c r="D833" s="358"/>
    </row>
    <row r="834" spans="4:4">
      <c r="D834" s="358"/>
    </row>
    <row r="835" spans="4:4">
      <c r="D835" s="358"/>
    </row>
    <row r="836" spans="4:4">
      <c r="D836" s="358"/>
    </row>
    <row r="837" spans="4:4">
      <c r="D837" s="358"/>
    </row>
    <row r="838" spans="4:4">
      <c r="D838" s="358"/>
    </row>
    <row r="839" spans="4:4">
      <c r="D839" s="358"/>
    </row>
    <row r="840" spans="4:4">
      <c r="D840" s="358"/>
    </row>
    <row r="841" spans="4:4">
      <c r="D841" s="358"/>
    </row>
    <row r="842" spans="4:4">
      <c r="D842" s="358"/>
    </row>
    <row r="843" spans="4:4">
      <c r="D843" s="358"/>
    </row>
    <row r="844" spans="4:4">
      <c r="D844" s="358"/>
    </row>
    <row r="845" spans="4:4">
      <c r="D845" s="358"/>
    </row>
    <row r="846" spans="4:4">
      <c r="D846" s="358"/>
    </row>
    <row r="847" spans="4:4">
      <c r="D847" s="358"/>
    </row>
    <row r="848" spans="4:4">
      <c r="D848" s="358"/>
    </row>
    <row r="849" spans="4:4">
      <c r="D849" s="358"/>
    </row>
    <row r="850" spans="4:4">
      <c r="D850" s="358"/>
    </row>
    <row r="851" spans="4:4">
      <c r="D851" s="358"/>
    </row>
    <row r="852" spans="4:4">
      <c r="D852" s="358"/>
    </row>
    <row r="853" spans="4:4">
      <c r="D853" s="358"/>
    </row>
    <row r="854" spans="4:4">
      <c r="D854" s="358"/>
    </row>
    <row r="855" spans="4:4">
      <c r="D855" s="358"/>
    </row>
    <row r="856" spans="4:4">
      <c r="D856" s="358"/>
    </row>
    <row r="857" spans="4:4">
      <c r="D857" s="358"/>
    </row>
    <row r="858" spans="4:4">
      <c r="D858" s="358"/>
    </row>
    <row r="859" spans="4:4">
      <c r="D859" s="358"/>
    </row>
    <row r="860" spans="4:4">
      <c r="D860" s="358"/>
    </row>
    <row r="861" spans="4:4">
      <c r="D861" s="358"/>
    </row>
    <row r="862" spans="4:4">
      <c r="D862" s="358"/>
    </row>
    <row r="863" spans="4:4">
      <c r="D863" s="358"/>
    </row>
    <row r="864" spans="4:4">
      <c r="D864" s="358"/>
    </row>
    <row r="865" spans="4:4">
      <c r="D865" s="358"/>
    </row>
    <row r="866" spans="4:4">
      <c r="D866" s="358"/>
    </row>
    <row r="867" spans="4:4">
      <c r="D867" s="358"/>
    </row>
    <row r="868" spans="4:4">
      <c r="D868" s="358"/>
    </row>
    <row r="869" spans="4:4">
      <c r="D869" s="358"/>
    </row>
    <row r="870" spans="4:4">
      <c r="D870" s="358"/>
    </row>
    <row r="871" spans="4:4">
      <c r="D871" s="358"/>
    </row>
    <row r="872" spans="4:4">
      <c r="D872" s="358"/>
    </row>
    <row r="873" spans="4:4">
      <c r="D873" s="358"/>
    </row>
    <row r="874" spans="4:4">
      <c r="D874" s="358"/>
    </row>
    <row r="875" spans="4:4">
      <c r="D875" s="358"/>
    </row>
    <row r="876" spans="4:4">
      <c r="D876" s="358"/>
    </row>
    <row r="877" spans="4:4">
      <c r="D877" s="358"/>
    </row>
    <row r="878" spans="4:4">
      <c r="D878" s="358"/>
    </row>
    <row r="879" spans="4:4">
      <c r="D879" s="358"/>
    </row>
    <row r="880" spans="4:4">
      <c r="D880" s="358"/>
    </row>
    <row r="881" spans="4:4">
      <c r="D881" s="358"/>
    </row>
    <row r="882" spans="4:4">
      <c r="D882" s="358"/>
    </row>
    <row r="883" spans="4:4">
      <c r="D883" s="358"/>
    </row>
    <row r="884" spans="4:4">
      <c r="D884" s="358"/>
    </row>
    <row r="885" spans="4:4">
      <c r="D885" s="358"/>
    </row>
    <row r="886" spans="4:4">
      <c r="D886" s="358"/>
    </row>
    <row r="887" spans="4:4">
      <c r="D887" s="358"/>
    </row>
    <row r="888" spans="4:4">
      <c r="D888" s="358"/>
    </row>
    <row r="889" spans="4:4">
      <c r="D889" s="358"/>
    </row>
    <row r="890" spans="4:4">
      <c r="D890" s="358"/>
    </row>
    <row r="891" spans="4:4">
      <c r="D891" s="358"/>
    </row>
    <row r="892" spans="4:4">
      <c r="D892" s="358"/>
    </row>
    <row r="893" spans="4:4">
      <c r="D893" s="358"/>
    </row>
    <row r="894" spans="4:4">
      <c r="D894" s="358"/>
    </row>
    <row r="895" spans="4:4">
      <c r="D895" s="358"/>
    </row>
    <row r="896" spans="4:4">
      <c r="D896" s="358"/>
    </row>
    <row r="897" spans="4:4">
      <c r="D897" s="358"/>
    </row>
    <row r="898" spans="4:4">
      <c r="D898" s="358"/>
    </row>
    <row r="899" spans="4:4">
      <c r="D899" s="358"/>
    </row>
    <row r="900" spans="4:4">
      <c r="D900" s="358"/>
    </row>
    <row r="901" spans="4:4">
      <c r="D901" s="358"/>
    </row>
    <row r="902" spans="4:4">
      <c r="D902" s="358"/>
    </row>
    <row r="903" spans="4:4">
      <c r="D903" s="358"/>
    </row>
    <row r="904" spans="4:4">
      <c r="D904" s="358"/>
    </row>
    <row r="905" spans="4:4">
      <c r="D905" s="358"/>
    </row>
    <row r="906" spans="4:4">
      <c r="D906" s="358"/>
    </row>
    <row r="907" spans="4:4">
      <c r="D907" s="358"/>
    </row>
    <row r="908" spans="4:4">
      <c r="D908" s="358"/>
    </row>
    <row r="909" spans="4:4">
      <c r="D909" s="358"/>
    </row>
    <row r="910" spans="4:4">
      <c r="D910" s="358"/>
    </row>
    <row r="911" spans="4:4">
      <c r="D911" s="358"/>
    </row>
    <row r="912" spans="4:4">
      <c r="D912" s="358"/>
    </row>
    <row r="913" spans="4:4">
      <c r="D913" s="358"/>
    </row>
    <row r="914" spans="4:4">
      <c r="D914" s="358"/>
    </row>
    <row r="915" spans="4:4">
      <c r="D915" s="358"/>
    </row>
    <row r="916" spans="4:4">
      <c r="D916" s="358"/>
    </row>
    <row r="917" spans="4:4">
      <c r="D917" s="358"/>
    </row>
    <row r="918" spans="4:4">
      <c r="D918" s="358"/>
    </row>
    <row r="919" spans="4:4">
      <c r="D919" s="358"/>
    </row>
    <row r="920" spans="4:4">
      <c r="D920" s="358"/>
    </row>
    <row r="921" spans="4:4">
      <c r="D921" s="358"/>
    </row>
    <row r="922" spans="4:4">
      <c r="D922" s="358"/>
    </row>
    <row r="923" spans="4:4">
      <c r="D923" s="358"/>
    </row>
    <row r="924" spans="4:4">
      <c r="D924" s="358"/>
    </row>
    <row r="925" spans="4:4">
      <c r="D925" s="358"/>
    </row>
    <row r="926" spans="4:4">
      <c r="D926" s="358"/>
    </row>
    <row r="927" spans="4:4">
      <c r="D927" s="358"/>
    </row>
    <row r="928" spans="4:4">
      <c r="D928" s="358"/>
    </row>
    <row r="929" spans="4:4">
      <c r="D929" s="358"/>
    </row>
    <row r="930" spans="4:4">
      <c r="D930" s="358"/>
    </row>
    <row r="931" spans="4:4">
      <c r="D931" s="358"/>
    </row>
    <row r="932" spans="4:4">
      <c r="D932" s="358"/>
    </row>
    <row r="933" spans="4:4">
      <c r="D933" s="358"/>
    </row>
    <row r="934" spans="4:4">
      <c r="D934" s="358"/>
    </row>
    <row r="935" spans="4:4">
      <c r="D935" s="358"/>
    </row>
    <row r="936" spans="4:4">
      <c r="D936" s="358"/>
    </row>
    <row r="937" spans="4:4">
      <c r="D937" s="358"/>
    </row>
    <row r="938" spans="4:4">
      <c r="D938" s="358"/>
    </row>
    <row r="939" spans="4:4">
      <c r="D939" s="358"/>
    </row>
    <row r="940" spans="4:4">
      <c r="D940" s="358"/>
    </row>
    <row r="941" spans="4:4">
      <c r="D941" s="358"/>
    </row>
    <row r="942" spans="4:4">
      <c r="D942" s="358"/>
    </row>
    <row r="943" spans="4:4">
      <c r="D943" s="358"/>
    </row>
    <row r="944" spans="4:4">
      <c r="D944" s="358"/>
    </row>
    <row r="945" spans="4:4">
      <c r="D945" s="358"/>
    </row>
    <row r="946" spans="4:4">
      <c r="D946" s="358"/>
    </row>
    <row r="947" spans="4:4">
      <c r="D947" s="358"/>
    </row>
    <row r="948" spans="4:4">
      <c r="D948" s="358"/>
    </row>
    <row r="949" spans="4:4">
      <c r="D949" s="358"/>
    </row>
    <row r="950" spans="4:4">
      <c r="D950" s="358"/>
    </row>
    <row r="951" spans="4:4">
      <c r="D951" s="358"/>
    </row>
    <row r="952" spans="4:4">
      <c r="D952" s="358"/>
    </row>
    <row r="953" spans="4:4">
      <c r="D953" s="358"/>
    </row>
    <row r="954" spans="4:4">
      <c r="D954" s="358"/>
    </row>
    <row r="955" spans="4:4">
      <c r="D955" s="358"/>
    </row>
    <row r="956" spans="4:4">
      <c r="D956" s="358"/>
    </row>
    <row r="957" spans="4:4">
      <c r="D957" s="358"/>
    </row>
    <row r="958" spans="4:4">
      <c r="D958" s="358"/>
    </row>
    <row r="959" spans="4:4">
      <c r="D959" s="358"/>
    </row>
    <row r="960" spans="4:4">
      <c r="D960" s="358"/>
    </row>
    <row r="961" spans="4:4">
      <c r="D961" s="358"/>
    </row>
    <row r="962" spans="4:4">
      <c r="D962" s="358"/>
    </row>
    <row r="963" spans="4:4">
      <c r="D963" s="358"/>
    </row>
    <row r="964" spans="4:4">
      <c r="D964" s="358"/>
    </row>
    <row r="965" spans="4:4">
      <c r="D965" s="358"/>
    </row>
    <row r="966" spans="4:4">
      <c r="D966" s="358"/>
    </row>
    <row r="967" spans="4:4">
      <c r="D967" s="358"/>
    </row>
    <row r="968" spans="4:4">
      <c r="D968" s="358"/>
    </row>
    <row r="969" spans="4:4">
      <c r="D969" s="358"/>
    </row>
    <row r="970" spans="4:4">
      <c r="D970" s="358"/>
    </row>
    <row r="971" spans="4:4">
      <c r="D971" s="358"/>
    </row>
    <row r="972" spans="4:4">
      <c r="D972" s="358"/>
    </row>
    <row r="973" spans="4:4">
      <c r="D973" s="358"/>
    </row>
    <row r="974" spans="4:4">
      <c r="D974" s="358"/>
    </row>
    <row r="975" spans="4:4">
      <c r="D975" s="358"/>
    </row>
    <row r="976" spans="4:4">
      <c r="D976" s="358"/>
    </row>
    <row r="977" spans="4:4">
      <c r="D977" s="358"/>
    </row>
    <row r="978" spans="4:4">
      <c r="D978" s="358"/>
    </row>
    <row r="979" spans="4:4">
      <c r="D979" s="358"/>
    </row>
    <row r="980" spans="4:4">
      <c r="D980" s="358"/>
    </row>
    <row r="981" spans="4:4">
      <c r="D981" s="358"/>
    </row>
    <row r="982" spans="4:4">
      <c r="D982" s="358"/>
    </row>
    <row r="983" spans="4:4">
      <c r="D983" s="358"/>
    </row>
    <row r="984" spans="4:4">
      <c r="D984" s="358"/>
    </row>
    <row r="985" spans="4:4">
      <c r="D985" s="358"/>
    </row>
    <row r="986" spans="4:4">
      <c r="D986" s="358"/>
    </row>
    <row r="987" spans="4:4">
      <c r="D987" s="358"/>
    </row>
    <row r="988" spans="4:4">
      <c r="D988" s="358"/>
    </row>
    <row r="989" spans="4:4">
      <c r="D989" s="358"/>
    </row>
    <row r="990" spans="4:4">
      <c r="D990" s="358"/>
    </row>
    <row r="991" spans="4:4">
      <c r="D991" s="358"/>
    </row>
    <row r="992" spans="4:4">
      <c r="D992" s="358"/>
    </row>
    <row r="993" spans="4:4">
      <c r="D993" s="358"/>
    </row>
    <row r="994" spans="4:4">
      <c r="D994" s="358"/>
    </row>
    <row r="995" spans="4:4">
      <c r="D995" s="358"/>
    </row>
    <row r="996" spans="4:4">
      <c r="D996" s="358"/>
    </row>
    <row r="997" spans="4:4">
      <c r="D997" s="358"/>
    </row>
    <row r="998" spans="4:4">
      <c r="D998" s="358"/>
    </row>
    <row r="999" spans="4:4">
      <c r="D999" s="358"/>
    </row>
    <row r="1000" spans="4:4">
      <c r="D1000" s="358"/>
    </row>
    <row r="1001" spans="4:4">
      <c r="D1001" s="358"/>
    </row>
    <row r="1002" spans="4:4">
      <c r="D1002" s="358"/>
    </row>
    <row r="1003" spans="4:4">
      <c r="D1003" s="358"/>
    </row>
    <row r="1004" spans="4:4">
      <c r="D1004" s="358"/>
    </row>
    <row r="1005" spans="4:4">
      <c r="D1005" s="358"/>
    </row>
    <row r="1006" spans="4:4">
      <c r="D1006" s="358"/>
    </row>
    <row r="1007" spans="4:4">
      <c r="D1007" s="358"/>
    </row>
    <row r="1008" spans="4:4">
      <c r="D1008" s="358"/>
    </row>
    <row r="1009" spans="4:4">
      <c r="D1009" s="358"/>
    </row>
    <row r="1010" spans="4:4">
      <c r="D1010" s="358"/>
    </row>
    <row r="1011" spans="4:4">
      <c r="D1011" s="358"/>
    </row>
    <row r="1012" spans="4:4">
      <c r="D1012" s="358"/>
    </row>
    <row r="1013" spans="4:4">
      <c r="D1013" s="358"/>
    </row>
    <row r="1014" spans="4:4">
      <c r="D1014" s="358"/>
    </row>
    <row r="1015" spans="4:4">
      <c r="D1015" s="358"/>
    </row>
    <row r="1016" spans="4:4">
      <c r="D1016" s="358"/>
    </row>
    <row r="1017" spans="4:4">
      <c r="D1017" s="358"/>
    </row>
    <row r="1018" spans="4:4">
      <c r="D1018" s="358"/>
    </row>
    <row r="1019" spans="4:4">
      <c r="D1019" s="358"/>
    </row>
    <row r="1020" spans="4:4">
      <c r="D1020" s="358"/>
    </row>
    <row r="1021" spans="4:4">
      <c r="D1021" s="358"/>
    </row>
    <row r="1022" spans="4:4">
      <c r="D1022" s="358"/>
    </row>
    <row r="1023" spans="4:4">
      <c r="D1023" s="358"/>
    </row>
    <row r="1024" spans="4:4">
      <c r="D1024" s="358"/>
    </row>
    <row r="1025" spans="4:4">
      <c r="D1025" s="358"/>
    </row>
    <row r="1026" spans="4:4">
      <c r="D1026" s="358"/>
    </row>
    <row r="1027" spans="4:4">
      <c r="D1027" s="358"/>
    </row>
    <row r="1028" spans="4:4">
      <c r="D1028" s="358"/>
    </row>
    <row r="1029" spans="4:4">
      <c r="D1029" s="358"/>
    </row>
    <row r="1030" spans="4:4">
      <c r="D1030" s="358"/>
    </row>
    <row r="1031" spans="4:4">
      <c r="D1031" s="358"/>
    </row>
    <row r="1032" spans="4:4">
      <c r="D1032" s="358"/>
    </row>
    <row r="1033" spans="4:4">
      <c r="D1033" s="358"/>
    </row>
    <row r="1034" spans="4:4">
      <c r="D1034" s="358"/>
    </row>
    <row r="1035" spans="4:4">
      <c r="D1035" s="358"/>
    </row>
    <row r="1036" spans="4:4">
      <c r="D1036" s="358"/>
    </row>
    <row r="1037" spans="4:4">
      <c r="D1037" s="358"/>
    </row>
    <row r="1038" spans="4:4">
      <c r="D1038" s="358"/>
    </row>
    <row r="1039" spans="4:4">
      <c r="D1039" s="358"/>
    </row>
    <row r="1040" spans="4:4">
      <c r="D1040" s="358"/>
    </row>
    <row r="1041" spans="4:4">
      <c r="D1041" s="358"/>
    </row>
    <row r="1042" spans="4:4">
      <c r="D1042" s="358"/>
    </row>
    <row r="1043" spans="4:4">
      <c r="D1043" s="358"/>
    </row>
    <row r="1044" spans="4:4">
      <c r="D1044" s="358"/>
    </row>
    <row r="1045" spans="4:4">
      <c r="D1045" s="358"/>
    </row>
    <row r="1046" spans="4:4">
      <c r="D1046" s="358"/>
    </row>
    <row r="1047" spans="4:4">
      <c r="D1047" s="358"/>
    </row>
    <row r="1048" spans="4:4">
      <c r="D1048" s="358"/>
    </row>
    <row r="1049" spans="4:4">
      <c r="D1049" s="358"/>
    </row>
    <row r="1050" spans="4:4">
      <c r="D1050" s="358"/>
    </row>
    <row r="1051" spans="4:4">
      <c r="D1051" s="358"/>
    </row>
    <row r="1052" spans="4:4">
      <c r="D1052" s="358"/>
    </row>
    <row r="1053" spans="4:4">
      <c r="D1053" s="358"/>
    </row>
    <row r="1054" spans="4:4">
      <c r="D1054" s="358"/>
    </row>
    <row r="1055" spans="4:4">
      <c r="D1055" s="358"/>
    </row>
    <row r="1056" spans="4:4">
      <c r="D1056" s="358"/>
    </row>
    <row r="1057" spans="4:4">
      <c r="D1057" s="358"/>
    </row>
    <row r="1058" spans="4:4">
      <c r="D1058" s="358"/>
    </row>
    <row r="1059" spans="4:4">
      <c r="D1059" s="358"/>
    </row>
    <row r="1060" spans="4:4">
      <c r="D1060" s="358"/>
    </row>
    <row r="1061" spans="4:4">
      <c r="D1061" s="358"/>
    </row>
    <row r="1062" spans="4:4">
      <c r="D1062" s="358"/>
    </row>
    <row r="1063" spans="4:4">
      <c r="D1063" s="358"/>
    </row>
    <row r="1064" spans="4:4">
      <c r="D1064" s="358"/>
    </row>
    <row r="1065" spans="4:4">
      <c r="D1065" s="358"/>
    </row>
    <row r="1066" spans="4:4">
      <c r="D1066" s="358"/>
    </row>
    <row r="1067" spans="4:4">
      <c r="D1067" s="358"/>
    </row>
    <row r="1068" spans="4:4">
      <c r="D1068" s="358"/>
    </row>
    <row r="1069" spans="4:4">
      <c r="D1069" s="358"/>
    </row>
    <row r="1070" spans="4:4">
      <c r="D1070" s="358"/>
    </row>
    <row r="1071" spans="4:4">
      <c r="D1071" s="358"/>
    </row>
    <row r="1072" spans="4:4">
      <c r="D1072" s="358"/>
    </row>
    <row r="1073" spans="4:4">
      <c r="D1073" s="358"/>
    </row>
    <row r="1074" spans="4:4">
      <c r="D1074" s="358"/>
    </row>
    <row r="1075" spans="4:4">
      <c r="D1075" s="358"/>
    </row>
    <row r="1076" spans="4:4">
      <c r="D1076" s="358"/>
    </row>
    <row r="1077" spans="4:4">
      <c r="D1077" s="358"/>
    </row>
    <row r="1078" spans="4:4">
      <c r="D1078" s="358"/>
    </row>
    <row r="1079" spans="4:4">
      <c r="D1079" s="358"/>
    </row>
    <row r="1080" spans="4:4">
      <c r="D1080" s="358"/>
    </row>
    <row r="1081" spans="4:4">
      <c r="D1081" s="358"/>
    </row>
    <row r="1082" spans="4:4">
      <c r="D1082" s="358"/>
    </row>
    <row r="1083" spans="4:4">
      <c r="D1083" s="358"/>
    </row>
    <row r="1084" spans="4:4">
      <c r="D1084" s="358"/>
    </row>
    <row r="1085" spans="4:4">
      <c r="D1085" s="358"/>
    </row>
    <row r="1086" spans="4:4">
      <c r="D1086" s="358"/>
    </row>
    <row r="1087" spans="4:4">
      <c r="D1087" s="358"/>
    </row>
    <row r="1088" spans="4:4">
      <c r="D1088" s="358"/>
    </row>
    <row r="1089" spans="4:4">
      <c r="D1089" s="358"/>
    </row>
    <row r="1090" spans="4:4">
      <c r="D1090" s="358"/>
    </row>
    <row r="1091" spans="4:4">
      <c r="D1091" s="358"/>
    </row>
    <row r="1092" spans="4:4">
      <c r="D1092" s="358"/>
    </row>
    <row r="1093" spans="4:4">
      <c r="D1093" s="358"/>
    </row>
    <row r="1094" spans="4:4">
      <c r="D1094" s="358"/>
    </row>
    <row r="1095" spans="4:4">
      <c r="D1095" s="358"/>
    </row>
    <row r="1096" spans="4:4">
      <c r="D1096" s="358"/>
    </row>
    <row r="1097" spans="4:4">
      <c r="D1097" s="358"/>
    </row>
    <row r="1098" spans="4:4">
      <c r="D1098" s="358"/>
    </row>
    <row r="1099" spans="4:4">
      <c r="D1099" s="358"/>
    </row>
    <row r="1100" spans="4:4">
      <c r="D1100" s="358"/>
    </row>
    <row r="1101" spans="4:4">
      <c r="D1101" s="358"/>
    </row>
    <row r="1102" spans="4:4">
      <c r="D1102" s="358"/>
    </row>
    <row r="1103" spans="4:4">
      <c r="D1103" s="358"/>
    </row>
    <row r="1104" spans="4:4">
      <c r="D1104" s="358"/>
    </row>
    <row r="1105" spans="4:4">
      <c r="D1105" s="358"/>
    </row>
    <row r="1106" spans="4:4">
      <c r="D1106" s="358"/>
    </row>
    <row r="1107" spans="4:4">
      <c r="D1107" s="358"/>
    </row>
    <row r="1108" spans="4:4">
      <c r="D1108" s="358"/>
    </row>
    <row r="1109" spans="4:4">
      <c r="D1109" s="358"/>
    </row>
    <row r="1110" spans="4:4">
      <c r="D1110" s="358"/>
    </row>
    <row r="1111" spans="4:4">
      <c r="D1111" s="358"/>
    </row>
    <row r="1112" spans="4:4">
      <c r="D1112" s="358"/>
    </row>
    <row r="1113" spans="4:4">
      <c r="D1113" s="358"/>
    </row>
    <row r="1114" spans="4:4">
      <c r="D1114" s="358"/>
    </row>
    <row r="1115" spans="4:4">
      <c r="D1115" s="358"/>
    </row>
    <row r="1116" spans="4:4">
      <c r="D1116" s="358"/>
    </row>
    <row r="1117" spans="4:4">
      <c r="D1117" s="358"/>
    </row>
    <row r="1118" spans="4:4">
      <c r="D1118" s="358"/>
    </row>
    <row r="1119" spans="4:4">
      <c r="D1119" s="358"/>
    </row>
    <row r="1120" spans="4:4">
      <c r="D1120" s="358"/>
    </row>
    <row r="1121" spans="4:4">
      <c r="D1121" s="358"/>
    </row>
    <row r="1122" spans="4:4">
      <c r="D1122" s="358"/>
    </row>
    <row r="1123" spans="4:4">
      <c r="D1123" s="358"/>
    </row>
    <row r="1124" spans="4:4">
      <c r="D1124" s="358"/>
    </row>
    <row r="1125" spans="4:4">
      <c r="D1125" s="358"/>
    </row>
    <row r="1126" spans="4:4">
      <c r="D1126" s="358"/>
    </row>
    <row r="1127" spans="4:4">
      <c r="D1127" s="358"/>
    </row>
    <row r="1128" spans="4:4">
      <c r="D1128" s="358"/>
    </row>
    <row r="1129" spans="4:4">
      <c r="D1129" s="358"/>
    </row>
    <row r="1130" spans="4:4">
      <c r="D1130" s="358"/>
    </row>
    <row r="1131" spans="4:4">
      <c r="D1131" s="358"/>
    </row>
    <row r="1132" spans="4:4">
      <c r="D1132" s="358"/>
    </row>
    <row r="1133" spans="4:4">
      <c r="D1133" s="358"/>
    </row>
    <row r="1134" spans="4:4">
      <c r="D1134" s="358"/>
    </row>
    <row r="1135" spans="4:4">
      <c r="D1135" s="358"/>
    </row>
    <row r="1136" spans="4:4">
      <c r="D1136" s="358"/>
    </row>
    <row r="1137" spans="4:4">
      <c r="D1137" s="358"/>
    </row>
    <row r="1138" spans="4:4">
      <c r="D1138" s="358"/>
    </row>
    <row r="1139" spans="4:4">
      <c r="D1139" s="358"/>
    </row>
    <row r="1140" spans="4:4">
      <c r="D1140" s="358"/>
    </row>
    <row r="1141" spans="4:4">
      <c r="D1141" s="358"/>
    </row>
    <row r="1142" spans="4:4">
      <c r="D1142" s="358"/>
    </row>
    <row r="1143" spans="4:4">
      <c r="D1143" s="358"/>
    </row>
    <row r="1144" spans="4:4">
      <c r="D1144" s="358"/>
    </row>
    <row r="1145" spans="4:4">
      <c r="D1145" s="358"/>
    </row>
    <row r="1146" spans="4:4">
      <c r="D1146" s="358"/>
    </row>
    <row r="1147" spans="4:4">
      <c r="D1147" s="358"/>
    </row>
    <row r="1148" spans="4:4">
      <c r="D1148" s="358"/>
    </row>
    <row r="1149" spans="4:4">
      <c r="D1149" s="358"/>
    </row>
    <row r="1150" spans="4:4">
      <c r="D1150" s="358"/>
    </row>
    <row r="1151" spans="4:4">
      <c r="D1151" s="358"/>
    </row>
    <row r="1152" spans="4:4">
      <c r="D1152" s="358"/>
    </row>
    <row r="1153" spans="4:4">
      <c r="D1153" s="358"/>
    </row>
    <row r="1154" spans="4:4">
      <c r="D1154" s="358"/>
    </row>
    <row r="1155" spans="4:4">
      <c r="D1155" s="358"/>
    </row>
    <row r="1156" spans="4:4">
      <c r="D1156" s="358"/>
    </row>
    <row r="1157" spans="4:4">
      <c r="D1157" s="358"/>
    </row>
    <row r="1158" spans="4:4">
      <c r="D1158" s="358"/>
    </row>
    <row r="1159" spans="4:4">
      <c r="D1159" s="358"/>
    </row>
    <row r="1160" spans="4:4">
      <c r="D1160" s="358"/>
    </row>
    <row r="1161" spans="4:4">
      <c r="D1161" s="358"/>
    </row>
    <row r="1162" spans="4:4">
      <c r="D1162" s="358"/>
    </row>
    <row r="1163" spans="4:4">
      <c r="D1163" s="358"/>
    </row>
    <row r="1164" spans="4:4">
      <c r="D1164" s="358"/>
    </row>
    <row r="1165" spans="4:4">
      <c r="D1165" s="358"/>
    </row>
    <row r="1166" spans="4:4">
      <c r="D1166" s="358"/>
    </row>
    <row r="1167" spans="4:4">
      <c r="D1167" s="358"/>
    </row>
    <row r="1168" spans="4:4">
      <c r="D1168" s="358"/>
    </row>
    <row r="1169" spans="4:4">
      <c r="D1169" s="358"/>
    </row>
    <row r="1170" spans="4:4">
      <c r="D1170" s="358"/>
    </row>
    <row r="1171" spans="4:4">
      <c r="D1171" s="358"/>
    </row>
    <row r="1172" spans="4:4">
      <c r="D1172" s="358"/>
    </row>
    <row r="1173" spans="4:4">
      <c r="D1173" s="358"/>
    </row>
    <row r="1174" spans="4:4">
      <c r="D1174" s="358"/>
    </row>
    <row r="1175" spans="4:4">
      <c r="D1175" s="358"/>
    </row>
    <row r="1176" spans="4:4">
      <c r="D1176" s="358"/>
    </row>
    <row r="1177" spans="4:4">
      <c r="D1177" s="358"/>
    </row>
    <row r="1178" spans="4:4">
      <c r="D1178" s="358"/>
    </row>
    <row r="1179" spans="4:4">
      <c r="D1179" s="358"/>
    </row>
    <row r="1180" spans="4:4">
      <c r="D1180" s="358"/>
    </row>
    <row r="1181" spans="4:4">
      <c r="D1181" s="358"/>
    </row>
    <row r="1182" spans="4:4">
      <c r="D1182" s="358"/>
    </row>
    <row r="1183" spans="4:4">
      <c r="D1183" s="358"/>
    </row>
    <row r="1184" spans="4:4">
      <c r="D1184" s="358"/>
    </row>
    <row r="1185" spans="4:4">
      <c r="D1185" s="358"/>
    </row>
    <row r="1186" spans="4:4">
      <c r="D1186" s="358"/>
    </row>
    <row r="1187" spans="4:4">
      <c r="D1187" s="358"/>
    </row>
    <row r="1188" spans="4:4">
      <c r="D1188" s="358"/>
    </row>
    <row r="1189" spans="4:4">
      <c r="D1189" s="358"/>
    </row>
    <row r="1190" spans="4:4">
      <c r="D1190" s="358"/>
    </row>
    <row r="1191" spans="4:4">
      <c r="D1191" s="358"/>
    </row>
    <row r="1192" spans="4:4">
      <c r="D1192" s="358"/>
    </row>
    <row r="1193" spans="4:4">
      <c r="D1193" s="358"/>
    </row>
    <row r="1194" spans="4:4">
      <c r="D1194" s="358"/>
    </row>
    <row r="1195" spans="4:4">
      <c r="D1195" s="358"/>
    </row>
    <row r="1196" spans="4:4">
      <c r="D1196" s="358"/>
    </row>
    <row r="1197" spans="4:4">
      <c r="D1197" s="358"/>
    </row>
    <row r="1198" spans="4:4">
      <c r="D1198" s="358"/>
    </row>
    <row r="1199" spans="4:4">
      <c r="D1199" s="358"/>
    </row>
    <row r="1200" spans="4:4">
      <c r="D1200" s="358"/>
    </row>
    <row r="1201" spans="4:4">
      <c r="D1201" s="358"/>
    </row>
    <row r="1202" spans="4:4">
      <c r="D1202" s="358"/>
    </row>
    <row r="1203" spans="4:4">
      <c r="D1203" s="358"/>
    </row>
    <row r="1204" spans="4:4">
      <c r="D1204" s="358"/>
    </row>
    <row r="1205" spans="4:4">
      <c r="D1205" s="358"/>
    </row>
    <row r="1206" spans="4:4">
      <c r="D1206" s="358"/>
    </row>
    <row r="1207" spans="4:4">
      <c r="D1207" s="358"/>
    </row>
    <row r="1208" spans="4:4">
      <c r="D1208" s="358"/>
    </row>
    <row r="1209" spans="4:4">
      <c r="D1209" s="358"/>
    </row>
    <row r="1210" spans="4:4">
      <c r="D1210" s="358"/>
    </row>
    <row r="1211" spans="4:4">
      <c r="D1211" s="358"/>
    </row>
    <row r="1212" spans="4:4">
      <c r="D1212" s="358"/>
    </row>
    <row r="1213" spans="4:4">
      <c r="D1213" s="358"/>
    </row>
    <row r="1214" spans="4:4">
      <c r="D1214" s="358"/>
    </row>
    <row r="1215" spans="4:4">
      <c r="D1215" s="358"/>
    </row>
    <row r="1216" spans="4:4">
      <c r="D1216" s="358"/>
    </row>
    <row r="1217" spans="4:4">
      <c r="D1217" s="358"/>
    </row>
    <row r="1218" spans="4:4">
      <c r="D1218" s="358"/>
    </row>
    <row r="1219" spans="4:4">
      <c r="D1219" s="358"/>
    </row>
    <row r="1220" spans="4:4">
      <c r="D1220" s="358"/>
    </row>
    <row r="1221" spans="4:4">
      <c r="D1221" s="358"/>
    </row>
    <row r="1222" spans="4:4">
      <c r="D1222" s="358"/>
    </row>
    <row r="1223" spans="4:4">
      <c r="D1223" s="358"/>
    </row>
    <row r="1224" spans="4:4">
      <c r="D1224" s="358"/>
    </row>
    <row r="1225" spans="4:4">
      <c r="D1225" s="358"/>
    </row>
    <row r="1226" spans="4:4">
      <c r="D1226" s="358"/>
    </row>
    <row r="1227" spans="4:4">
      <c r="D1227" s="358"/>
    </row>
    <row r="1228" spans="4:4">
      <c r="D1228" s="358"/>
    </row>
    <row r="1229" spans="4:4">
      <c r="D1229" s="358"/>
    </row>
    <row r="1230" spans="4:4">
      <c r="D1230" s="358"/>
    </row>
    <row r="1231" spans="4:4">
      <c r="D1231" s="358"/>
    </row>
    <row r="1232" spans="4:4">
      <c r="D1232" s="358"/>
    </row>
    <row r="1233" spans="4:4">
      <c r="D1233" s="358"/>
    </row>
    <row r="1234" spans="4:4">
      <c r="D1234" s="358"/>
    </row>
    <row r="1235" spans="4:4">
      <c r="D1235" s="358"/>
    </row>
    <row r="1236" spans="4:4">
      <c r="D1236" s="358"/>
    </row>
    <row r="1237" spans="4:4">
      <c r="D1237" s="358"/>
    </row>
    <row r="1238" spans="4:4">
      <c r="D1238" s="358"/>
    </row>
    <row r="1239" spans="4:4">
      <c r="D1239" s="358"/>
    </row>
    <row r="1240" spans="4:4">
      <c r="D1240" s="358"/>
    </row>
    <row r="1241" spans="4:4">
      <c r="D1241" s="358"/>
    </row>
    <row r="1242" spans="4:4">
      <c r="D1242" s="358"/>
    </row>
    <row r="1243" spans="4:4">
      <c r="D1243" s="358"/>
    </row>
    <row r="1244" spans="4:4">
      <c r="D1244" s="358"/>
    </row>
    <row r="1245" spans="4:4">
      <c r="D1245" s="358"/>
    </row>
    <row r="1246" spans="4:4">
      <c r="D1246" s="358"/>
    </row>
    <row r="1247" spans="4:4">
      <c r="D1247" s="358"/>
    </row>
    <row r="1248" spans="4:4">
      <c r="D1248" s="358"/>
    </row>
    <row r="1249" spans="4:4">
      <c r="D1249" s="358"/>
    </row>
    <row r="1250" spans="4:4">
      <c r="D1250" s="358"/>
    </row>
    <row r="1251" spans="4:4">
      <c r="D1251" s="358"/>
    </row>
    <row r="1252" spans="4:4">
      <c r="D1252" s="358"/>
    </row>
    <row r="1253" spans="4:4">
      <c r="D1253" s="358"/>
    </row>
    <row r="1254" spans="4:4">
      <c r="D1254" s="358"/>
    </row>
    <row r="1255" spans="4:4">
      <c r="D1255" s="358"/>
    </row>
    <row r="1256" spans="4:4">
      <c r="D1256" s="358"/>
    </row>
    <row r="1257" spans="4:4">
      <c r="D1257" s="358"/>
    </row>
    <row r="1258" spans="4:4">
      <c r="D1258" s="358"/>
    </row>
    <row r="1259" spans="4:4">
      <c r="D1259" s="358"/>
    </row>
    <row r="1260" spans="4:4">
      <c r="D1260" s="358"/>
    </row>
    <row r="1261" spans="4:4">
      <c r="D1261" s="358"/>
    </row>
    <row r="1262" spans="4:4">
      <c r="D1262" s="358"/>
    </row>
    <row r="1263" spans="4:4">
      <c r="D1263" s="358"/>
    </row>
    <row r="1264" spans="4:4">
      <c r="D1264" s="358"/>
    </row>
    <row r="1265" spans="4:4">
      <c r="D1265" s="358"/>
    </row>
    <row r="1266" spans="4:4">
      <c r="D1266" s="358"/>
    </row>
    <row r="1267" spans="4:4">
      <c r="D1267" s="358"/>
    </row>
    <row r="1268" spans="4:4">
      <c r="D1268" s="358"/>
    </row>
    <row r="1269" spans="4:4">
      <c r="D1269" s="358"/>
    </row>
    <row r="1270" spans="4:4">
      <c r="D1270" s="358"/>
    </row>
    <row r="1271" spans="4:4">
      <c r="D1271" s="358"/>
    </row>
    <row r="1272" spans="4:4">
      <c r="D1272" s="358"/>
    </row>
    <row r="1273" spans="4:4">
      <c r="D1273" s="358"/>
    </row>
    <row r="1274" spans="4:4">
      <c r="D1274" s="358"/>
    </row>
    <row r="1275" spans="4:4">
      <c r="D1275" s="358"/>
    </row>
    <row r="1276" spans="4:4">
      <c r="D1276" s="358"/>
    </row>
    <row r="1277" spans="4:4">
      <c r="D1277" s="358"/>
    </row>
    <row r="1278" spans="4:4">
      <c r="D1278" s="358"/>
    </row>
    <row r="1279" spans="4:4">
      <c r="D1279" s="358"/>
    </row>
    <row r="1280" spans="4:4">
      <c r="D1280" s="358"/>
    </row>
    <row r="1281" spans="4:4">
      <c r="D1281" s="358"/>
    </row>
    <row r="1282" spans="4:4">
      <c r="D1282" s="358"/>
    </row>
    <row r="1283" spans="4:4">
      <c r="D1283" s="358"/>
    </row>
    <row r="1284" spans="4:4">
      <c r="D1284" s="358"/>
    </row>
    <row r="1285" spans="4:4">
      <c r="D1285" s="358"/>
    </row>
    <row r="1286" spans="4:4">
      <c r="D1286" s="358"/>
    </row>
    <row r="1287" spans="4:4">
      <c r="D1287" s="358"/>
    </row>
    <row r="1288" spans="4:4">
      <c r="D1288" s="358"/>
    </row>
    <row r="1289" spans="4:4">
      <c r="D1289" s="358"/>
    </row>
    <row r="1290" spans="4:4">
      <c r="D1290" s="358"/>
    </row>
    <row r="1291" spans="4:4">
      <c r="D1291" s="358"/>
    </row>
    <row r="1292" spans="4:4">
      <c r="D1292" s="358"/>
    </row>
    <row r="1293" spans="4:4">
      <c r="D1293" s="358"/>
    </row>
    <row r="1294" spans="4:4">
      <c r="D1294" s="358"/>
    </row>
    <row r="1295" spans="4:4">
      <c r="D1295" s="358"/>
    </row>
    <row r="1296" spans="4:4">
      <c r="D1296" s="358"/>
    </row>
    <row r="1297" spans="4:4">
      <c r="D1297" s="358"/>
    </row>
    <row r="1298" spans="4:4">
      <c r="D1298" s="358"/>
    </row>
    <row r="1299" spans="4:4">
      <c r="D1299" s="358"/>
    </row>
    <row r="1300" spans="4:4">
      <c r="D1300" s="358"/>
    </row>
    <row r="1301" spans="4:4">
      <c r="D1301" s="358"/>
    </row>
    <row r="1302" spans="4:4">
      <c r="D1302" s="358"/>
    </row>
    <row r="1303" spans="4:4">
      <c r="D1303" s="358"/>
    </row>
    <row r="1304" spans="4:4">
      <c r="D1304" s="358"/>
    </row>
    <row r="1305" spans="4:4">
      <c r="D1305" s="358"/>
    </row>
    <row r="1306" spans="4:4">
      <c r="D1306" s="358"/>
    </row>
    <row r="1307" spans="4:4">
      <c r="D1307" s="358"/>
    </row>
    <row r="1308" spans="4:4">
      <c r="D1308" s="358"/>
    </row>
    <row r="1309" spans="4:4">
      <c r="D1309" s="358"/>
    </row>
    <row r="1310" spans="4:4">
      <c r="D1310" s="358"/>
    </row>
    <row r="1311" spans="4:4">
      <c r="D1311" s="358"/>
    </row>
    <row r="1312" spans="4:4">
      <c r="D1312" s="358"/>
    </row>
    <row r="1313" spans="4:4">
      <c r="D1313" s="358"/>
    </row>
    <row r="1314" spans="4:4">
      <c r="D1314" s="358"/>
    </row>
    <row r="1315" spans="4:4">
      <c r="D1315" s="358"/>
    </row>
    <row r="1316" spans="4:4">
      <c r="D1316" s="358"/>
    </row>
    <row r="1317" spans="4:4">
      <c r="D1317" s="358"/>
    </row>
    <row r="1318" spans="4:4">
      <c r="D1318" s="358"/>
    </row>
    <row r="1319" spans="4:4">
      <c r="D1319" s="358"/>
    </row>
    <row r="1320" spans="4:4">
      <c r="D1320" s="358"/>
    </row>
    <row r="1321" spans="4:4">
      <c r="D1321" s="358"/>
    </row>
    <row r="1322" spans="4:4">
      <c r="D1322" s="358"/>
    </row>
    <row r="1323" spans="4:4">
      <c r="D1323" s="358"/>
    </row>
    <row r="1324" spans="4:4">
      <c r="D1324" s="358"/>
    </row>
    <row r="1325" spans="4:4">
      <c r="D1325" s="358"/>
    </row>
    <row r="1326" spans="4:4">
      <c r="D1326" s="358"/>
    </row>
    <row r="1327" spans="4:4">
      <c r="D1327" s="358"/>
    </row>
    <row r="1328" spans="4:4">
      <c r="D1328" s="358"/>
    </row>
    <row r="1329" spans="4:4">
      <c r="D1329" s="358"/>
    </row>
    <row r="1330" spans="4:4">
      <c r="D1330" s="358"/>
    </row>
    <row r="1331" spans="4:4">
      <c r="D1331" s="358"/>
    </row>
    <row r="1332" spans="4:4">
      <c r="D1332" s="358"/>
    </row>
    <row r="1333" spans="4:4">
      <c r="D1333" s="358"/>
    </row>
    <row r="1334" spans="4:4">
      <c r="D1334" s="358"/>
    </row>
    <row r="1335" spans="4:4">
      <c r="D1335" s="358"/>
    </row>
    <row r="1336" spans="4:4">
      <c r="D1336" s="358"/>
    </row>
    <row r="1337" spans="4:4">
      <c r="D1337" s="358"/>
    </row>
    <row r="1338" spans="4:4">
      <c r="D1338" s="358"/>
    </row>
    <row r="1339" spans="4:4">
      <c r="D1339" s="358"/>
    </row>
    <row r="1340" spans="4:4">
      <c r="D1340" s="358"/>
    </row>
    <row r="1341" spans="4:4">
      <c r="D1341" s="358"/>
    </row>
    <row r="1342" spans="4:4">
      <c r="D1342" s="358"/>
    </row>
    <row r="1343" spans="4:4">
      <c r="D1343" s="358"/>
    </row>
    <row r="1344" spans="4:4">
      <c r="D1344" s="358"/>
    </row>
    <row r="1345" spans="4:4">
      <c r="D1345" s="358"/>
    </row>
    <row r="1346" spans="4:4">
      <c r="D1346" s="358"/>
    </row>
    <row r="1347" spans="4:4">
      <c r="D1347" s="358"/>
    </row>
    <row r="1348" spans="4:4">
      <c r="D1348" s="358"/>
    </row>
    <row r="1349" spans="4:4">
      <c r="D1349" s="358"/>
    </row>
    <row r="1350" spans="4:4">
      <c r="D1350" s="358"/>
    </row>
    <row r="1351" spans="4:4">
      <c r="D1351" s="358"/>
    </row>
    <row r="1352" spans="4:4">
      <c r="D1352" s="358"/>
    </row>
    <row r="1353" spans="4:4">
      <c r="D1353" s="358"/>
    </row>
    <row r="1354" spans="4:4">
      <c r="D1354" s="358"/>
    </row>
    <row r="1355" spans="4:4">
      <c r="D1355" s="358"/>
    </row>
    <row r="1356" spans="4:4">
      <c r="D1356" s="358"/>
    </row>
    <row r="1357" spans="4:4">
      <c r="D1357" s="358"/>
    </row>
    <row r="1358" spans="4:4">
      <c r="D1358" s="358"/>
    </row>
    <row r="1359" spans="4:4">
      <c r="D1359" s="358"/>
    </row>
    <row r="1360" spans="4:4">
      <c r="D1360" s="358"/>
    </row>
    <row r="1361" spans="4:4">
      <c r="D1361" s="358"/>
    </row>
    <row r="1362" spans="4:4">
      <c r="D1362" s="358"/>
    </row>
    <row r="1363" spans="4:4">
      <c r="D1363" s="358"/>
    </row>
    <row r="1364" spans="4:4">
      <c r="D1364" s="358"/>
    </row>
    <row r="1365" spans="4:4">
      <c r="D1365" s="358"/>
    </row>
    <row r="1366" spans="4:4">
      <c r="D1366" s="358"/>
    </row>
    <row r="1367" spans="4:4">
      <c r="D1367" s="358"/>
    </row>
    <row r="1368" spans="4:4">
      <c r="D1368" s="358"/>
    </row>
    <row r="1369" spans="4:4">
      <c r="D1369" s="358"/>
    </row>
    <row r="1370" spans="4:4">
      <c r="D1370" s="358"/>
    </row>
    <row r="1371" spans="4:4">
      <c r="D1371" s="358"/>
    </row>
    <row r="1372" spans="4:4">
      <c r="D1372" s="358"/>
    </row>
    <row r="1373" spans="4:4">
      <c r="D1373" s="358"/>
    </row>
    <row r="1374" spans="4:4">
      <c r="D1374" s="358"/>
    </row>
    <row r="1375" spans="4:4">
      <c r="D1375" s="358"/>
    </row>
    <row r="1376" spans="4:4">
      <c r="D1376" s="358"/>
    </row>
    <row r="1377" spans="4:4">
      <c r="D1377" s="358"/>
    </row>
    <row r="1378" spans="4:4">
      <c r="D1378" s="358"/>
    </row>
    <row r="1379" spans="4:4">
      <c r="D1379" s="358"/>
    </row>
    <row r="1380" spans="4:4">
      <c r="D1380" s="358"/>
    </row>
    <row r="1381" spans="4:4">
      <c r="D1381" s="358"/>
    </row>
    <row r="1382" spans="4:4">
      <c r="D1382" s="358"/>
    </row>
    <row r="1383" spans="4:4">
      <c r="D1383" s="358"/>
    </row>
    <row r="1384" spans="4:4">
      <c r="D1384" s="358"/>
    </row>
    <row r="1385" spans="4:4">
      <c r="D1385" s="358"/>
    </row>
    <row r="1386" spans="4:4">
      <c r="D1386" s="358"/>
    </row>
    <row r="1387" spans="4:4">
      <c r="D1387" s="358"/>
    </row>
    <row r="1388" spans="4:4">
      <c r="D1388" s="358"/>
    </row>
    <row r="1389" spans="4:4">
      <c r="D1389" s="358"/>
    </row>
    <row r="1390" spans="4:4">
      <c r="D1390" s="358"/>
    </row>
    <row r="1391" spans="4:4">
      <c r="D1391" s="358"/>
    </row>
    <row r="1392" spans="4:4">
      <c r="D1392" s="358"/>
    </row>
    <row r="1393" spans="4:4">
      <c r="D1393" s="358"/>
    </row>
    <row r="1394" spans="4:4">
      <c r="D1394" s="358"/>
    </row>
    <row r="1395" spans="4:4">
      <c r="D1395" s="358"/>
    </row>
    <row r="1396" spans="4:4">
      <c r="D1396" s="358"/>
    </row>
    <row r="1397" spans="4:4">
      <c r="D1397" s="358"/>
    </row>
    <row r="1398" spans="4:4">
      <c r="D1398" s="358"/>
    </row>
    <row r="1399" spans="4:4">
      <c r="D1399" s="358"/>
    </row>
    <row r="1400" spans="4:4">
      <c r="D1400" s="358"/>
    </row>
    <row r="1401" spans="4:4">
      <c r="D1401" s="358"/>
    </row>
    <row r="1402" spans="4:4">
      <c r="D1402" s="358"/>
    </row>
    <row r="1403" spans="4:4">
      <c r="D1403" s="358"/>
    </row>
    <row r="1404" spans="4:4">
      <c r="D1404" s="358"/>
    </row>
    <row r="1405" spans="4:4">
      <c r="D1405" s="358"/>
    </row>
    <row r="1406" spans="4:4">
      <c r="D1406" s="358"/>
    </row>
    <row r="1407" spans="4:4">
      <c r="D1407" s="358"/>
    </row>
    <row r="1408" spans="4:4">
      <c r="D1408" s="358"/>
    </row>
    <row r="1409" spans="4:4">
      <c r="D1409" s="358"/>
    </row>
    <row r="1410" spans="4:4">
      <c r="D1410" s="358"/>
    </row>
    <row r="1411" spans="4:4">
      <c r="D1411" s="358"/>
    </row>
    <row r="1412" spans="4:4">
      <c r="D1412" s="358"/>
    </row>
    <row r="1413" spans="4:4">
      <c r="D1413" s="358"/>
    </row>
    <row r="1414" spans="4:4">
      <c r="D1414" s="358"/>
    </row>
    <row r="1415" spans="4:4">
      <c r="D1415" s="358"/>
    </row>
    <row r="1416" spans="4:4">
      <c r="D1416" s="358"/>
    </row>
    <row r="1417" spans="4:4">
      <c r="D1417" s="358"/>
    </row>
    <row r="1418" spans="4:4">
      <c r="D1418" s="358"/>
    </row>
    <row r="1419" spans="4:4">
      <c r="D1419" s="358"/>
    </row>
    <row r="1420" spans="4:4">
      <c r="D1420" s="358"/>
    </row>
    <row r="1421" spans="4:4">
      <c r="D1421" s="358"/>
    </row>
    <row r="1422" spans="4:4">
      <c r="D1422" s="358"/>
    </row>
    <row r="1423" spans="4:4">
      <c r="D1423" s="358"/>
    </row>
    <row r="1424" spans="4:4">
      <c r="D1424" s="358"/>
    </row>
    <row r="1425" spans="4:4">
      <c r="D1425" s="358"/>
    </row>
    <row r="1426" spans="4:4">
      <c r="D1426" s="358"/>
    </row>
    <row r="1427" spans="4:4">
      <c r="D1427" s="358"/>
    </row>
    <row r="1428" spans="4:4">
      <c r="D1428" s="358"/>
    </row>
    <row r="1429" spans="4:4">
      <c r="D1429" s="358"/>
    </row>
    <row r="1430" spans="4:4">
      <c r="D1430" s="358"/>
    </row>
    <row r="1431" spans="4:4">
      <c r="D1431" s="358"/>
    </row>
    <row r="1432" spans="4:4">
      <c r="D1432" s="358"/>
    </row>
    <row r="1433" spans="4:4">
      <c r="D1433" s="358"/>
    </row>
    <row r="1434" spans="4:4">
      <c r="D1434" s="358"/>
    </row>
    <row r="1435" spans="4:4">
      <c r="D1435" s="358"/>
    </row>
    <row r="1436" spans="4:4">
      <c r="D1436" s="358"/>
    </row>
    <row r="1437" spans="4:4">
      <c r="D1437" s="358"/>
    </row>
    <row r="1438" spans="4:4">
      <c r="D1438" s="358"/>
    </row>
    <row r="1439" spans="4:4">
      <c r="D1439" s="358"/>
    </row>
    <row r="1440" spans="4:4">
      <c r="D1440" s="358"/>
    </row>
    <row r="1441" spans="4:4">
      <c r="D1441" s="358"/>
    </row>
    <row r="1442" spans="4:4">
      <c r="D1442" s="358"/>
    </row>
    <row r="1443" spans="4:4">
      <c r="D1443" s="358"/>
    </row>
    <row r="1444" spans="4:4">
      <c r="D1444" s="358"/>
    </row>
    <row r="1445" spans="4:4">
      <c r="D1445" s="358"/>
    </row>
    <row r="1446" spans="4:4">
      <c r="D1446" s="358"/>
    </row>
    <row r="1447" spans="4:4">
      <c r="D1447" s="358"/>
    </row>
    <row r="1448" spans="4:4">
      <c r="D1448" s="358"/>
    </row>
    <row r="1449" spans="4:4">
      <c r="D1449" s="358"/>
    </row>
    <row r="1450" spans="4:4">
      <c r="D1450" s="358"/>
    </row>
    <row r="1451" spans="4:4">
      <c r="D1451" s="358"/>
    </row>
    <row r="1452" spans="4:4">
      <c r="D1452" s="358"/>
    </row>
    <row r="1453" spans="4:4">
      <c r="D1453" s="358"/>
    </row>
    <row r="1454" spans="4:4">
      <c r="D1454" s="358"/>
    </row>
    <row r="1455" spans="4:4">
      <c r="D1455" s="358"/>
    </row>
    <row r="1456" spans="4:4">
      <c r="D1456" s="358"/>
    </row>
    <row r="1457" spans="4:4">
      <c r="D1457" s="358"/>
    </row>
    <row r="1458" spans="4:4">
      <c r="D1458" s="358"/>
    </row>
    <row r="1459" spans="4:4">
      <c r="D1459" s="358"/>
    </row>
    <row r="1460" spans="4:4">
      <c r="D1460" s="358"/>
    </row>
    <row r="1461" spans="4:4">
      <c r="D1461" s="358"/>
    </row>
    <row r="1462" spans="4:4">
      <c r="D1462" s="358"/>
    </row>
    <row r="1463" spans="4:4">
      <c r="D1463" s="358"/>
    </row>
    <row r="1464" spans="4:4">
      <c r="D1464" s="358"/>
    </row>
    <row r="1465" spans="4:4">
      <c r="D1465" s="358"/>
    </row>
    <row r="1466" spans="4:4">
      <c r="D1466" s="358"/>
    </row>
    <row r="1467" spans="4:4">
      <c r="D1467" s="358"/>
    </row>
    <row r="1468" spans="4:4">
      <c r="D1468" s="358"/>
    </row>
    <row r="1469" spans="4:4">
      <c r="D1469" s="358"/>
    </row>
    <row r="1470" spans="4:4">
      <c r="D1470" s="358"/>
    </row>
    <row r="1471" spans="4:4">
      <c r="D1471" s="358"/>
    </row>
    <row r="1472" spans="4:4">
      <c r="D1472" s="358"/>
    </row>
    <row r="1473" spans="4:4">
      <c r="D1473" s="358"/>
    </row>
    <row r="1474" spans="4:4">
      <c r="D1474" s="358"/>
    </row>
    <row r="1475" spans="4:4">
      <c r="D1475" s="358"/>
    </row>
    <row r="1476" spans="4:4">
      <c r="D1476" s="358"/>
    </row>
    <row r="1477" spans="4:4">
      <c r="D1477" s="358"/>
    </row>
    <row r="1478" spans="4:4">
      <c r="D1478" s="358"/>
    </row>
    <row r="1479" spans="4:4">
      <c r="D1479" s="358"/>
    </row>
    <row r="1480" spans="4:4">
      <c r="D1480" s="358"/>
    </row>
    <row r="1481" spans="4:4">
      <c r="D1481" s="358"/>
    </row>
    <row r="1482" spans="4:4">
      <c r="D1482" s="358"/>
    </row>
    <row r="1483" spans="4:4">
      <c r="D1483" s="358"/>
    </row>
    <row r="1484" spans="4:4">
      <c r="D1484" s="358"/>
    </row>
    <row r="1485" spans="4:4">
      <c r="D1485" s="358"/>
    </row>
    <row r="1486" spans="4:4">
      <c r="D1486" s="358"/>
    </row>
    <row r="1487" spans="4:4">
      <c r="D1487" s="358"/>
    </row>
    <row r="1488" spans="4:4">
      <c r="D1488" s="358"/>
    </row>
    <row r="1489" spans="4:4">
      <c r="D1489" s="358"/>
    </row>
    <row r="1490" spans="4:4">
      <c r="D1490" s="358"/>
    </row>
    <row r="1491" spans="4:4">
      <c r="D1491" s="358"/>
    </row>
    <row r="1492" spans="4:4">
      <c r="D1492" s="358"/>
    </row>
    <row r="1493" spans="4:4">
      <c r="D1493" s="358"/>
    </row>
    <row r="1494" spans="4:4">
      <c r="D1494" s="358"/>
    </row>
    <row r="1495" spans="4:4">
      <c r="D1495" s="358"/>
    </row>
    <row r="1496" spans="4:4">
      <c r="D1496" s="358"/>
    </row>
    <row r="1497" spans="4:4">
      <c r="D1497" s="358"/>
    </row>
    <row r="1498" spans="4:4">
      <c r="D1498" s="358"/>
    </row>
    <row r="1499" spans="4:4">
      <c r="D1499" s="358"/>
    </row>
    <row r="1500" spans="4:4">
      <c r="D1500" s="358"/>
    </row>
    <row r="1501" spans="4:4">
      <c r="D1501" s="358"/>
    </row>
    <row r="1502" spans="4:4">
      <c r="D1502" s="358"/>
    </row>
    <row r="1503" spans="4:4">
      <c r="D1503" s="358"/>
    </row>
    <row r="1504" spans="4:4">
      <c r="D1504" s="358"/>
    </row>
    <row r="1505" spans="4:4">
      <c r="D1505" s="358"/>
    </row>
    <row r="1506" spans="4:4">
      <c r="D1506" s="358"/>
    </row>
    <row r="1507" spans="4:4">
      <c r="D1507" s="358"/>
    </row>
    <row r="1508" spans="4:4">
      <c r="D1508" s="358"/>
    </row>
    <row r="1509" spans="4:4">
      <c r="D1509" s="358"/>
    </row>
    <row r="1510" spans="4:4">
      <c r="D1510" s="358"/>
    </row>
    <row r="1511" spans="4:4">
      <c r="D1511" s="358"/>
    </row>
    <row r="1512" spans="4:4">
      <c r="D1512" s="358"/>
    </row>
    <row r="1513" spans="4:4">
      <c r="D1513" s="358"/>
    </row>
    <row r="1514" spans="4:4">
      <c r="D1514" s="358"/>
    </row>
    <row r="1515" spans="4:4">
      <c r="D1515" s="358"/>
    </row>
    <row r="1516" spans="4:4">
      <c r="D1516" s="358"/>
    </row>
    <row r="1517" spans="4:4">
      <c r="D1517" s="358"/>
    </row>
    <row r="1518" spans="4:4">
      <c r="D1518" s="358"/>
    </row>
    <row r="1519" spans="4:4">
      <c r="D1519" s="358"/>
    </row>
    <row r="1520" spans="4:4">
      <c r="D1520" s="358"/>
    </row>
    <row r="1521" spans="4:4">
      <c r="D1521" s="358"/>
    </row>
    <row r="1522" spans="4:4">
      <c r="D1522" s="358"/>
    </row>
    <row r="1523" spans="4:4">
      <c r="D1523" s="358"/>
    </row>
    <row r="1524" spans="4:4">
      <c r="D1524" s="358"/>
    </row>
    <row r="1525" spans="4:4">
      <c r="D1525" s="358"/>
    </row>
    <row r="1526" spans="4:4">
      <c r="D1526" s="358"/>
    </row>
    <row r="1527" spans="4:4">
      <c r="D1527" s="358"/>
    </row>
    <row r="1528" spans="4:4">
      <c r="D1528" s="358"/>
    </row>
    <row r="1529" spans="4:4">
      <c r="D1529" s="358"/>
    </row>
    <row r="1530" spans="4:4">
      <c r="D1530" s="358"/>
    </row>
    <row r="1531" spans="4:4">
      <c r="D1531" s="358"/>
    </row>
    <row r="1532" spans="4:4">
      <c r="D1532" s="358"/>
    </row>
    <row r="1533" spans="4:4">
      <c r="D1533" s="358"/>
    </row>
    <row r="1534" spans="4:4">
      <c r="D1534" s="358"/>
    </row>
    <row r="1535" spans="4:4">
      <c r="D1535" s="358"/>
    </row>
    <row r="1536" spans="4:4">
      <c r="D1536" s="358"/>
    </row>
    <row r="1537" spans="4:4">
      <c r="D1537" s="358"/>
    </row>
    <row r="1538" spans="4:4">
      <c r="D1538" s="358"/>
    </row>
    <row r="1539" spans="4:4">
      <c r="D1539" s="358"/>
    </row>
    <row r="1540" spans="4:4">
      <c r="D1540" s="358"/>
    </row>
    <row r="1541" spans="4:4">
      <c r="D1541" s="358"/>
    </row>
    <row r="1542" spans="4:4">
      <c r="D1542" s="358"/>
    </row>
    <row r="1543" spans="4:4">
      <c r="D1543" s="358"/>
    </row>
    <row r="1544" spans="4:4">
      <c r="D1544" s="358"/>
    </row>
    <row r="1545" spans="4:4">
      <c r="D1545" s="358"/>
    </row>
    <row r="1546" spans="4:4">
      <c r="D1546" s="358"/>
    </row>
    <row r="1547" spans="4:4">
      <c r="D1547" s="358"/>
    </row>
    <row r="1548" spans="4:4">
      <c r="D1548" s="358"/>
    </row>
    <row r="1549" spans="4:4">
      <c r="D1549" s="358"/>
    </row>
    <row r="1550" spans="4:4">
      <c r="D1550" s="358"/>
    </row>
    <row r="1551" spans="4:4">
      <c r="D1551" s="358"/>
    </row>
    <row r="1552" spans="4:4">
      <c r="D1552" s="358"/>
    </row>
    <row r="1553" spans="4:4">
      <c r="D1553" s="358"/>
    </row>
    <row r="1554" spans="4:4">
      <c r="D1554" s="358"/>
    </row>
    <row r="1555" spans="4:4">
      <c r="D1555" s="358"/>
    </row>
    <row r="1556" spans="4:4">
      <c r="D1556" s="358"/>
    </row>
    <row r="1557" spans="4:4">
      <c r="D1557" s="358"/>
    </row>
    <row r="1558" spans="4:4">
      <c r="D1558" s="358"/>
    </row>
    <row r="1559" spans="4:4">
      <c r="D1559" s="358"/>
    </row>
    <row r="1560" spans="4:4">
      <c r="D1560" s="358"/>
    </row>
    <row r="1561" spans="4:4">
      <c r="D1561" s="358"/>
    </row>
    <row r="1562" spans="4:4">
      <c r="D1562" s="358"/>
    </row>
    <row r="1563" spans="4:4">
      <c r="D1563" s="358"/>
    </row>
    <row r="1564" spans="4:4">
      <c r="D1564" s="358"/>
    </row>
    <row r="1565" spans="4:4">
      <c r="D1565" s="358"/>
    </row>
    <row r="1566" spans="4:4">
      <c r="D1566" s="358"/>
    </row>
    <row r="1567" spans="4:4">
      <c r="D1567" s="358"/>
    </row>
    <row r="1568" spans="4:4">
      <c r="D1568" s="358"/>
    </row>
    <row r="1569" spans="4:4">
      <c r="D1569" s="358"/>
    </row>
    <row r="1570" spans="4:4">
      <c r="D1570" s="358"/>
    </row>
    <row r="1571" spans="4:4">
      <c r="D1571" s="358"/>
    </row>
    <row r="1572" spans="4:4">
      <c r="D1572" s="358"/>
    </row>
    <row r="1573" spans="4:4">
      <c r="D1573" s="358"/>
    </row>
    <row r="1574" spans="4:4">
      <c r="D1574" s="358"/>
    </row>
    <row r="1575" spans="4:4">
      <c r="D1575" s="358"/>
    </row>
    <row r="1576" spans="4:4">
      <c r="D1576" s="358"/>
    </row>
    <row r="1577" spans="4:4">
      <c r="D1577" s="358"/>
    </row>
    <row r="1578" spans="4:4">
      <c r="D1578" s="358"/>
    </row>
    <row r="1579" spans="4:4">
      <c r="D1579" s="358"/>
    </row>
    <row r="1580" spans="4:4">
      <c r="D1580" s="358"/>
    </row>
    <row r="1581" spans="4:4">
      <c r="D1581" s="358"/>
    </row>
    <row r="1582" spans="4:4">
      <c r="D1582" s="358"/>
    </row>
    <row r="1583" spans="4:4">
      <c r="D1583" s="358"/>
    </row>
    <row r="1584" spans="4:4">
      <c r="D1584" s="358"/>
    </row>
    <row r="1585" spans="4:4">
      <c r="D1585" s="358"/>
    </row>
    <row r="1586" spans="4:4">
      <c r="D1586" s="358"/>
    </row>
    <row r="1587" spans="4:4">
      <c r="D1587" s="358"/>
    </row>
    <row r="1588" spans="4:4">
      <c r="D1588" s="358"/>
    </row>
    <row r="1589" spans="4:4">
      <c r="D1589" s="358"/>
    </row>
    <row r="1590" spans="4:4">
      <c r="D1590" s="358"/>
    </row>
    <row r="1591" spans="4:4">
      <c r="D1591" s="358"/>
    </row>
    <row r="1592" spans="4:4">
      <c r="D1592" s="358"/>
    </row>
    <row r="1593" spans="4:4">
      <c r="D1593" s="358"/>
    </row>
    <row r="1594" spans="4:4">
      <c r="D1594" s="358"/>
    </row>
    <row r="1595" spans="4:4">
      <c r="D1595" s="358"/>
    </row>
    <row r="1596" spans="4:4">
      <c r="D1596" s="358"/>
    </row>
    <row r="1597" spans="4:4">
      <c r="D1597" s="358"/>
    </row>
    <row r="1598" spans="4:4">
      <c r="D1598" s="358"/>
    </row>
    <row r="1599" spans="4:4">
      <c r="D1599" s="358"/>
    </row>
    <row r="1600" spans="4:4">
      <c r="D1600" s="358"/>
    </row>
    <row r="1601" spans="4:4">
      <c r="D1601" s="358"/>
    </row>
    <row r="1602" spans="4:4">
      <c r="D1602" s="358"/>
    </row>
    <row r="1603" spans="4:4">
      <c r="D1603" s="358"/>
    </row>
    <row r="1604" spans="4:4">
      <c r="D1604" s="358"/>
    </row>
    <row r="1605" spans="4:4">
      <c r="D1605" s="358"/>
    </row>
    <row r="1606" spans="4:4">
      <c r="D1606" s="358"/>
    </row>
    <row r="1607" spans="4:4">
      <c r="D1607" s="358"/>
    </row>
    <row r="1608" spans="4:4">
      <c r="D1608" s="358"/>
    </row>
    <row r="1609" spans="4:4">
      <c r="D1609" s="358"/>
    </row>
    <row r="1610" spans="4:4">
      <c r="D1610" s="358"/>
    </row>
    <row r="1611" spans="4:4">
      <c r="D1611" s="358"/>
    </row>
    <row r="1612" spans="4:4">
      <c r="D1612" s="358"/>
    </row>
    <row r="1613" spans="4:4">
      <c r="D1613" s="358"/>
    </row>
    <row r="1614" spans="4:4">
      <c r="D1614" s="358"/>
    </row>
    <row r="1615" spans="4:4">
      <c r="D1615" s="358"/>
    </row>
    <row r="1616" spans="4:4">
      <c r="D1616" s="358"/>
    </row>
    <row r="1617" spans="4:4">
      <c r="D1617" s="358"/>
    </row>
    <row r="1618" spans="4:4">
      <c r="D1618" s="358"/>
    </row>
    <row r="1619" spans="4:4">
      <c r="D1619" s="358"/>
    </row>
    <row r="1620" spans="4:4">
      <c r="D1620" s="358"/>
    </row>
    <row r="1621" spans="4:4">
      <c r="D1621" s="358"/>
    </row>
    <row r="1622" spans="4:4">
      <c r="D1622" s="358"/>
    </row>
    <row r="1623" spans="4:4">
      <c r="D1623" s="358"/>
    </row>
    <row r="1624" spans="4:4">
      <c r="D1624" s="358"/>
    </row>
    <row r="1625" spans="4:4">
      <c r="D1625" s="358"/>
    </row>
    <row r="1626" spans="4:4">
      <c r="D1626" s="358"/>
    </row>
    <row r="1627" spans="4:4">
      <c r="D1627" s="358"/>
    </row>
    <row r="1628" spans="4:4">
      <c r="D1628" s="358"/>
    </row>
    <row r="1629" spans="4:4">
      <c r="D1629" s="358"/>
    </row>
    <row r="1630" spans="4:4">
      <c r="D1630" s="358"/>
    </row>
    <row r="1631" spans="4:4">
      <c r="D1631" s="358"/>
    </row>
    <row r="1632" spans="4:4">
      <c r="D1632" s="358"/>
    </row>
    <row r="1633" spans="4:4">
      <c r="D1633" s="358"/>
    </row>
    <row r="1634" spans="4:4">
      <c r="D1634" s="358"/>
    </row>
    <row r="1635" spans="4:4">
      <c r="D1635" s="358"/>
    </row>
    <row r="1636" spans="4:4">
      <c r="D1636" s="358"/>
    </row>
    <row r="1637" spans="4:4">
      <c r="D1637" s="358"/>
    </row>
    <row r="1638" spans="4:4">
      <c r="D1638" s="358"/>
    </row>
    <row r="1639" spans="4:4">
      <c r="D1639" s="358"/>
    </row>
    <row r="1640" spans="4:4">
      <c r="D1640" s="358"/>
    </row>
    <row r="1641" spans="4:4">
      <c r="D1641" s="358"/>
    </row>
    <row r="1642" spans="4:4">
      <c r="D1642" s="358"/>
    </row>
    <row r="1643" spans="4:4">
      <c r="D1643" s="358"/>
    </row>
    <row r="1644" spans="4:4">
      <c r="D1644" s="358"/>
    </row>
    <row r="1645" spans="4:4">
      <c r="D1645" s="358"/>
    </row>
    <row r="1646" spans="4:4">
      <c r="D1646" s="358"/>
    </row>
    <row r="1647" spans="4:4">
      <c r="D1647" s="358"/>
    </row>
    <row r="1648" spans="4:4">
      <c r="D1648" s="358"/>
    </row>
    <row r="1649" spans="4:4">
      <c r="D1649" s="358"/>
    </row>
    <row r="1650" spans="4:4">
      <c r="D1650" s="358"/>
    </row>
    <row r="1651" spans="4:4">
      <c r="D1651" s="358"/>
    </row>
    <row r="1652" spans="4:4">
      <c r="D1652" s="358"/>
    </row>
    <row r="1653" spans="4:4">
      <c r="D1653" s="358"/>
    </row>
    <row r="1654" spans="4:4">
      <c r="D1654" s="358"/>
    </row>
    <row r="1655" spans="4:4">
      <c r="D1655" s="358"/>
    </row>
    <row r="1656" spans="4:4">
      <c r="D1656" s="358"/>
    </row>
    <row r="1657" spans="4:4">
      <c r="D1657" s="358"/>
    </row>
    <row r="1658" spans="4:4">
      <c r="D1658" s="358"/>
    </row>
    <row r="1659" spans="4:4">
      <c r="D1659" s="358"/>
    </row>
    <row r="1660" spans="4:4">
      <c r="D1660" s="358"/>
    </row>
    <row r="1661" spans="4:4">
      <c r="D1661" s="358"/>
    </row>
    <row r="1662" spans="4:4">
      <c r="D1662" s="358"/>
    </row>
    <row r="1663" spans="4:4">
      <c r="D1663" s="358"/>
    </row>
    <row r="1664" spans="4:4">
      <c r="D1664" s="358"/>
    </row>
    <row r="1665" spans="4:4">
      <c r="D1665" s="358"/>
    </row>
    <row r="1666" spans="4:4">
      <c r="D1666" s="358"/>
    </row>
    <row r="1667" spans="4:4">
      <c r="D1667" s="358"/>
    </row>
    <row r="1668" spans="4:4">
      <c r="D1668" s="358"/>
    </row>
    <row r="1669" spans="4:4">
      <c r="D1669" s="358"/>
    </row>
    <row r="1670" spans="4:4">
      <c r="D1670" s="358"/>
    </row>
    <row r="1671" spans="4:4">
      <c r="D1671" s="358"/>
    </row>
    <row r="1672" spans="4:4">
      <c r="D1672" s="358"/>
    </row>
    <row r="1673" spans="4:4">
      <c r="D1673" s="358"/>
    </row>
    <row r="1674" spans="4:4">
      <c r="D1674" s="358"/>
    </row>
    <row r="1675" spans="4:4">
      <c r="D1675" s="358"/>
    </row>
    <row r="1676" spans="4:4">
      <c r="D1676" s="358"/>
    </row>
    <row r="1677" spans="4:4">
      <c r="D1677" s="358"/>
    </row>
    <row r="1678" spans="4:4">
      <c r="D1678" s="358"/>
    </row>
    <row r="1679" spans="4:4">
      <c r="D1679" s="358"/>
    </row>
    <row r="1680" spans="4:4">
      <c r="D1680" s="358"/>
    </row>
    <row r="1681" spans="4:4">
      <c r="D1681" s="358"/>
    </row>
    <row r="1682" spans="4:4">
      <c r="D1682" s="358"/>
    </row>
    <row r="1683" spans="4:4">
      <c r="D1683" s="358"/>
    </row>
    <row r="1684" spans="4:4">
      <c r="D1684" s="358"/>
    </row>
    <row r="1685" spans="4:4">
      <c r="D1685" s="358"/>
    </row>
    <row r="1686" spans="4:4">
      <c r="D1686" s="358"/>
    </row>
    <row r="1687" spans="4:4">
      <c r="D1687" s="358"/>
    </row>
    <row r="1688" spans="4:4">
      <c r="D1688" s="358"/>
    </row>
    <row r="1689" spans="4:4">
      <c r="D1689" s="358"/>
    </row>
    <row r="1690" spans="4:4">
      <c r="D1690" s="358"/>
    </row>
    <row r="1691" spans="4:4">
      <c r="D1691" s="358"/>
    </row>
    <row r="1692" spans="4:4">
      <c r="D1692" s="358"/>
    </row>
    <row r="1693" spans="4:4">
      <c r="D1693" s="358"/>
    </row>
    <row r="1694" spans="4:4">
      <c r="D1694" s="358"/>
    </row>
    <row r="1695" spans="4:4">
      <c r="D1695" s="358"/>
    </row>
    <row r="1696" spans="4:4">
      <c r="D1696" s="358"/>
    </row>
    <row r="1697" spans="4:4">
      <c r="D1697" s="358"/>
    </row>
    <row r="1698" spans="4:4">
      <c r="D1698" s="358"/>
    </row>
    <row r="1699" spans="4:4">
      <c r="D1699" s="358"/>
    </row>
    <row r="1700" spans="4:4">
      <c r="D1700" s="358"/>
    </row>
    <row r="1701" spans="4:4">
      <c r="D1701" s="358"/>
    </row>
    <row r="1702" spans="4:4">
      <c r="D1702" s="358"/>
    </row>
    <row r="1703" spans="4:4">
      <c r="D1703" s="358"/>
    </row>
    <row r="1704" spans="4:4">
      <c r="D1704" s="358"/>
    </row>
    <row r="1705" spans="4:4">
      <c r="D1705" s="358"/>
    </row>
    <row r="1706" spans="4:4">
      <c r="D1706" s="358"/>
    </row>
    <row r="1707" spans="4:4">
      <c r="D1707" s="358"/>
    </row>
    <row r="1708" spans="4:4">
      <c r="D1708" s="358"/>
    </row>
    <row r="1709" spans="4:4">
      <c r="D1709" s="358"/>
    </row>
    <row r="1710" spans="4:4">
      <c r="D1710" s="358"/>
    </row>
    <row r="1711" spans="4:4">
      <c r="D1711" s="358"/>
    </row>
    <row r="1712" spans="4:4">
      <c r="D1712" s="358"/>
    </row>
    <row r="1713" spans="4:4">
      <c r="D1713" s="358"/>
    </row>
    <row r="1714" spans="4:4">
      <c r="D1714" s="358"/>
    </row>
    <row r="1715" spans="4:4">
      <c r="D1715" s="358"/>
    </row>
    <row r="1716" spans="4:4">
      <c r="D1716" s="358"/>
    </row>
    <row r="1717" spans="4:4">
      <c r="D1717" s="358"/>
    </row>
    <row r="1718" spans="4:4">
      <c r="D1718" s="358"/>
    </row>
    <row r="1719" spans="4:4">
      <c r="D1719" s="358"/>
    </row>
    <row r="1720" spans="4:4">
      <c r="D1720" s="358"/>
    </row>
    <row r="1721" spans="4:4">
      <c r="D1721" s="358"/>
    </row>
    <row r="1722" spans="4:4">
      <c r="D1722" s="358"/>
    </row>
    <row r="1723" spans="4:4">
      <c r="D1723" s="358"/>
    </row>
    <row r="1724" spans="4:4">
      <c r="D1724" s="358"/>
    </row>
    <row r="1725" spans="4:4">
      <c r="D1725" s="358"/>
    </row>
    <row r="1726" spans="4:4">
      <c r="D1726" s="358"/>
    </row>
    <row r="1727" spans="4:4">
      <c r="D1727" s="358"/>
    </row>
    <row r="1728" spans="4:4">
      <c r="D1728" s="358"/>
    </row>
    <row r="1729" spans="4:4">
      <c r="D1729" s="358"/>
    </row>
    <row r="1730" spans="4:4">
      <c r="D1730" s="358"/>
    </row>
    <row r="1731" spans="4:4">
      <c r="D1731" s="358"/>
    </row>
    <row r="1732" spans="4:4">
      <c r="D1732" s="358"/>
    </row>
    <row r="1733" spans="4:4">
      <c r="D1733" s="358"/>
    </row>
    <row r="1734" spans="4:4">
      <c r="D1734" s="358"/>
    </row>
    <row r="1735" spans="4:4">
      <c r="D1735" s="358"/>
    </row>
    <row r="1736" spans="4:4">
      <c r="D1736" s="358"/>
    </row>
    <row r="1737" spans="4:4">
      <c r="D1737" s="358"/>
    </row>
    <row r="1738" spans="4:4">
      <c r="D1738" s="358"/>
    </row>
    <row r="1739" spans="4:4">
      <c r="D1739" s="358"/>
    </row>
    <row r="1740" spans="4:4">
      <c r="D1740" s="358"/>
    </row>
    <row r="1741" spans="4:4">
      <c r="D1741" s="358"/>
    </row>
    <row r="1742" spans="4:4">
      <c r="D1742" s="358"/>
    </row>
    <row r="1743" spans="4:4">
      <c r="D1743" s="358"/>
    </row>
    <row r="1744" spans="4:4">
      <c r="D1744" s="358"/>
    </row>
    <row r="1745" spans="4:4">
      <c r="D1745" s="358"/>
    </row>
    <row r="1746" spans="4:4">
      <c r="D1746" s="358"/>
    </row>
    <row r="1747" spans="4:4">
      <c r="D1747" s="358"/>
    </row>
    <row r="1748" spans="4:4">
      <c r="D1748" s="358"/>
    </row>
    <row r="1749" spans="4:4">
      <c r="D1749" s="358"/>
    </row>
    <row r="1750" spans="4:4">
      <c r="D1750" s="358"/>
    </row>
    <row r="1751" spans="4:4">
      <c r="D1751" s="358"/>
    </row>
    <row r="1752" spans="4:4">
      <c r="D1752" s="358"/>
    </row>
    <row r="1753" spans="4:4">
      <c r="D1753" s="358"/>
    </row>
    <row r="1754" spans="4:4">
      <c r="D1754" s="358"/>
    </row>
    <row r="1755" spans="4:4">
      <c r="D1755" s="358"/>
    </row>
    <row r="1756" spans="4:4">
      <c r="D1756" s="358"/>
    </row>
    <row r="1757" spans="4:4">
      <c r="D1757" s="358"/>
    </row>
    <row r="1758" spans="4:4">
      <c r="D1758" s="358"/>
    </row>
    <row r="1759" spans="4:4">
      <c r="D1759" s="358"/>
    </row>
    <row r="1760" spans="4:4">
      <c r="D1760" s="358"/>
    </row>
    <row r="1761" spans="4:4">
      <c r="D1761" s="358"/>
    </row>
    <row r="1762" spans="4:4">
      <c r="D1762" s="358"/>
    </row>
    <row r="1763" spans="4:4">
      <c r="D1763" s="358"/>
    </row>
    <row r="1764" spans="4:4">
      <c r="D1764" s="358"/>
    </row>
    <row r="1765" spans="4:4">
      <c r="D1765" s="358"/>
    </row>
    <row r="1766" spans="4:4">
      <c r="D1766" s="358"/>
    </row>
    <row r="1767" spans="4:4">
      <c r="D1767" s="358"/>
    </row>
    <row r="1768" spans="4:4">
      <c r="D1768" s="358"/>
    </row>
    <row r="1769" spans="4:4">
      <c r="D1769" s="358"/>
    </row>
    <row r="1770" spans="4:4">
      <c r="D1770" s="358"/>
    </row>
    <row r="1771" spans="4:4">
      <c r="D1771" s="358"/>
    </row>
    <row r="1772" spans="4:4">
      <c r="D1772" s="358"/>
    </row>
    <row r="1773" spans="4:4">
      <c r="D1773" s="358"/>
    </row>
    <row r="1774" spans="4:4">
      <c r="D1774" s="358"/>
    </row>
    <row r="1775" spans="4:4">
      <c r="D1775" s="358"/>
    </row>
    <row r="1776" spans="4:4">
      <c r="D1776" s="358"/>
    </row>
    <row r="1777" spans="4:4">
      <c r="D1777" s="358"/>
    </row>
    <row r="1778" spans="4:4">
      <c r="D1778" s="358"/>
    </row>
    <row r="1779" spans="4:4">
      <c r="D1779" s="358"/>
    </row>
    <row r="1780" spans="4:4">
      <c r="D1780" s="358"/>
    </row>
    <row r="1781" spans="4:4">
      <c r="D1781" s="358"/>
    </row>
    <row r="1782" spans="4:4">
      <c r="D1782" s="358"/>
    </row>
    <row r="1783" spans="4:4">
      <c r="D1783" s="358"/>
    </row>
    <row r="1784" spans="4:4">
      <c r="D1784" s="358"/>
    </row>
    <row r="1785" spans="4:4">
      <c r="D1785" s="358"/>
    </row>
    <row r="1786" spans="4:4">
      <c r="D1786" s="358"/>
    </row>
    <row r="1787" spans="4:4">
      <c r="D1787" s="358"/>
    </row>
    <row r="1788" spans="4:4">
      <c r="D1788" s="358"/>
    </row>
    <row r="1789" spans="4:4">
      <c r="D1789" s="358"/>
    </row>
    <row r="1790" spans="4:4">
      <c r="D1790" s="358"/>
    </row>
    <row r="1791" spans="4:4">
      <c r="D1791" s="358"/>
    </row>
    <row r="1792" spans="4:4">
      <c r="D1792" s="358"/>
    </row>
    <row r="1793" spans="4:4">
      <c r="D1793" s="358"/>
    </row>
    <row r="1794" spans="4:4">
      <c r="D1794" s="358"/>
    </row>
    <row r="1795" spans="4:4">
      <c r="D1795" s="358"/>
    </row>
    <row r="1796" spans="4:4">
      <c r="D1796" s="358"/>
    </row>
    <row r="1797" spans="4:4">
      <c r="D1797" s="358"/>
    </row>
    <row r="1798" spans="4:4">
      <c r="D1798" s="358"/>
    </row>
    <row r="1799" spans="4:4">
      <c r="D1799" s="358"/>
    </row>
    <row r="1800" spans="4:4">
      <c r="D1800" s="358"/>
    </row>
    <row r="1801" spans="4:4">
      <c r="D1801" s="358"/>
    </row>
    <row r="1802" spans="4:4">
      <c r="D1802" s="358"/>
    </row>
    <row r="1803" spans="4:4">
      <c r="D1803" s="358"/>
    </row>
    <row r="1804" spans="4:4">
      <c r="D1804" s="358"/>
    </row>
    <row r="1805" spans="4:4">
      <c r="D1805" s="358"/>
    </row>
    <row r="1806" spans="4:4">
      <c r="D1806" s="358"/>
    </row>
    <row r="1807" spans="4:4">
      <c r="D1807" s="358"/>
    </row>
    <row r="1808" spans="4:4">
      <c r="D1808" s="358"/>
    </row>
    <row r="1809" spans="4:4">
      <c r="D1809" s="358"/>
    </row>
    <row r="1810" spans="4:4">
      <c r="D1810" s="358"/>
    </row>
    <row r="1811" spans="4:4">
      <c r="D1811" s="358"/>
    </row>
    <row r="1812" spans="4:4">
      <c r="D1812" s="358"/>
    </row>
    <row r="1813" spans="4:4">
      <c r="D1813" s="358"/>
    </row>
    <row r="1814" spans="4:4">
      <c r="D1814" s="358"/>
    </row>
    <row r="1815" spans="4:4">
      <c r="D1815" s="358"/>
    </row>
    <row r="1816" spans="4:4">
      <c r="D1816" s="358"/>
    </row>
    <row r="1817" spans="4:4">
      <c r="D1817" s="358"/>
    </row>
    <row r="1818" spans="4:4">
      <c r="D1818" s="358"/>
    </row>
    <row r="1819" spans="4:4">
      <c r="D1819" s="358"/>
    </row>
    <row r="1820" spans="4:4">
      <c r="D1820" s="358"/>
    </row>
    <row r="1821" spans="4:4">
      <c r="D1821" s="358"/>
    </row>
    <row r="1822" spans="4:4">
      <c r="D1822" s="358"/>
    </row>
    <row r="1823" spans="4:4">
      <c r="D1823" s="358"/>
    </row>
    <row r="1824" spans="4:4">
      <c r="D1824" s="358"/>
    </row>
    <row r="1825" spans="4:4">
      <c r="D1825" s="358"/>
    </row>
    <row r="1826" spans="4:4">
      <c r="D1826" s="358"/>
    </row>
    <row r="1827" spans="4:4">
      <c r="D1827" s="358"/>
    </row>
    <row r="1828" spans="4:4">
      <c r="D1828" s="358"/>
    </row>
    <row r="1829" spans="4:4">
      <c r="D1829" s="358"/>
    </row>
    <row r="1830" spans="4:4">
      <c r="D1830" s="358"/>
    </row>
    <row r="1831" spans="4:4">
      <c r="D1831" s="358"/>
    </row>
    <row r="1832" spans="4:4">
      <c r="D1832" s="358"/>
    </row>
    <row r="1833" spans="4:4">
      <c r="D1833" s="358"/>
    </row>
    <row r="1834" spans="4:4">
      <c r="D1834" s="358"/>
    </row>
    <row r="1835" spans="4:4">
      <c r="D1835" s="358"/>
    </row>
    <row r="1836" spans="4:4">
      <c r="D1836" s="358"/>
    </row>
    <row r="1837" spans="4:4">
      <c r="D1837" s="358"/>
    </row>
    <row r="1838" spans="4:4">
      <c r="D1838" s="358"/>
    </row>
    <row r="1839" spans="4:4">
      <c r="D1839" s="358"/>
    </row>
    <row r="1840" spans="4:4">
      <c r="D1840" s="358"/>
    </row>
    <row r="1841" spans="4:4">
      <c r="D1841" s="358"/>
    </row>
    <row r="1842" spans="4:4">
      <c r="D1842" s="358"/>
    </row>
    <row r="1843" spans="4:4">
      <c r="D1843" s="358"/>
    </row>
    <row r="1844" spans="4:4">
      <c r="D1844" s="358"/>
    </row>
    <row r="1845" spans="4:4">
      <c r="D1845" s="358"/>
    </row>
    <row r="1846" spans="4:4">
      <c r="D1846" s="358"/>
    </row>
    <row r="1847" spans="4:4">
      <c r="D1847" s="358"/>
    </row>
    <row r="1848" spans="4:4">
      <c r="D1848" s="358"/>
    </row>
    <row r="1849" spans="4:4">
      <c r="D1849" s="358"/>
    </row>
    <row r="1850" spans="4:4">
      <c r="D1850" s="358"/>
    </row>
    <row r="1851" spans="4:4">
      <c r="D1851" s="358"/>
    </row>
    <row r="1852" spans="4:4">
      <c r="D1852" s="358"/>
    </row>
    <row r="1853" spans="4:4">
      <c r="D1853" s="358"/>
    </row>
    <row r="1854" spans="4:4">
      <c r="D1854" s="358"/>
    </row>
    <row r="1855" spans="4:4">
      <c r="D1855" s="358"/>
    </row>
    <row r="1856" spans="4:4">
      <c r="D1856" s="358"/>
    </row>
    <row r="1857" spans="4:4">
      <c r="D1857" s="358"/>
    </row>
    <row r="1858" spans="4:4">
      <c r="D1858" s="358"/>
    </row>
    <row r="1859" spans="4:4">
      <c r="D1859" s="358"/>
    </row>
    <row r="1860" spans="4:4">
      <c r="D1860" s="358"/>
    </row>
    <row r="1861" spans="4:4">
      <c r="D1861" s="358"/>
    </row>
    <row r="1862" spans="4:4">
      <c r="D1862" s="358"/>
    </row>
    <row r="1863" spans="4:4">
      <c r="D1863" s="358"/>
    </row>
    <row r="1864" spans="4:4">
      <c r="D1864" s="358"/>
    </row>
    <row r="1865" spans="4:4">
      <c r="D1865" s="358"/>
    </row>
    <row r="1866" spans="4:4">
      <c r="D1866" s="358"/>
    </row>
    <row r="1867" spans="4:4">
      <c r="D1867" s="358"/>
    </row>
    <row r="1868" spans="4:4">
      <c r="D1868" s="358"/>
    </row>
    <row r="1869" spans="4:4">
      <c r="D1869" s="358"/>
    </row>
    <row r="1870" spans="4:4">
      <c r="D1870" s="358"/>
    </row>
    <row r="1871" spans="4:4">
      <c r="D1871" s="358"/>
    </row>
    <row r="1872" spans="4:4">
      <c r="D1872" s="358"/>
    </row>
    <row r="1873" spans="4:4">
      <c r="D1873" s="358"/>
    </row>
    <row r="1874" spans="4:4">
      <c r="D1874" s="358"/>
    </row>
    <row r="1875" spans="4:4">
      <c r="D1875" s="358"/>
    </row>
    <row r="1876" spans="4:4">
      <c r="D1876" s="358"/>
    </row>
    <row r="1877" spans="4:4">
      <c r="D1877" s="358"/>
    </row>
    <row r="1878" spans="4:4">
      <c r="D1878" s="358"/>
    </row>
    <row r="1879" spans="4:4">
      <c r="D1879" s="358"/>
    </row>
    <row r="1880" spans="4:4">
      <c r="D1880" s="358"/>
    </row>
    <row r="1881" spans="4:4">
      <c r="D1881" s="358"/>
    </row>
    <row r="1882" spans="4:4">
      <c r="D1882" s="358"/>
    </row>
    <row r="1883" spans="4:4">
      <c r="D1883" s="358"/>
    </row>
    <row r="1884" spans="4:4">
      <c r="D1884" s="358"/>
    </row>
    <row r="1885" spans="4:4">
      <c r="D1885" s="358"/>
    </row>
    <row r="1886" spans="4:4">
      <c r="D1886" s="358"/>
    </row>
    <row r="1887" spans="4:4">
      <c r="D1887" s="358"/>
    </row>
    <row r="1888" spans="4:4">
      <c r="D1888" s="358"/>
    </row>
    <row r="1889" spans="4:4">
      <c r="D1889" s="358"/>
    </row>
    <row r="1890" spans="4:4">
      <c r="D1890" s="358"/>
    </row>
    <row r="1891" spans="4:4">
      <c r="D1891" s="358"/>
    </row>
    <row r="1892" spans="4:4">
      <c r="D1892" s="358"/>
    </row>
    <row r="1893" spans="4:4">
      <c r="D1893" s="358"/>
    </row>
    <row r="1894" spans="4:4">
      <c r="D1894" s="358"/>
    </row>
    <row r="1895" spans="4:4">
      <c r="D1895" s="358"/>
    </row>
    <row r="1896" spans="4:4">
      <c r="D1896" s="358"/>
    </row>
    <row r="1897" spans="4:4">
      <c r="D1897" s="358"/>
    </row>
    <row r="1898" spans="4:4">
      <c r="D1898" s="358"/>
    </row>
    <row r="1899" spans="4:4">
      <c r="D1899" s="358"/>
    </row>
    <row r="1900" spans="4:4">
      <c r="D1900" s="358"/>
    </row>
    <row r="1901" spans="4:4">
      <c r="D1901" s="358"/>
    </row>
    <row r="1902" spans="4:4">
      <c r="D1902" s="358"/>
    </row>
    <row r="1903" spans="4:4">
      <c r="D1903" s="358"/>
    </row>
    <row r="1904" spans="4:4">
      <c r="D1904" s="358"/>
    </row>
    <row r="1905" spans="4:4">
      <c r="D1905" s="358"/>
    </row>
    <row r="1906" spans="4:4">
      <c r="D1906" s="358"/>
    </row>
    <row r="1907" spans="4:4">
      <c r="D1907" s="358"/>
    </row>
    <row r="1908" spans="4:4">
      <c r="D1908" s="358"/>
    </row>
    <row r="1909" spans="4:4">
      <c r="D1909" s="358"/>
    </row>
    <row r="1910" spans="4:4">
      <c r="D1910" s="358"/>
    </row>
    <row r="1911" spans="4:4">
      <c r="D1911" s="358"/>
    </row>
    <row r="1912" spans="4:4">
      <c r="D1912" s="358"/>
    </row>
    <row r="1913" spans="4:4">
      <c r="D1913" s="358"/>
    </row>
    <row r="1914" spans="4:4">
      <c r="D1914" s="358"/>
    </row>
    <row r="1915" spans="4:4">
      <c r="D1915" s="358"/>
    </row>
    <row r="1916" spans="4:4">
      <c r="D1916" s="358"/>
    </row>
    <row r="1917" spans="4:4">
      <c r="D1917" s="358"/>
    </row>
    <row r="1918" spans="4:4">
      <c r="D1918" s="358"/>
    </row>
    <row r="1919" spans="4:4">
      <c r="D1919" s="358"/>
    </row>
    <row r="1920" spans="4:4">
      <c r="D1920" s="358"/>
    </row>
    <row r="1921" spans="4:4">
      <c r="D1921" s="358"/>
    </row>
    <row r="1922" spans="4:4">
      <c r="D1922" s="358"/>
    </row>
    <row r="1923" spans="4:4">
      <c r="D1923" s="358"/>
    </row>
    <row r="1924" spans="4:4">
      <c r="D1924" s="358"/>
    </row>
    <row r="1925" spans="4:4">
      <c r="D1925" s="358"/>
    </row>
    <row r="1926" spans="4:4">
      <c r="D1926" s="358"/>
    </row>
    <row r="1927" spans="4:4">
      <c r="D1927" s="358"/>
    </row>
    <row r="1928" spans="4:4">
      <c r="D1928" s="358"/>
    </row>
    <row r="1929" spans="4:4">
      <c r="D1929" s="358"/>
    </row>
    <row r="1930" spans="4:4">
      <c r="D1930" s="358"/>
    </row>
    <row r="1931" spans="4:4">
      <c r="D1931" s="358"/>
    </row>
    <row r="1932" spans="4:4">
      <c r="D1932" s="358"/>
    </row>
    <row r="1933" spans="4:4">
      <c r="D1933" s="358"/>
    </row>
    <row r="1934" spans="4:4">
      <c r="D1934" s="358"/>
    </row>
    <row r="1935" spans="4:4">
      <c r="D1935" s="358"/>
    </row>
    <row r="1936" spans="4:4">
      <c r="D1936" s="358"/>
    </row>
    <row r="1937" spans="4:4">
      <c r="D1937" s="358"/>
    </row>
    <row r="1938" spans="4:4">
      <c r="D1938" s="358"/>
    </row>
    <row r="1939" spans="4:4">
      <c r="D1939" s="358"/>
    </row>
    <row r="1940" spans="4:4">
      <c r="D1940" s="358"/>
    </row>
    <row r="1941" spans="4:4">
      <c r="D1941" s="358"/>
    </row>
    <row r="1942" spans="4:4">
      <c r="D1942" s="358"/>
    </row>
    <row r="1943" spans="4:4">
      <c r="D1943" s="358"/>
    </row>
    <row r="1944" spans="4:4">
      <c r="D1944" s="358"/>
    </row>
    <row r="1945" spans="4:4">
      <c r="D1945" s="358"/>
    </row>
    <row r="1946" spans="4:4">
      <c r="D1946" s="358"/>
    </row>
    <row r="1947" spans="4:4">
      <c r="D1947" s="358"/>
    </row>
    <row r="1948" spans="4:4">
      <c r="D1948" s="358"/>
    </row>
    <row r="1949" spans="4:4">
      <c r="D1949" s="358"/>
    </row>
    <row r="1950" spans="4:4">
      <c r="D1950" s="358"/>
    </row>
    <row r="1951" spans="4:4">
      <c r="D1951" s="358"/>
    </row>
    <row r="1952" spans="4:4">
      <c r="D1952" s="358"/>
    </row>
    <row r="1953" spans="4:4">
      <c r="D1953" s="358"/>
    </row>
    <row r="1954" spans="4:4">
      <c r="D1954" s="358"/>
    </row>
    <row r="1955" spans="4:4">
      <c r="D1955" s="358"/>
    </row>
    <row r="1956" spans="4:4">
      <c r="D1956" s="358"/>
    </row>
    <row r="1957" spans="4:4">
      <c r="D1957" s="358"/>
    </row>
    <row r="1958" spans="4:4">
      <c r="D1958" s="358"/>
    </row>
    <row r="1959" spans="4:4">
      <c r="D1959" s="358"/>
    </row>
    <row r="1960" spans="4:4">
      <c r="D1960" s="358"/>
    </row>
    <row r="1961" spans="4:4">
      <c r="D1961" s="358"/>
    </row>
    <row r="1962" spans="4:4">
      <c r="D1962" s="358"/>
    </row>
    <row r="1963" spans="4:4">
      <c r="D1963" s="358"/>
    </row>
    <row r="1964" spans="4:4">
      <c r="D1964" s="358"/>
    </row>
    <row r="1965" spans="4:4">
      <c r="D1965" s="358"/>
    </row>
    <row r="1966" spans="4:4">
      <c r="D1966" s="358"/>
    </row>
    <row r="1967" spans="4:4">
      <c r="D1967" s="358"/>
    </row>
    <row r="1968" spans="4:4">
      <c r="D1968" s="358"/>
    </row>
    <row r="1969" spans="4:4">
      <c r="D1969" s="358"/>
    </row>
    <row r="1970" spans="4:4">
      <c r="D1970" s="358"/>
    </row>
    <row r="1971" spans="4:4">
      <c r="D1971" s="358"/>
    </row>
    <row r="1972" spans="4:4">
      <c r="D1972" s="358"/>
    </row>
    <row r="1973" spans="4:4">
      <c r="D1973" s="358"/>
    </row>
    <row r="1974" spans="4:4">
      <c r="D1974" s="358"/>
    </row>
    <row r="1975" spans="4:4">
      <c r="D1975" s="358"/>
    </row>
    <row r="1976" spans="4:4">
      <c r="D1976" s="358"/>
    </row>
    <row r="1977" spans="4:4">
      <c r="D1977" s="358"/>
    </row>
    <row r="1978" spans="4:4">
      <c r="D1978" s="358"/>
    </row>
    <row r="1979" spans="4:4">
      <c r="D1979" s="358"/>
    </row>
    <row r="1980" spans="4:4">
      <c r="D1980" s="358"/>
    </row>
    <row r="1981" spans="4:4">
      <c r="D1981" s="358"/>
    </row>
    <row r="1982" spans="4:4">
      <c r="D1982" s="358"/>
    </row>
    <row r="1983" spans="4:4">
      <c r="D1983" s="358"/>
    </row>
    <row r="1984" spans="4:4">
      <c r="D1984" s="358"/>
    </row>
    <row r="1985" spans="4:4">
      <c r="D1985" s="358"/>
    </row>
    <row r="1986" spans="4:4">
      <c r="D1986" s="358"/>
    </row>
    <row r="1987" spans="4:4">
      <c r="D1987" s="358"/>
    </row>
    <row r="1988" spans="4:4">
      <c r="D1988" s="358"/>
    </row>
    <row r="1989" spans="4:4">
      <c r="D1989" s="358"/>
    </row>
    <row r="1990" spans="4:4">
      <c r="D1990" s="358"/>
    </row>
    <row r="1991" spans="4:4">
      <c r="D1991" s="358"/>
    </row>
    <row r="1992" spans="4:4">
      <c r="D1992" s="358"/>
    </row>
    <row r="1993" spans="4:4">
      <c r="D1993" s="358"/>
    </row>
    <row r="1994" spans="4:4">
      <c r="D1994" s="358"/>
    </row>
    <row r="1995" spans="4:4">
      <c r="D1995" s="358"/>
    </row>
    <row r="1996" spans="4:4">
      <c r="D1996" s="358"/>
    </row>
    <row r="1997" spans="4:4">
      <c r="D1997" s="358"/>
    </row>
    <row r="1998" spans="4:4">
      <c r="D1998" s="358"/>
    </row>
    <row r="1999" spans="4:4">
      <c r="D1999" s="358"/>
    </row>
    <row r="2000" spans="4:4">
      <c r="D2000" s="358"/>
    </row>
    <row r="2001" spans="4:4">
      <c r="D2001" s="358"/>
    </row>
    <row r="2002" spans="4:4">
      <c r="D2002" s="358"/>
    </row>
    <row r="2003" spans="4:4">
      <c r="D2003" s="358"/>
    </row>
    <row r="2004" spans="4:4">
      <c r="D2004" s="358"/>
    </row>
    <row r="2005" spans="4:4">
      <c r="D2005" s="358"/>
    </row>
    <row r="2006" spans="4:4">
      <c r="D2006" s="358"/>
    </row>
    <row r="2007" spans="4:4">
      <c r="D2007" s="358"/>
    </row>
    <row r="2008" spans="4:4">
      <c r="D2008" s="358"/>
    </row>
    <row r="2009" spans="4:4">
      <c r="D2009" s="358"/>
    </row>
    <row r="2010" spans="4:4">
      <c r="D2010" s="358"/>
    </row>
    <row r="2011" spans="4:4">
      <c r="D2011" s="358"/>
    </row>
    <row r="2012" spans="4:4">
      <c r="D2012" s="358"/>
    </row>
    <row r="2013" spans="4:4">
      <c r="D2013" s="358"/>
    </row>
    <row r="2014" spans="4:4">
      <c r="D2014" s="358"/>
    </row>
    <row r="2015" spans="4:4">
      <c r="D2015" s="358"/>
    </row>
    <row r="2016" spans="4:4">
      <c r="D2016" s="358"/>
    </row>
    <row r="2017" spans="4:4">
      <c r="D2017" s="358"/>
    </row>
    <row r="2018" spans="4:4">
      <c r="D2018" s="358"/>
    </row>
    <row r="2019" spans="4:4">
      <c r="D2019" s="358"/>
    </row>
    <row r="2020" spans="4:4">
      <c r="D2020" s="358"/>
    </row>
    <row r="2021" spans="4:4">
      <c r="D2021" s="358"/>
    </row>
    <row r="2022" spans="4:4">
      <c r="D2022" s="358"/>
    </row>
    <row r="2023" spans="4:4">
      <c r="D2023" s="358"/>
    </row>
    <row r="2024" spans="4:4">
      <c r="D2024" s="358"/>
    </row>
    <row r="2025" spans="4:4">
      <c r="D2025" s="358"/>
    </row>
    <row r="2026" spans="4:4">
      <c r="D2026" s="358"/>
    </row>
    <row r="2027" spans="4:4">
      <c r="D2027" s="358"/>
    </row>
    <row r="2028" spans="4:4">
      <c r="D2028" s="358"/>
    </row>
    <row r="2029" spans="4:4">
      <c r="D2029" s="358"/>
    </row>
    <row r="2030" spans="4:4">
      <c r="D2030" s="358"/>
    </row>
    <row r="2031" spans="4:4">
      <c r="D2031" s="358"/>
    </row>
    <row r="2032" spans="4:4">
      <c r="D2032" s="358"/>
    </row>
    <row r="2033" spans="4:4">
      <c r="D2033" s="358"/>
    </row>
    <row r="2034" spans="4:4">
      <c r="D2034" s="358"/>
    </row>
    <row r="2035" spans="4:4">
      <c r="D2035" s="358"/>
    </row>
    <row r="2036" spans="4:4">
      <c r="D2036" s="358"/>
    </row>
    <row r="2037" spans="4:4">
      <c r="D2037" s="358"/>
    </row>
    <row r="2038" spans="4:4">
      <c r="D2038" s="358"/>
    </row>
    <row r="2039" spans="4:4">
      <c r="D2039" s="358"/>
    </row>
    <row r="2040" spans="4:4">
      <c r="D2040" s="358"/>
    </row>
    <row r="2041" spans="4:4">
      <c r="D2041" s="358"/>
    </row>
    <row r="2042" spans="4:4">
      <c r="D2042" s="358"/>
    </row>
    <row r="2043" spans="4:4">
      <c r="D2043" s="358"/>
    </row>
    <row r="2044" spans="4:4">
      <c r="D2044" s="358"/>
    </row>
    <row r="2045" spans="4:4">
      <c r="D2045" s="358"/>
    </row>
    <row r="2046" spans="4:4">
      <c r="D2046" s="358"/>
    </row>
    <row r="2047" spans="4:4">
      <c r="D2047" s="358"/>
    </row>
    <row r="2048" spans="4:4">
      <c r="D2048" s="358"/>
    </row>
    <row r="2049" spans="4:4">
      <c r="D2049" s="358"/>
    </row>
    <row r="2050" spans="4:4">
      <c r="D2050" s="358"/>
    </row>
    <row r="2051" spans="4:4">
      <c r="D2051" s="358"/>
    </row>
    <row r="2052" spans="4:4">
      <c r="D2052" s="358"/>
    </row>
    <row r="2053" spans="4:4">
      <c r="D2053" s="358"/>
    </row>
    <row r="2054" spans="4:4">
      <c r="D2054" s="358"/>
    </row>
    <row r="2055" spans="4:4">
      <c r="D2055" s="358"/>
    </row>
    <row r="2056" spans="4:4">
      <c r="D2056" s="358"/>
    </row>
    <row r="2057" spans="4:4">
      <c r="D2057" s="358"/>
    </row>
    <row r="2058" spans="4:4">
      <c r="D2058" s="358"/>
    </row>
    <row r="2059" spans="4:4">
      <c r="D2059" s="358"/>
    </row>
    <row r="2060" spans="4:4">
      <c r="D2060" s="358"/>
    </row>
    <row r="2061" spans="4:4">
      <c r="D2061" s="358"/>
    </row>
    <row r="2062" spans="4:4">
      <c r="D2062" s="358"/>
    </row>
    <row r="2063" spans="4:4">
      <c r="D2063" s="358"/>
    </row>
    <row r="2064" spans="4:4">
      <c r="D2064" s="358"/>
    </row>
    <row r="2065" spans="4:4">
      <c r="D2065" s="358"/>
    </row>
    <row r="2066" spans="4:4">
      <c r="D2066" s="358"/>
    </row>
    <row r="2067" spans="4:4">
      <c r="D2067" s="358"/>
    </row>
    <row r="2068" spans="4:4">
      <c r="D2068" s="358"/>
    </row>
    <row r="2069" spans="4:4">
      <c r="D2069" s="358"/>
    </row>
    <row r="2070" spans="4:4">
      <c r="D2070" s="358"/>
    </row>
    <row r="2071" spans="4:4">
      <c r="D2071" s="358"/>
    </row>
    <row r="2072" spans="4:4">
      <c r="D2072" s="358"/>
    </row>
    <row r="2073" spans="4:4">
      <c r="D2073" s="358"/>
    </row>
    <row r="2074" spans="4:4">
      <c r="D2074" s="358"/>
    </row>
    <row r="2075" spans="4:4">
      <c r="D2075" s="358"/>
    </row>
    <row r="2076" spans="4:4">
      <c r="D2076" s="358"/>
    </row>
    <row r="2077" spans="4:4">
      <c r="D2077" s="358"/>
    </row>
    <row r="2078" spans="4:4">
      <c r="D2078" s="358"/>
    </row>
    <row r="2079" spans="4:4">
      <c r="D2079" s="358"/>
    </row>
    <row r="2080" spans="4:4">
      <c r="D2080" s="358"/>
    </row>
    <row r="2081" spans="4:4">
      <c r="D2081" s="358"/>
    </row>
    <row r="2082" spans="4:4">
      <c r="D2082" s="358"/>
    </row>
    <row r="2083" spans="4:4">
      <c r="D2083" s="358"/>
    </row>
    <row r="2084" spans="4:4">
      <c r="D2084" s="358"/>
    </row>
    <row r="2085" spans="4:4">
      <c r="D2085" s="358"/>
    </row>
    <row r="2086" spans="4:4">
      <c r="D2086" s="358"/>
    </row>
    <row r="2087" spans="4:4">
      <c r="D2087" s="358"/>
    </row>
    <row r="2088" spans="4:4">
      <c r="D2088" s="358"/>
    </row>
    <row r="2089" spans="4:4">
      <c r="D2089" s="358"/>
    </row>
    <row r="2090" spans="4:4">
      <c r="D2090" s="358"/>
    </row>
    <row r="2091" spans="4:4">
      <c r="D2091" s="358"/>
    </row>
    <row r="2092" spans="4:4">
      <c r="D2092" s="358"/>
    </row>
    <row r="2093" spans="4:4">
      <c r="D2093" s="358"/>
    </row>
    <row r="2094" spans="4:4">
      <c r="D2094" s="358"/>
    </row>
    <row r="2095" spans="4:4">
      <c r="D2095" s="358"/>
    </row>
    <row r="2096" spans="4:4">
      <c r="D2096" s="358"/>
    </row>
    <row r="2097" spans="4:4">
      <c r="D2097" s="358"/>
    </row>
    <row r="2098" spans="4:4">
      <c r="D2098" s="358"/>
    </row>
    <row r="2099" spans="4:4">
      <c r="D2099" s="358"/>
    </row>
    <row r="2100" spans="4:4">
      <c r="D2100" s="358"/>
    </row>
    <row r="2101" spans="4:4">
      <c r="D2101" s="358"/>
    </row>
    <row r="2102" spans="4:4">
      <c r="D2102" s="358"/>
    </row>
    <row r="2103" spans="4:4">
      <c r="D2103" s="358"/>
    </row>
    <row r="2104" spans="4:4">
      <c r="D2104" s="358"/>
    </row>
    <row r="2105" spans="4:4">
      <c r="D2105" s="358"/>
    </row>
    <row r="2106" spans="4:4">
      <c r="D2106" s="358"/>
    </row>
    <row r="2107" spans="4:4">
      <c r="D2107" s="358"/>
    </row>
    <row r="2108" spans="4:4">
      <c r="D2108" s="358"/>
    </row>
    <row r="2109" spans="4:4">
      <c r="D2109" s="358"/>
    </row>
    <row r="2110" spans="4:4">
      <c r="D2110" s="358"/>
    </row>
    <row r="2111" spans="4:4">
      <c r="D2111" s="358"/>
    </row>
    <row r="2112" spans="4:4">
      <c r="D2112" s="358"/>
    </row>
    <row r="2113" spans="4:4">
      <c r="D2113" s="358"/>
    </row>
    <row r="2114" spans="4:4">
      <c r="D2114" s="358"/>
    </row>
    <row r="2115" spans="4:4">
      <c r="D2115" s="358"/>
    </row>
    <row r="2116" spans="4:4">
      <c r="D2116" s="358"/>
    </row>
    <row r="2117" spans="4:4">
      <c r="D2117" s="358"/>
    </row>
    <row r="2118" spans="4:4">
      <c r="D2118" s="358"/>
    </row>
    <row r="2119" spans="4:4">
      <c r="D2119" s="358"/>
    </row>
    <row r="2120" spans="4:4">
      <c r="D2120" s="358"/>
    </row>
    <row r="2121" spans="4:4">
      <c r="D2121" s="358"/>
    </row>
    <row r="2122" spans="4:4">
      <c r="D2122" s="358"/>
    </row>
    <row r="2123" spans="4:4">
      <c r="D2123" s="358"/>
    </row>
    <row r="2124" spans="4:4">
      <c r="D2124" s="358"/>
    </row>
    <row r="2125" spans="4:4">
      <c r="D2125" s="358"/>
    </row>
    <row r="2126" spans="4:4">
      <c r="D2126" s="358"/>
    </row>
    <row r="2127" spans="4:4">
      <c r="D2127" s="358"/>
    </row>
    <row r="2128" spans="4:4">
      <c r="D2128" s="358"/>
    </row>
    <row r="2129" spans="4:4">
      <c r="D2129" s="358"/>
    </row>
    <row r="2130" spans="4:4">
      <c r="D2130" s="358"/>
    </row>
    <row r="2131" spans="4:4">
      <c r="D2131" s="358"/>
    </row>
    <row r="2132" spans="4:4">
      <c r="D2132" s="358"/>
    </row>
    <row r="2133" spans="4:4">
      <c r="D2133" s="358"/>
    </row>
    <row r="2134" spans="4:4">
      <c r="D2134" s="358"/>
    </row>
    <row r="2135" spans="4:4">
      <c r="D2135" s="358"/>
    </row>
    <row r="2136" spans="4:4">
      <c r="D2136" s="358"/>
    </row>
    <row r="2137" spans="4:4">
      <c r="D2137" s="358"/>
    </row>
    <row r="2138" spans="4:4">
      <c r="D2138" s="358"/>
    </row>
    <row r="2139" spans="4:4">
      <c r="D2139" s="358"/>
    </row>
    <row r="2140" spans="4:4">
      <c r="D2140" s="358"/>
    </row>
    <row r="2141" spans="4:4">
      <c r="D2141" s="358"/>
    </row>
    <row r="2142" spans="4:4">
      <c r="D2142" s="358"/>
    </row>
    <row r="2143" spans="4:4">
      <c r="D2143" s="358"/>
    </row>
    <row r="2144" spans="4:4">
      <c r="D2144" s="358"/>
    </row>
    <row r="2145" spans="4:4">
      <c r="D2145" s="358"/>
    </row>
    <row r="2146" spans="4:4">
      <c r="D2146" s="358"/>
    </row>
    <row r="2147" spans="4:4">
      <c r="D2147" s="358"/>
    </row>
    <row r="2148" spans="4:4">
      <c r="D2148" s="358"/>
    </row>
    <row r="2149" spans="4:4">
      <c r="D2149" s="358"/>
    </row>
    <row r="2150" spans="4:4">
      <c r="D2150" s="358"/>
    </row>
    <row r="2151" spans="4:4">
      <c r="D2151" s="358"/>
    </row>
    <row r="2152" spans="4:4">
      <c r="D2152" s="358"/>
    </row>
    <row r="2153" spans="4:4">
      <c r="D2153" s="358"/>
    </row>
    <row r="2154" spans="4:4">
      <c r="D2154" s="358"/>
    </row>
    <row r="2155" spans="4:4">
      <c r="D2155" s="358"/>
    </row>
    <row r="2156" spans="4:4">
      <c r="D2156" s="358"/>
    </row>
    <row r="2157" spans="4:4">
      <c r="D2157" s="358"/>
    </row>
    <row r="2158" spans="4:4">
      <c r="D2158" s="358"/>
    </row>
    <row r="2159" spans="4:4">
      <c r="D2159" s="358"/>
    </row>
    <row r="2160" spans="4:4">
      <c r="D2160" s="358"/>
    </row>
    <row r="2161" spans="4:4">
      <c r="D2161" s="358"/>
    </row>
    <row r="2162" spans="4:4">
      <c r="D2162" s="358"/>
    </row>
    <row r="2163" spans="4:4">
      <c r="D2163" s="358"/>
    </row>
    <row r="2164" spans="4:4">
      <c r="D2164" s="358"/>
    </row>
    <row r="2165" spans="4:4">
      <c r="D2165" s="358"/>
    </row>
    <row r="2166" spans="4:4">
      <c r="D2166" s="358"/>
    </row>
    <row r="2167" spans="4:4">
      <c r="D2167" s="358"/>
    </row>
    <row r="2168" spans="4:4">
      <c r="D2168" s="358"/>
    </row>
    <row r="2169" spans="4:4">
      <c r="D2169" s="358"/>
    </row>
    <row r="2170" spans="4:4">
      <c r="D2170" s="358"/>
    </row>
    <row r="2171" spans="4:4">
      <c r="D2171" s="358"/>
    </row>
    <row r="2172" spans="4:4">
      <c r="D2172" s="358"/>
    </row>
    <row r="2173" spans="4:4">
      <c r="D2173" s="358"/>
    </row>
    <row r="2174" spans="4:4">
      <c r="D2174" s="358"/>
    </row>
    <row r="2175" spans="4:4">
      <c r="D2175" s="358"/>
    </row>
    <row r="2176" spans="4:4">
      <c r="D2176" s="358"/>
    </row>
    <row r="2177" spans="4:4">
      <c r="D2177" s="358"/>
    </row>
    <row r="2178" spans="4:4">
      <c r="D2178" s="358"/>
    </row>
    <row r="2179" spans="4:4">
      <c r="D2179" s="358"/>
    </row>
    <row r="2180" spans="4:4">
      <c r="D2180" s="358"/>
    </row>
    <row r="2181" spans="4:4">
      <c r="D2181" s="358"/>
    </row>
    <row r="2182" spans="4:4">
      <c r="D2182" s="358"/>
    </row>
    <row r="2183" spans="4:4">
      <c r="D2183" s="358"/>
    </row>
    <row r="2184" spans="4:4">
      <c r="D2184" s="358"/>
    </row>
    <row r="2185" spans="4:4">
      <c r="D2185" s="358"/>
    </row>
    <row r="2186" spans="4:4">
      <c r="D2186" s="358"/>
    </row>
    <row r="2187" spans="4:4">
      <c r="D2187" s="358"/>
    </row>
    <row r="2188" spans="4:4">
      <c r="D2188" s="358"/>
    </row>
    <row r="2189" spans="4:4">
      <c r="D2189" s="358"/>
    </row>
    <row r="2190" spans="4:4">
      <c r="D2190" s="358"/>
    </row>
    <row r="2191" spans="4:4">
      <c r="D2191" s="358"/>
    </row>
    <row r="2192" spans="4:4">
      <c r="D2192" s="358"/>
    </row>
    <row r="2193" spans="4:4">
      <c r="D2193" s="358"/>
    </row>
    <row r="2194" spans="4:4">
      <c r="D2194" s="358"/>
    </row>
    <row r="2195" spans="4:4">
      <c r="D2195" s="358"/>
    </row>
    <row r="2196" spans="4:4">
      <c r="D2196" s="358"/>
    </row>
    <row r="2197" spans="4:4">
      <c r="D2197" s="358"/>
    </row>
    <row r="2198" spans="4:4">
      <c r="D2198" s="358"/>
    </row>
    <row r="2199" spans="4:4">
      <c r="D2199" s="358"/>
    </row>
    <row r="2200" spans="4:4">
      <c r="D2200" s="358"/>
    </row>
    <row r="2201" spans="4:4">
      <c r="D2201" s="358"/>
    </row>
    <row r="2202" spans="4:4">
      <c r="D2202" s="358"/>
    </row>
    <row r="2203" spans="4:4">
      <c r="D2203" s="358"/>
    </row>
    <row r="2204" spans="4:4">
      <c r="D2204" s="358"/>
    </row>
    <row r="2205" spans="4:4">
      <c r="D2205" s="358"/>
    </row>
    <row r="2206" spans="4:4">
      <c r="D2206" s="358"/>
    </row>
    <row r="2207" spans="4:4">
      <c r="D2207" s="358"/>
    </row>
    <row r="2208" spans="4:4">
      <c r="D2208" s="358"/>
    </row>
    <row r="2209" spans="4:4">
      <c r="D2209" s="358"/>
    </row>
    <row r="2210" spans="4:4">
      <c r="D2210" s="358"/>
    </row>
    <row r="2211" spans="4:4">
      <c r="D2211" s="358"/>
    </row>
    <row r="2212" spans="4:4">
      <c r="D2212" s="358"/>
    </row>
    <row r="2213" spans="4:4">
      <c r="D2213" s="358"/>
    </row>
    <row r="2214" spans="4:4">
      <c r="D2214" s="358"/>
    </row>
    <row r="2215" spans="4:4">
      <c r="D2215" s="358"/>
    </row>
    <row r="2216" spans="4:4">
      <c r="D2216" s="358"/>
    </row>
    <row r="2217" spans="4:4">
      <c r="D2217" s="358"/>
    </row>
    <row r="2218" spans="4:4">
      <c r="D2218" s="358"/>
    </row>
    <row r="2219" spans="4:4">
      <c r="D2219" s="358"/>
    </row>
    <row r="2220" spans="4:4">
      <c r="D2220" s="358"/>
    </row>
    <row r="2221" spans="4:4">
      <c r="D2221" s="358"/>
    </row>
    <row r="2222" spans="4:4">
      <c r="D2222" s="358"/>
    </row>
    <row r="2223" spans="4:4">
      <c r="D2223" s="358"/>
    </row>
    <row r="2224" spans="4:4">
      <c r="D2224" s="358"/>
    </row>
    <row r="2225" spans="4:4">
      <c r="D2225" s="358"/>
    </row>
    <row r="2226" spans="4:4">
      <c r="D2226" s="358"/>
    </row>
    <row r="2227" spans="4:4">
      <c r="D2227" s="358"/>
    </row>
    <row r="2228" spans="4:4">
      <c r="D2228" s="358"/>
    </row>
    <row r="2229" spans="4:4">
      <c r="D2229" s="358"/>
    </row>
    <row r="2230" spans="4:4">
      <c r="D2230" s="358"/>
    </row>
    <row r="2231" spans="4:4">
      <c r="D2231" s="358"/>
    </row>
    <row r="2232" spans="4:4">
      <c r="D2232" s="358"/>
    </row>
    <row r="2233" spans="4:4">
      <c r="D2233" s="358"/>
    </row>
    <row r="2234" spans="4:4">
      <c r="D2234" s="358"/>
    </row>
    <row r="2235" spans="4:4">
      <c r="D2235" s="358"/>
    </row>
    <row r="2236" spans="4:4">
      <c r="D2236" s="358"/>
    </row>
    <row r="2237" spans="4:4">
      <c r="D2237" s="358"/>
    </row>
    <row r="2238" spans="4:4">
      <c r="D2238" s="358"/>
    </row>
    <row r="2239" spans="4:4">
      <c r="D2239" s="358"/>
    </row>
    <row r="2240" spans="4:4">
      <c r="D2240" s="358"/>
    </row>
    <row r="2241" spans="4:4">
      <c r="D2241" s="358"/>
    </row>
    <row r="2242" spans="4:4">
      <c r="D2242" s="358"/>
    </row>
    <row r="2243" spans="4:4">
      <c r="D2243" s="358"/>
    </row>
    <row r="2244" spans="4:4">
      <c r="D2244" s="358"/>
    </row>
    <row r="2245" spans="4:4">
      <c r="D2245" s="358"/>
    </row>
    <row r="2246" spans="4:4">
      <c r="D2246" s="358"/>
    </row>
    <row r="2247" spans="4:4">
      <c r="D2247" s="358"/>
    </row>
    <row r="2248" spans="4:4">
      <c r="D2248" s="358"/>
    </row>
    <row r="2249" spans="4:4">
      <c r="D2249" s="358"/>
    </row>
    <row r="2250" spans="4:4">
      <c r="D2250" s="358"/>
    </row>
    <row r="2251" spans="4:4">
      <c r="D2251" s="358"/>
    </row>
    <row r="2252" spans="4:4">
      <c r="D2252" s="358"/>
    </row>
    <row r="2253" spans="4:4">
      <c r="D2253" s="358"/>
    </row>
    <row r="2254" spans="4:4">
      <c r="D2254" s="358"/>
    </row>
    <row r="2255" spans="4:4">
      <c r="D2255" s="358"/>
    </row>
    <row r="2256" spans="4:4">
      <c r="D2256" s="358"/>
    </row>
    <row r="2257" spans="4:4">
      <c r="D2257" s="358"/>
    </row>
    <row r="2258" spans="4:4">
      <c r="D2258" s="358"/>
    </row>
    <row r="2259" spans="4:4">
      <c r="D2259" s="358"/>
    </row>
    <row r="2260" spans="4:4">
      <c r="D2260" s="358"/>
    </row>
    <row r="2261" spans="4:4">
      <c r="D2261" s="358"/>
    </row>
    <row r="2262" spans="4:4">
      <c r="D2262" s="358"/>
    </row>
    <row r="2263" spans="4:4">
      <c r="D2263" s="358"/>
    </row>
    <row r="2264" spans="4:4">
      <c r="D2264" s="358"/>
    </row>
    <row r="2265" spans="4:4">
      <c r="D2265" s="358"/>
    </row>
    <row r="2266" spans="4:4">
      <c r="D2266" s="358"/>
    </row>
    <row r="2267" spans="4:4">
      <c r="D2267" s="358"/>
    </row>
    <row r="2268" spans="4:4">
      <c r="D2268" s="358"/>
    </row>
    <row r="2269" spans="4:4">
      <c r="D2269" s="358"/>
    </row>
    <row r="2270" spans="4:4">
      <c r="D2270" s="358"/>
    </row>
    <row r="2271" spans="4:4">
      <c r="D2271" s="358"/>
    </row>
    <row r="2272" spans="4:4">
      <c r="D2272" s="358"/>
    </row>
    <row r="2273" spans="4:4">
      <c r="D2273" s="358"/>
    </row>
    <row r="2274" spans="4:4">
      <c r="D2274" s="358"/>
    </row>
    <row r="2275" spans="4:4">
      <c r="D2275" s="358"/>
    </row>
    <row r="2276" spans="4:4">
      <c r="D2276" s="358"/>
    </row>
    <row r="2277" spans="4:4">
      <c r="D2277" s="358"/>
    </row>
    <row r="2278" spans="4:4">
      <c r="D2278" s="358"/>
    </row>
    <row r="2279" spans="4:4">
      <c r="D2279" s="358"/>
    </row>
    <row r="2280" spans="4:4">
      <c r="D2280" s="358"/>
    </row>
    <row r="2281" spans="4:4">
      <c r="D2281" s="358"/>
    </row>
    <row r="2282" spans="4:4">
      <c r="D2282" s="358"/>
    </row>
    <row r="2283" spans="4:4">
      <c r="D2283" s="358"/>
    </row>
    <row r="2284" spans="4:4">
      <c r="D2284" s="358"/>
    </row>
    <row r="2285" spans="4:4">
      <c r="D2285" s="358"/>
    </row>
    <row r="2286" spans="4:4">
      <c r="D2286" s="358"/>
    </row>
    <row r="2287" spans="4:4">
      <c r="D2287" s="358"/>
    </row>
    <row r="2288" spans="4:4">
      <c r="D2288" s="358"/>
    </row>
    <row r="2289" spans="4:4">
      <c r="D2289" s="358"/>
    </row>
    <row r="2290" spans="4:4">
      <c r="D2290" s="358"/>
    </row>
    <row r="2291" spans="4:4">
      <c r="D2291" s="358"/>
    </row>
    <row r="2292" spans="4:4">
      <c r="D2292" s="358"/>
    </row>
    <row r="2293" spans="4:4">
      <c r="D2293" s="358"/>
    </row>
    <row r="2294" spans="4:4">
      <c r="D2294" s="358"/>
    </row>
    <row r="2295" spans="4:4">
      <c r="D2295" s="358"/>
    </row>
    <row r="2296" spans="4:4">
      <c r="D2296" s="358"/>
    </row>
    <row r="2297" spans="4:4">
      <c r="D2297" s="358"/>
    </row>
    <row r="2298" spans="4:4">
      <c r="D2298" s="358"/>
    </row>
    <row r="2299" spans="4:4">
      <c r="D2299" s="358"/>
    </row>
    <row r="2300" spans="4:4">
      <c r="D2300" s="358"/>
    </row>
    <row r="2301" spans="4:4">
      <c r="D2301" s="358"/>
    </row>
    <row r="2302" spans="4:4">
      <c r="D2302" s="358"/>
    </row>
    <row r="2303" spans="4:4">
      <c r="D2303" s="358"/>
    </row>
    <row r="2304" spans="4:4">
      <c r="D2304" s="358"/>
    </row>
    <row r="2305" spans="4:4">
      <c r="D2305" s="358"/>
    </row>
    <row r="2306" spans="4:4">
      <c r="D2306" s="358"/>
    </row>
    <row r="2307" spans="4:4">
      <c r="D2307" s="358"/>
    </row>
    <row r="2308" spans="4:4">
      <c r="D2308" s="358"/>
    </row>
    <row r="2309" spans="4:4">
      <c r="D2309" s="358"/>
    </row>
    <row r="2310" spans="4:4">
      <c r="D2310" s="358"/>
    </row>
    <row r="2311" spans="4:4">
      <c r="D2311" s="358"/>
    </row>
    <row r="2312" spans="4:4">
      <c r="D2312" s="358"/>
    </row>
    <row r="2313" spans="4:4">
      <c r="D2313" s="358"/>
    </row>
    <row r="2314" spans="4:4">
      <c r="D2314" s="358"/>
    </row>
    <row r="2315" spans="4:4">
      <c r="D2315" s="358"/>
    </row>
    <row r="2316" spans="4:4">
      <c r="D2316" s="358"/>
    </row>
    <row r="2317" spans="4:4">
      <c r="D2317" s="358"/>
    </row>
    <row r="2318" spans="4:4">
      <c r="D2318" s="358"/>
    </row>
    <row r="2319" spans="4:4">
      <c r="D2319" s="358"/>
    </row>
    <row r="2320" spans="4:4">
      <c r="D2320" s="358"/>
    </row>
    <row r="2321" spans="4:4">
      <c r="D2321" s="358"/>
    </row>
    <row r="2322" spans="4:4">
      <c r="D2322" s="358"/>
    </row>
    <row r="2323" spans="4:4">
      <c r="D2323" s="358"/>
    </row>
    <row r="2324" spans="4:4">
      <c r="D2324" s="358"/>
    </row>
    <row r="2325" spans="4:4">
      <c r="D2325" s="358"/>
    </row>
    <row r="2326" spans="4:4">
      <c r="D2326" s="358"/>
    </row>
    <row r="2327" spans="4:4">
      <c r="D2327" s="358"/>
    </row>
    <row r="2328" spans="4:4">
      <c r="D2328" s="358"/>
    </row>
    <row r="2329" spans="4:4">
      <c r="D2329" s="358"/>
    </row>
    <row r="2330" spans="4:4">
      <c r="D2330" s="358"/>
    </row>
    <row r="2331" spans="4:4">
      <c r="D2331" s="358"/>
    </row>
    <row r="2332" spans="4:4">
      <c r="D2332" s="358"/>
    </row>
    <row r="2333" spans="4:4">
      <c r="D2333" s="358"/>
    </row>
    <row r="2334" spans="4:4">
      <c r="D2334" s="358"/>
    </row>
    <row r="2335" spans="4:4">
      <c r="D2335" s="358"/>
    </row>
    <row r="2336" spans="4:4">
      <c r="D2336" s="358"/>
    </row>
    <row r="2337" spans="4:4">
      <c r="D2337" s="358"/>
    </row>
    <row r="2338" spans="4:4">
      <c r="D2338" s="358"/>
    </row>
    <row r="2339" spans="4:4">
      <c r="D2339" s="358"/>
    </row>
    <row r="2340" spans="4:4">
      <c r="D2340" s="358"/>
    </row>
    <row r="2341" spans="4:4">
      <c r="D2341" s="358"/>
    </row>
    <row r="2342" spans="4:4">
      <c r="D2342" s="358"/>
    </row>
    <row r="2343" spans="4:4">
      <c r="D2343" s="358"/>
    </row>
    <row r="2344" spans="4:4">
      <c r="D2344" s="358"/>
    </row>
    <row r="2345" spans="4:4">
      <c r="D2345" s="358"/>
    </row>
    <row r="2346" spans="4:4">
      <c r="D2346" s="358"/>
    </row>
    <row r="2347" spans="4:4">
      <c r="D2347" s="358"/>
    </row>
    <row r="2348" spans="4:4">
      <c r="D2348" s="358"/>
    </row>
    <row r="2349" spans="4:4">
      <c r="D2349" s="358"/>
    </row>
    <row r="2350" spans="4:4">
      <c r="D2350" s="358"/>
    </row>
    <row r="2351" spans="4:4">
      <c r="D2351" s="358"/>
    </row>
    <row r="2352" spans="4:4">
      <c r="D2352" s="358"/>
    </row>
    <row r="2353" spans="4:4">
      <c r="D2353" s="358"/>
    </row>
    <row r="2354" spans="4:4">
      <c r="D2354" s="358"/>
    </row>
    <row r="2355" spans="4:4">
      <c r="D2355" s="358"/>
    </row>
    <row r="2356" spans="4:4">
      <c r="D2356" s="358"/>
    </row>
    <row r="2357" spans="4:4">
      <c r="D2357" s="358"/>
    </row>
    <row r="2358" spans="4:4">
      <c r="D2358" s="358"/>
    </row>
    <row r="2359" spans="4:4">
      <c r="D2359" s="358"/>
    </row>
    <row r="2360" spans="4:4">
      <c r="D2360" s="358"/>
    </row>
    <row r="2361" spans="4:4">
      <c r="D2361" s="358"/>
    </row>
    <row r="2362" spans="4:4">
      <c r="D2362" s="358"/>
    </row>
    <row r="2363" spans="4:4">
      <c r="D2363" s="358"/>
    </row>
    <row r="2364" spans="4:4">
      <c r="D2364" s="358"/>
    </row>
    <row r="2365" spans="4:4">
      <c r="D2365" s="358"/>
    </row>
    <row r="2366" spans="4:4">
      <c r="D2366" s="358"/>
    </row>
    <row r="2367" spans="4:4">
      <c r="D2367" s="358"/>
    </row>
    <row r="2368" spans="4:4">
      <c r="D2368" s="358"/>
    </row>
    <row r="2369" spans="4:4">
      <c r="D2369" s="358"/>
    </row>
    <row r="2370" spans="4:4">
      <c r="D2370" s="358"/>
    </row>
    <row r="2371" spans="4:4">
      <c r="D2371" s="358"/>
    </row>
    <row r="2372" spans="4:4">
      <c r="D2372" s="358"/>
    </row>
    <row r="2373" spans="4:4">
      <c r="D2373" s="358"/>
    </row>
    <row r="2374" spans="4:4">
      <c r="D2374" s="358"/>
    </row>
    <row r="2375" spans="4:4">
      <c r="D2375" s="358"/>
    </row>
    <row r="2376" spans="4:4">
      <c r="D2376" s="358"/>
    </row>
    <row r="2377" spans="4:4">
      <c r="D2377" s="358"/>
    </row>
    <row r="2378" spans="4:4">
      <c r="D2378" s="358"/>
    </row>
    <row r="2379" spans="4:4">
      <c r="D2379" s="358"/>
    </row>
    <row r="2380" spans="4:4">
      <c r="D2380" s="358"/>
    </row>
    <row r="2381" spans="4:4">
      <c r="D2381" s="358"/>
    </row>
    <row r="2382" spans="4:4">
      <c r="D2382" s="358"/>
    </row>
    <row r="2383" spans="4:4">
      <c r="D2383" s="358"/>
    </row>
    <row r="2384" spans="4:4">
      <c r="D2384" s="358"/>
    </row>
    <row r="2385" spans="4:4">
      <c r="D2385" s="358"/>
    </row>
    <row r="2386" spans="4:4">
      <c r="D2386" s="358"/>
    </row>
    <row r="2387" spans="4:4">
      <c r="D2387" s="358"/>
    </row>
    <row r="2388" spans="4:4">
      <c r="D2388" s="358"/>
    </row>
    <row r="2389" spans="4:4">
      <c r="D2389" s="358"/>
    </row>
    <row r="2390" spans="4:4">
      <c r="D2390" s="358"/>
    </row>
    <row r="2391" spans="4:4">
      <c r="D2391" s="358"/>
    </row>
    <row r="2392" spans="4:4">
      <c r="D2392" s="358"/>
    </row>
    <row r="2393" spans="4:4">
      <c r="D2393" s="358"/>
    </row>
    <row r="2394" spans="4:4">
      <c r="D2394" s="358"/>
    </row>
    <row r="2395" spans="4:4">
      <c r="D2395" s="358"/>
    </row>
    <row r="2396" spans="4:4">
      <c r="D2396" s="358"/>
    </row>
    <row r="2397" spans="4:4">
      <c r="D2397" s="358"/>
    </row>
    <row r="2398" spans="4:4">
      <c r="D2398" s="358"/>
    </row>
    <row r="2399" spans="4:4">
      <c r="D2399" s="358"/>
    </row>
    <row r="2400" spans="4:4">
      <c r="D2400" s="358"/>
    </row>
    <row r="2401" spans="4:4">
      <c r="D2401" s="358"/>
    </row>
    <row r="2402" spans="4:4">
      <c r="D2402" s="358"/>
    </row>
    <row r="2403" spans="4:4">
      <c r="D2403" s="358"/>
    </row>
    <row r="2404" spans="4:4">
      <c r="D2404" s="358"/>
    </row>
    <row r="2405" spans="4:4">
      <c r="D2405" s="358"/>
    </row>
    <row r="2406" spans="4:4">
      <c r="D2406" s="358"/>
    </row>
    <row r="2407" spans="4:4">
      <c r="D2407" s="358"/>
    </row>
    <row r="2408" spans="4:4">
      <c r="D2408" s="358"/>
    </row>
    <row r="2409" spans="4:4">
      <c r="D2409" s="358"/>
    </row>
    <row r="2410" spans="4:4">
      <c r="D2410" s="358"/>
    </row>
    <row r="2411" spans="4:4">
      <c r="D2411" s="358"/>
    </row>
    <row r="2412" spans="4:4">
      <c r="D2412" s="358"/>
    </row>
    <row r="2413" spans="4:4">
      <c r="D2413" s="358"/>
    </row>
    <row r="2414" spans="4:4">
      <c r="D2414" s="358"/>
    </row>
    <row r="2415" spans="4:4">
      <c r="D2415" s="358"/>
    </row>
    <row r="2416" spans="4:4">
      <c r="D2416" s="358"/>
    </row>
    <row r="2417" spans="4:4">
      <c r="D2417" s="358"/>
    </row>
    <row r="2418" spans="4:4">
      <c r="D2418" s="358"/>
    </row>
    <row r="2419" spans="4:4">
      <c r="D2419" s="358"/>
    </row>
    <row r="2420" spans="4:4">
      <c r="D2420" s="358"/>
    </row>
    <row r="2421" spans="4:4">
      <c r="D2421" s="358"/>
    </row>
    <row r="2422" spans="4:4">
      <c r="D2422" s="358"/>
    </row>
    <row r="2423" spans="4:4">
      <c r="D2423" s="358"/>
    </row>
    <row r="2424" spans="4:4">
      <c r="D2424" s="358"/>
    </row>
    <row r="2425" spans="4:4">
      <c r="D2425" s="358"/>
    </row>
    <row r="2426" spans="4:4">
      <c r="D2426" s="358"/>
    </row>
    <row r="2427" spans="4:4">
      <c r="D2427" s="358"/>
    </row>
    <row r="2428" spans="4:4">
      <c r="D2428" s="358"/>
    </row>
    <row r="2429" spans="4:4">
      <c r="D2429" s="358"/>
    </row>
    <row r="2430" spans="4:4">
      <c r="D2430" s="358"/>
    </row>
    <row r="2431" spans="4:4">
      <c r="D2431" s="358"/>
    </row>
    <row r="2432" spans="4:4">
      <c r="D2432" s="358"/>
    </row>
    <row r="2433" spans="4:4">
      <c r="D2433" s="358"/>
    </row>
    <row r="2434" spans="4:4">
      <c r="D2434" s="358"/>
    </row>
    <row r="2435" spans="4:4">
      <c r="D2435" s="358"/>
    </row>
    <row r="2436" spans="4:4">
      <c r="D2436" s="358"/>
    </row>
    <row r="2437" spans="4:4">
      <c r="D2437" s="358"/>
    </row>
    <row r="2438" spans="4:4">
      <c r="D2438" s="358"/>
    </row>
    <row r="2439" spans="4:4">
      <c r="D2439" s="358"/>
    </row>
    <row r="2440" spans="4:4">
      <c r="D2440" s="358"/>
    </row>
    <row r="2441" spans="4:4">
      <c r="D2441" s="358"/>
    </row>
    <row r="2442" spans="4:4">
      <c r="D2442" s="358"/>
    </row>
    <row r="2443" spans="4:4">
      <c r="D2443" s="358"/>
    </row>
    <row r="2444" spans="4:4">
      <c r="D2444" s="358"/>
    </row>
    <row r="2445" spans="4:4">
      <c r="D2445" s="358"/>
    </row>
    <row r="2446" spans="4:4">
      <c r="D2446" s="358"/>
    </row>
    <row r="2447" spans="4:4">
      <c r="D2447" s="358"/>
    </row>
    <row r="2448" spans="4:4">
      <c r="D2448" s="358"/>
    </row>
    <row r="2449" spans="4:4">
      <c r="D2449" s="358"/>
    </row>
    <row r="2450" spans="4:4">
      <c r="D2450" s="358"/>
    </row>
    <row r="2451" spans="4:4">
      <c r="D2451" s="358"/>
    </row>
    <row r="2452" spans="4:4">
      <c r="D2452" s="358"/>
    </row>
    <row r="2453" spans="4:4">
      <c r="D2453" s="358"/>
    </row>
    <row r="2454" spans="4:4">
      <c r="D2454" s="358"/>
    </row>
    <row r="2455" spans="4:4">
      <c r="D2455" s="358"/>
    </row>
    <row r="2456" spans="4:4">
      <c r="D2456" s="358"/>
    </row>
    <row r="2457" spans="4:4">
      <c r="D2457" s="358"/>
    </row>
    <row r="2458" spans="4:4">
      <c r="D2458" s="358"/>
    </row>
    <row r="2459" spans="4:4">
      <c r="D2459" s="358"/>
    </row>
    <row r="2460" spans="4:4">
      <c r="D2460" s="358"/>
    </row>
    <row r="2461" spans="4:4">
      <c r="D2461" s="358"/>
    </row>
    <row r="2462" spans="4:4">
      <c r="D2462" s="358"/>
    </row>
    <row r="2463" spans="4:4">
      <c r="D2463" s="358"/>
    </row>
    <row r="2464" spans="4:4">
      <c r="D2464" s="358"/>
    </row>
    <row r="2465" spans="4:4">
      <c r="D2465" s="358"/>
    </row>
    <row r="2466" spans="4:4">
      <c r="D2466" s="358"/>
    </row>
    <row r="2467" spans="4:4">
      <c r="D2467" s="358"/>
    </row>
    <row r="2468" spans="4:4">
      <c r="D2468" s="358"/>
    </row>
    <row r="2469" spans="4:4">
      <c r="D2469" s="358"/>
    </row>
    <row r="2470" spans="4:4">
      <c r="D2470" s="358"/>
    </row>
    <row r="2471" spans="4:4">
      <c r="D2471" s="358"/>
    </row>
    <row r="2472" spans="4:4">
      <c r="D2472" s="358"/>
    </row>
    <row r="2473" spans="4:4">
      <c r="D2473" s="358"/>
    </row>
    <row r="2474" spans="4:4">
      <c r="D2474" s="358"/>
    </row>
    <row r="2475" spans="4:4">
      <c r="D2475" s="358"/>
    </row>
    <row r="2476" spans="4:4">
      <c r="D2476" s="358"/>
    </row>
    <row r="2477" spans="4:4">
      <c r="D2477" s="358"/>
    </row>
    <row r="2478" spans="4:4">
      <c r="D2478" s="358"/>
    </row>
    <row r="2479" spans="4:4">
      <c r="D2479" s="358"/>
    </row>
    <row r="2480" spans="4:4">
      <c r="D2480" s="358"/>
    </row>
    <row r="2481" spans="4:4">
      <c r="D2481" s="358"/>
    </row>
    <row r="2482" spans="4:4">
      <c r="D2482" s="358"/>
    </row>
    <row r="2483" spans="4:4">
      <c r="D2483" s="358"/>
    </row>
    <row r="2484" spans="4:4">
      <c r="D2484" s="358"/>
    </row>
    <row r="2485" spans="4:4">
      <c r="D2485" s="358"/>
    </row>
    <row r="2486" spans="4:4">
      <c r="D2486" s="358"/>
    </row>
    <row r="2487" spans="4:4">
      <c r="D2487" s="358"/>
    </row>
    <row r="2488" spans="4:4">
      <c r="D2488" s="358"/>
    </row>
    <row r="2489" spans="4:4">
      <c r="D2489" s="358"/>
    </row>
    <row r="2490" spans="4:4">
      <c r="D2490" s="358"/>
    </row>
    <row r="2491" spans="4:4">
      <c r="D2491" s="358"/>
    </row>
    <row r="2492" spans="4:4">
      <c r="D2492" s="358"/>
    </row>
    <row r="2493" spans="4:4">
      <c r="D2493" s="358"/>
    </row>
    <row r="2494" spans="4:4">
      <c r="D2494" s="358"/>
    </row>
    <row r="2495" spans="4:4">
      <c r="D2495" s="358"/>
    </row>
    <row r="2496" spans="4:4">
      <c r="D2496" s="358"/>
    </row>
    <row r="2497" spans="4:4">
      <c r="D2497" s="358"/>
    </row>
    <row r="2498" spans="4:4">
      <c r="D2498" s="358"/>
    </row>
    <row r="2499" spans="4:4">
      <c r="D2499" s="358"/>
    </row>
    <row r="2500" spans="4:4">
      <c r="D2500" s="358"/>
    </row>
    <row r="2501" spans="4:4">
      <c r="D2501" s="358"/>
    </row>
    <row r="2502" spans="4:4">
      <c r="D2502" s="358"/>
    </row>
    <row r="2503" spans="4:4">
      <c r="D2503" s="358"/>
    </row>
    <row r="2504" spans="4:4">
      <c r="D2504" s="358"/>
    </row>
    <row r="2505" spans="4:4">
      <c r="D2505" s="358"/>
    </row>
    <row r="2506" spans="4:4">
      <c r="D2506" s="358"/>
    </row>
    <row r="2507" spans="4:4">
      <c r="D2507" s="358"/>
    </row>
    <row r="2508" spans="4:4">
      <c r="D2508" s="358"/>
    </row>
    <row r="2509" spans="4:4">
      <c r="D2509" s="358"/>
    </row>
    <row r="2510" spans="4:4">
      <c r="D2510" s="358"/>
    </row>
    <row r="2511" spans="4:4">
      <c r="D2511" s="358"/>
    </row>
    <row r="2512" spans="4:4">
      <c r="D2512" s="358"/>
    </row>
    <row r="2513" spans="4:4">
      <c r="D2513" s="358"/>
    </row>
    <row r="2514" spans="4:4">
      <c r="D2514" s="358"/>
    </row>
    <row r="2515" spans="4:4">
      <c r="D2515" s="358"/>
    </row>
    <row r="2516" spans="4:4">
      <c r="D2516" s="358"/>
    </row>
    <row r="2517" spans="4:4">
      <c r="D2517" s="358"/>
    </row>
    <row r="2518" spans="4:4">
      <c r="D2518" s="358"/>
    </row>
    <row r="2519" spans="4:4">
      <c r="D2519" s="358"/>
    </row>
    <row r="2520" spans="4:4">
      <c r="D2520" s="358"/>
    </row>
    <row r="2521" spans="4:4">
      <c r="D2521" s="358"/>
    </row>
    <row r="2522" spans="4:4">
      <c r="D2522" s="358"/>
    </row>
    <row r="2523" spans="4:4">
      <c r="D2523" s="358"/>
    </row>
    <row r="2524" spans="4:4">
      <c r="D2524" s="358"/>
    </row>
    <row r="2525" spans="4:4">
      <c r="D2525" s="358"/>
    </row>
    <row r="2526" spans="4:4">
      <c r="D2526" s="358"/>
    </row>
    <row r="2527" spans="4:4">
      <c r="D2527" s="358"/>
    </row>
    <row r="2528" spans="4:4">
      <c r="D2528" s="358"/>
    </row>
    <row r="2529" spans="4:4">
      <c r="D2529" s="358"/>
    </row>
    <row r="2530" spans="4:4">
      <c r="D2530" s="358"/>
    </row>
    <row r="2531" spans="4:4">
      <c r="D2531" s="358"/>
    </row>
    <row r="2532" spans="4:4">
      <c r="D2532" s="358"/>
    </row>
    <row r="2533" spans="4:4">
      <c r="D2533" s="358"/>
    </row>
    <row r="2534" spans="4:4">
      <c r="D2534" s="358"/>
    </row>
    <row r="2535" spans="4:4">
      <c r="D2535" s="358"/>
    </row>
    <row r="2536" spans="4:4">
      <c r="D2536" s="358"/>
    </row>
    <row r="2537" spans="4:4">
      <c r="D2537" s="358"/>
    </row>
    <row r="2538" spans="4:4">
      <c r="D2538" s="358"/>
    </row>
    <row r="2539" spans="4:4">
      <c r="D2539" s="358"/>
    </row>
    <row r="2540" spans="4:4">
      <c r="D2540" s="358"/>
    </row>
    <row r="2541" spans="4:4">
      <c r="D2541" s="358"/>
    </row>
    <row r="2542" spans="4:4">
      <c r="D2542" s="358"/>
    </row>
    <row r="2543" spans="4:4">
      <c r="D2543" s="358"/>
    </row>
    <row r="2544" spans="4:4">
      <c r="D2544" s="358"/>
    </row>
    <row r="2545" spans="4:4">
      <c r="D2545" s="358"/>
    </row>
    <row r="2546" spans="4:4">
      <c r="D2546" s="358"/>
    </row>
    <row r="2547" spans="4:4">
      <c r="D2547" s="358"/>
    </row>
    <row r="2548" spans="4:4">
      <c r="D2548" s="358"/>
    </row>
    <row r="2549" spans="4:4">
      <c r="D2549" s="358"/>
    </row>
    <row r="2550" spans="4:4">
      <c r="D2550" s="358"/>
    </row>
    <row r="2551" spans="4:4">
      <c r="D2551" s="358"/>
    </row>
    <row r="2552" spans="4:4">
      <c r="D2552" s="358"/>
    </row>
    <row r="2553" spans="4:4">
      <c r="D2553" s="358"/>
    </row>
    <row r="2554" spans="4:4">
      <c r="D2554" s="358"/>
    </row>
    <row r="2555" spans="4:4">
      <c r="D2555" s="358"/>
    </row>
    <row r="2556" spans="4:4">
      <c r="D2556" s="358"/>
    </row>
    <row r="2557" spans="4:4">
      <c r="D2557" s="358"/>
    </row>
    <row r="2558" spans="4:4">
      <c r="D2558" s="358"/>
    </row>
    <row r="2559" spans="4:4">
      <c r="D2559" s="358"/>
    </row>
    <row r="2560" spans="4:4">
      <c r="D2560" s="358"/>
    </row>
    <row r="2561" spans="4:4">
      <c r="D2561" s="358"/>
    </row>
    <row r="2562" spans="4:4">
      <c r="D2562" s="358"/>
    </row>
    <row r="2563" spans="4:4">
      <c r="D2563" s="358"/>
    </row>
    <row r="2564" spans="4:4">
      <c r="D2564" s="358"/>
    </row>
    <row r="2565" spans="4:4">
      <c r="D2565" s="358"/>
    </row>
    <row r="2566" spans="4:4">
      <c r="D2566" s="358"/>
    </row>
    <row r="2567" spans="4:4">
      <c r="D2567" s="358"/>
    </row>
    <row r="2568" spans="4:4">
      <c r="D2568" s="358"/>
    </row>
    <row r="2569" spans="4:4">
      <c r="D2569" s="358"/>
    </row>
    <row r="2570" spans="4:4">
      <c r="D2570" s="358"/>
    </row>
    <row r="2571" spans="4:4">
      <c r="D2571" s="358"/>
    </row>
    <row r="2572" spans="4:4">
      <c r="D2572" s="358"/>
    </row>
    <row r="2573" spans="4:4">
      <c r="D2573" s="358"/>
    </row>
    <row r="2574" spans="4:4">
      <c r="D2574" s="358"/>
    </row>
    <row r="2575" spans="4:4">
      <c r="D2575" s="358"/>
    </row>
    <row r="2576" spans="4:4">
      <c r="D2576" s="358"/>
    </row>
    <row r="2577" spans="4:4">
      <c r="D2577" s="358"/>
    </row>
    <row r="2578" spans="4:4">
      <c r="D2578" s="358"/>
    </row>
    <row r="2579" spans="4:4">
      <c r="D2579" s="358"/>
    </row>
    <row r="2580" spans="4:4">
      <c r="D2580" s="358"/>
    </row>
    <row r="2581" spans="4:4">
      <c r="D2581" s="358"/>
    </row>
    <row r="2582" spans="4:4">
      <c r="D2582" s="358"/>
    </row>
    <row r="2583" spans="4:4">
      <c r="D2583" s="358"/>
    </row>
    <row r="2584" spans="4:4">
      <c r="D2584" s="358"/>
    </row>
    <row r="2585" spans="4:4">
      <c r="D2585" s="358"/>
    </row>
    <row r="2586" spans="4:4">
      <c r="D2586" s="358"/>
    </row>
    <row r="2587" spans="4:4">
      <c r="D2587" s="358"/>
    </row>
    <row r="2588" spans="4:4">
      <c r="D2588" s="358"/>
    </row>
    <row r="2589" spans="4:4">
      <c r="D2589" s="358"/>
    </row>
    <row r="2590" spans="4:4">
      <c r="D2590" s="358"/>
    </row>
    <row r="2591" spans="4:4">
      <c r="D2591" s="358"/>
    </row>
    <row r="2592" spans="4:4">
      <c r="D2592" s="358"/>
    </row>
    <row r="2593" spans="4:4">
      <c r="D2593" s="358"/>
    </row>
    <row r="2594" spans="4:4">
      <c r="D2594" s="358"/>
    </row>
    <row r="2595" spans="4:4">
      <c r="D2595" s="358"/>
    </row>
    <row r="2596" spans="4:4">
      <c r="D2596" s="358"/>
    </row>
    <row r="2597" spans="4:4">
      <c r="D2597" s="358"/>
    </row>
    <row r="2598" spans="4:4">
      <c r="D2598" s="358"/>
    </row>
    <row r="2599" spans="4:4">
      <c r="D2599" s="358"/>
    </row>
    <row r="2600" spans="4:4">
      <c r="D2600" s="358"/>
    </row>
    <row r="2601" spans="4:4">
      <c r="D2601" s="358"/>
    </row>
    <row r="2602" spans="4:4">
      <c r="D2602" s="358"/>
    </row>
    <row r="2603" spans="4:4">
      <c r="D2603" s="358"/>
    </row>
    <row r="2604" spans="4:4">
      <c r="D2604" s="358"/>
    </row>
    <row r="2605" spans="4:4">
      <c r="D2605" s="358"/>
    </row>
    <row r="2606" spans="4:4">
      <c r="D2606" s="358"/>
    </row>
    <row r="2607" spans="4:4">
      <c r="D2607" s="358"/>
    </row>
    <row r="2608" spans="4:4">
      <c r="D2608" s="358"/>
    </row>
    <row r="2609" spans="4:4">
      <c r="D2609" s="358"/>
    </row>
    <row r="2610" spans="4:4">
      <c r="D2610" s="358"/>
    </row>
    <row r="2611" spans="4:4">
      <c r="D2611" s="358"/>
    </row>
    <row r="2612" spans="4:4">
      <c r="D2612" s="358"/>
    </row>
    <row r="2613" spans="4:4">
      <c r="D2613" s="358"/>
    </row>
    <row r="2614" spans="4:4">
      <c r="D2614" s="358"/>
    </row>
    <row r="2615" spans="4:4">
      <c r="D2615" s="358"/>
    </row>
    <row r="2616" spans="4:4">
      <c r="D2616" s="358"/>
    </row>
    <row r="2617" spans="4:4">
      <c r="D2617" s="358"/>
    </row>
    <row r="2618" spans="4:4">
      <c r="D2618" s="358"/>
    </row>
    <row r="2619" spans="4:4">
      <c r="D2619" s="358"/>
    </row>
    <row r="2620" spans="4:4">
      <c r="D2620" s="358"/>
    </row>
    <row r="2621" spans="4:4">
      <c r="D2621" s="358"/>
    </row>
    <row r="2622" spans="4:4">
      <c r="D2622" s="358"/>
    </row>
    <row r="2623" spans="4:4">
      <c r="D2623" s="358"/>
    </row>
    <row r="2624" spans="4:4">
      <c r="D2624" s="358"/>
    </row>
    <row r="2625" spans="4:4">
      <c r="D2625" s="358"/>
    </row>
    <row r="2626" spans="4:4">
      <c r="D2626" s="358"/>
    </row>
    <row r="2627" spans="4:4">
      <c r="D2627" s="358"/>
    </row>
    <row r="2628" spans="4:4">
      <c r="D2628" s="358"/>
    </row>
    <row r="2629" spans="4:4">
      <c r="D2629" s="358"/>
    </row>
    <row r="2630" spans="4:4">
      <c r="D2630" s="358"/>
    </row>
    <row r="2631" spans="4:4">
      <c r="D2631" s="358"/>
    </row>
    <row r="2632" spans="4:4">
      <c r="D2632" s="358"/>
    </row>
    <row r="2633" spans="4:4">
      <c r="D2633" s="358"/>
    </row>
    <row r="2634" spans="4:4">
      <c r="D2634" s="358"/>
    </row>
    <row r="2635" spans="4:4">
      <c r="D2635" s="358"/>
    </row>
    <row r="2636" spans="4:4">
      <c r="D2636" s="358"/>
    </row>
    <row r="2637" spans="4:4">
      <c r="D2637" s="358"/>
    </row>
    <row r="2638" spans="4:4">
      <c r="D2638" s="358"/>
    </row>
    <row r="2639" spans="4:4">
      <c r="D2639" s="358"/>
    </row>
    <row r="2640" spans="4:4">
      <c r="D2640" s="358"/>
    </row>
    <row r="2641" spans="4:4">
      <c r="D2641" s="358"/>
    </row>
    <row r="2642" spans="4:4">
      <c r="D2642" s="358"/>
    </row>
    <row r="2643" spans="4:4">
      <c r="D2643" s="358"/>
    </row>
    <row r="2644" spans="4:4">
      <c r="D2644" s="358"/>
    </row>
    <row r="2645" spans="4:4">
      <c r="D2645" s="358"/>
    </row>
    <row r="2646" spans="4:4">
      <c r="D2646" s="358"/>
    </row>
    <row r="2647" spans="4:4">
      <c r="D2647" s="358"/>
    </row>
    <row r="2648" spans="4:4">
      <c r="D2648" s="358"/>
    </row>
    <row r="2649" spans="4:4">
      <c r="D2649" s="358"/>
    </row>
    <row r="2650" spans="4:4">
      <c r="D2650" s="358"/>
    </row>
    <row r="2651" spans="4:4">
      <c r="D2651" s="358"/>
    </row>
    <row r="2652" spans="4:4">
      <c r="D2652" s="358"/>
    </row>
    <row r="2653" spans="4:4">
      <c r="D2653" s="358"/>
    </row>
    <row r="2654" spans="4:4">
      <c r="D2654" s="358"/>
    </row>
    <row r="2655" spans="4:4">
      <c r="D2655" s="358"/>
    </row>
    <row r="2656" spans="4:4">
      <c r="D2656" s="358"/>
    </row>
    <row r="2657" spans="4:4">
      <c r="D2657" s="358"/>
    </row>
    <row r="2658" spans="4:4">
      <c r="D2658" s="358"/>
    </row>
    <row r="2659" spans="4:4">
      <c r="D2659" s="358"/>
    </row>
    <row r="2660" spans="4:4">
      <c r="D2660" s="358"/>
    </row>
    <row r="2661" spans="4:4">
      <c r="D2661" s="358"/>
    </row>
    <row r="2662" spans="4:4">
      <c r="D2662" s="358"/>
    </row>
    <row r="2663" spans="4:4">
      <c r="D2663" s="358"/>
    </row>
    <row r="2664" spans="4:4">
      <c r="D2664" s="358"/>
    </row>
    <row r="2665" spans="4:4">
      <c r="D2665" s="358"/>
    </row>
    <row r="2666" spans="4:4">
      <c r="D2666" s="358"/>
    </row>
    <row r="2667" spans="4:4">
      <c r="D2667" s="358"/>
    </row>
    <row r="2668" spans="4:4">
      <c r="D2668" s="358"/>
    </row>
    <row r="2669" spans="4:4">
      <c r="D2669" s="358"/>
    </row>
    <row r="2670" spans="4:4">
      <c r="D2670" s="358"/>
    </row>
    <row r="2671" spans="4:4">
      <c r="D2671" s="358"/>
    </row>
    <row r="2672" spans="4:4">
      <c r="D2672" s="358"/>
    </row>
    <row r="2673" spans="4:4">
      <c r="D2673" s="358"/>
    </row>
    <row r="2674" spans="4:4">
      <c r="D2674" s="358"/>
    </row>
    <row r="2675" spans="4:4">
      <c r="D2675" s="358"/>
    </row>
    <row r="2676" spans="4:4">
      <c r="D2676" s="358"/>
    </row>
    <row r="2677" spans="4:4">
      <c r="D2677" s="358"/>
    </row>
    <row r="2678" spans="4:4">
      <c r="D2678" s="358"/>
    </row>
    <row r="2679" spans="4:4">
      <c r="D2679" s="358"/>
    </row>
    <row r="2680" spans="4:4">
      <c r="D2680" s="358"/>
    </row>
    <row r="2681" spans="4:4">
      <c r="D2681" s="358"/>
    </row>
    <row r="2682" spans="4:4">
      <c r="D2682" s="358"/>
    </row>
    <row r="2683" spans="4:4">
      <c r="D2683" s="358"/>
    </row>
    <row r="2684" spans="4:4">
      <c r="D2684" s="358"/>
    </row>
    <row r="2685" spans="4:4">
      <c r="D2685" s="358"/>
    </row>
    <row r="2686" spans="4:4">
      <c r="D2686" s="358"/>
    </row>
    <row r="2687" spans="4:4">
      <c r="D2687" s="358"/>
    </row>
    <row r="2688" spans="4:4">
      <c r="D2688" s="358"/>
    </row>
    <row r="2689" spans="4:4">
      <c r="D2689" s="358"/>
    </row>
    <row r="2690" spans="4:4">
      <c r="D2690" s="358"/>
    </row>
    <row r="2691" spans="4:4">
      <c r="D2691" s="358"/>
    </row>
    <row r="2692" spans="4:4">
      <c r="D2692" s="358"/>
    </row>
    <row r="2693" spans="4:4">
      <c r="D2693" s="358"/>
    </row>
    <row r="2694" spans="4:4">
      <c r="D2694" s="358"/>
    </row>
    <row r="2695" spans="4:4">
      <c r="D2695" s="358"/>
    </row>
    <row r="2696" spans="4:4">
      <c r="D2696" s="358"/>
    </row>
    <row r="2697" spans="4:4">
      <c r="D2697" s="358"/>
    </row>
    <row r="2698" spans="4:4">
      <c r="D2698" s="358"/>
    </row>
    <row r="2699" spans="4:4">
      <c r="D2699" s="358"/>
    </row>
    <row r="2700" spans="4:4">
      <c r="D2700" s="358"/>
    </row>
    <row r="2701" spans="4:4">
      <c r="D2701" s="358"/>
    </row>
    <row r="2702" spans="4:4">
      <c r="D2702" s="358"/>
    </row>
    <row r="2703" spans="4:4">
      <c r="D2703" s="358"/>
    </row>
    <row r="2704" spans="4:4">
      <c r="D2704" s="358"/>
    </row>
    <row r="2705" spans="4:4">
      <c r="D2705" s="358"/>
    </row>
    <row r="2706" spans="4:4">
      <c r="D2706" s="358"/>
    </row>
    <row r="2707" spans="4:4">
      <c r="D2707" s="358"/>
    </row>
    <row r="2708" spans="4:4">
      <c r="D2708" s="358"/>
    </row>
    <row r="2709" spans="4:4">
      <c r="D2709" s="358"/>
    </row>
    <row r="2710" spans="4:4">
      <c r="D2710" s="358"/>
    </row>
    <row r="2711" spans="4:4">
      <c r="D2711" s="358"/>
    </row>
    <row r="2712" spans="4:4">
      <c r="D2712" s="358"/>
    </row>
    <row r="2713" spans="4:4">
      <c r="D2713" s="358"/>
    </row>
    <row r="2714" spans="4:4">
      <c r="D2714" s="358"/>
    </row>
    <row r="2715" spans="4:4">
      <c r="D2715" s="358"/>
    </row>
    <row r="2716" spans="4:4">
      <c r="D2716" s="358"/>
    </row>
    <row r="2717" spans="4:4">
      <c r="D2717" s="358"/>
    </row>
    <row r="2718" spans="4:4">
      <c r="D2718" s="358"/>
    </row>
    <row r="2719" spans="4:4">
      <c r="D2719" s="358"/>
    </row>
    <row r="2720" spans="4:4">
      <c r="D2720" s="358"/>
    </row>
    <row r="2721" spans="4:4">
      <c r="D2721" s="358"/>
    </row>
    <row r="2722" spans="4:4">
      <c r="D2722" s="358"/>
    </row>
    <row r="2723" spans="4:4">
      <c r="D2723" s="358"/>
    </row>
    <row r="2724" spans="4:4">
      <c r="D2724" s="358"/>
    </row>
    <row r="2725" spans="4:4">
      <c r="D2725" s="358"/>
    </row>
    <row r="2726" spans="4:4">
      <c r="D2726" s="358"/>
    </row>
    <row r="2727" spans="4:4">
      <c r="D2727" s="358"/>
    </row>
    <row r="2728" spans="4:4">
      <c r="D2728" s="358"/>
    </row>
    <row r="2729" spans="4:4">
      <c r="D2729" s="358"/>
    </row>
    <row r="2730" spans="4:4">
      <c r="D2730" s="358"/>
    </row>
    <row r="2731" spans="4:4">
      <c r="D2731" s="358"/>
    </row>
    <row r="2732" spans="4:4">
      <c r="D2732" s="358"/>
    </row>
    <row r="2733" spans="4:4">
      <c r="D2733" s="358"/>
    </row>
    <row r="2734" spans="4:4">
      <c r="D2734" s="358"/>
    </row>
    <row r="2735" spans="4:4">
      <c r="D2735" s="358"/>
    </row>
    <row r="2736" spans="4:4">
      <c r="D2736" s="358"/>
    </row>
    <row r="2737" spans="4:4">
      <c r="D2737" s="358"/>
    </row>
    <row r="2738" spans="4:4">
      <c r="D2738" s="358"/>
    </row>
    <row r="2739" spans="4:4">
      <c r="D2739" s="358"/>
    </row>
    <row r="2740" spans="4:4">
      <c r="D2740" s="358"/>
    </row>
    <row r="2741" spans="4:4">
      <c r="D2741" s="358"/>
    </row>
    <row r="2742" spans="4:4">
      <c r="D2742" s="358"/>
    </row>
    <row r="2743" spans="4:4">
      <c r="D2743" s="358"/>
    </row>
    <row r="2744" spans="4:4">
      <c r="D2744" s="358"/>
    </row>
    <row r="2745" spans="4:4">
      <c r="D2745" s="358"/>
    </row>
    <row r="2746" spans="4:4">
      <c r="D2746" s="358"/>
    </row>
    <row r="2747" spans="4:4">
      <c r="D2747" s="358"/>
    </row>
    <row r="2748" spans="4:4">
      <c r="D2748" s="358"/>
    </row>
    <row r="2749" spans="4:4">
      <c r="D2749" s="358"/>
    </row>
    <row r="2750" spans="4:4">
      <c r="D2750" s="358"/>
    </row>
    <row r="2751" spans="4:4">
      <c r="D2751" s="358"/>
    </row>
    <row r="2752" spans="4:4">
      <c r="D2752" s="358"/>
    </row>
    <row r="2753" spans="4:4">
      <c r="D2753" s="358"/>
    </row>
    <row r="2754" spans="4:4">
      <c r="D2754" s="358"/>
    </row>
    <row r="2755" spans="4:4">
      <c r="D2755" s="358"/>
    </row>
    <row r="2756" spans="4:4">
      <c r="D2756" s="358"/>
    </row>
    <row r="2757" spans="4:4">
      <c r="D2757" s="358"/>
    </row>
    <row r="2758" spans="4:4">
      <c r="D2758" s="358"/>
    </row>
    <row r="2759" spans="4:4">
      <c r="D2759" s="358"/>
    </row>
    <row r="2760" spans="4:4">
      <c r="D2760" s="358"/>
    </row>
    <row r="2761" spans="4:4">
      <c r="D2761" s="358"/>
    </row>
    <row r="2762" spans="4:4">
      <c r="D2762" s="358"/>
    </row>
    <row r="2763" spans="4:4">
      <c r="D2763" s="358"/>
    </row>
    <row r="2764" spans="4:4">
      <c r="D2764" s="358"/>
    </row>
    <row r="2765" spans="4:4">
      <c r="D2765" s="358"/>
    </row>
    <row r="2766" spans="4:4">
      <c r="D2766" s="358"/>
    </row>
    <row r="2767" spans="4:4">
      <c r="D2767" s="358"/>
    </row>
    <row r="2768" spans="4:4">
      <c r="D2768" s="358"/>
    </row>
    <row r="2769" spans="4:4">
      <c r="D2769" s="358"/>
    </row>
    <row r="2770" spans="4:4">
      <c r="D2770" s="358"/>
    </row>
    <row r="2771" spans="4:4">
      <c r="D2771" s="358"/>
    </row>
    <row r="2772" spans="4:4">
      <c r="D2772" s="358"/>
    </row>
    <row r="2773" spans="4:4">
      <c r="D2773" s="358"/>
    </row>
    <row r="2774" spans="4:4">
      <c r="D2774" s="358"/>
    </row>
    <row r="2775" spans="4:4">
      <c r="D2775" s="358"/>
    </row>
    <row r="2776" spans="4:4">
      <c r="D2776" s="358"/>
    </row>
    <row r="2777" spans="4:4">
      <c r="D2777" s="358"/>
    </row>
    <row r="2778" spans="4:4">
      <c r="D2778" s="358"/>
    </row>
    <row r="2779" spans="4:4">
      <c r="D2779" s="358"/>
    </row>
    <row r="2780" spans="4:4">
      <c r="D2780" s="358"/>
    </row>
    <row r="2781" spans="4:4">
      <c r="D2781" s="358"/>
    </row>
    <row r="2782" spans="4:4">
      <c r="D2782" s="358"/>
    </row>
    <row r="2783" spans="4:4">
      <c r="D2783" s="358"/>
    </row>
    <row r="2784" spans="4:4">
      <c r="D2784" s="358"/>
    </row>
    <row r="2785" spans="4:4">
      <c r="D2785" s="358"/>
    </row>
    <row r="2786" spans="4:4">
      <c r="D2786" s="358"/>
    </row>
    <row r="2787" spans="4:4">
      <c r="D2787" s="358"/>
    </row>
    <row r="2788" spans="4:4">
      <c r="D2788" s="358"/>
    </row>
    <row r="2789" spans="4:4">
      <c r="D2789" s="358"/>
    </row>
    <row r="2790" spans="4:4">
      <c r="D2790" s="358"/>
    </row>
    <row r="2791" spans="4:4">
      <c r="D2791" s="358"/>
    </row>
    <row r="2792" spans="4:4">
      <c r="D2792" s="358"/>
    </row>
    <row r="2793" spans="4:4">
      <c r="D2793" s="358"/>
    </row>
    <row r="2794" spans="4:4">
      <c r="D2794" s="358"/>
    </row>
    <row r="2795" spans="4:4">
      <c r="D2795" s="358"/>
    </row>
    <row r="2796" spans="4:4">
      <c r="D2796" s="358"/>
    </row>
    <row r="2797" spans="4:4">
      <c r="D2797" s="358"/>
    </row>
    <row r="2798" spans="4:4">
      <c r="D2798" s="358"/>
    </row>
    <row r="2799" spans="4:4">
      <c r="D2799" s="358"/>
    </row>
    <row r="2800" spans="4:4">
      <c r="D2800" s="358"/>
    </row>
    <row r="2801" spans="4:4">
      <c r="D2801" s="358"/>
    </row>
    <row r="2802" spans="4:4">
      <c r="D2802" s="358"/>
    </row>
    <row r="2803" spans="4:4">
      <c r="D2803" s="358"/>
    </row>
    <row r="2804" spans="4:4">
      <c r="D2804" s="358"/>
    </row>
    <row r="2805" spans="4:4">
      <c r="D2805" s="358"/>
    </row>
    <row r="2806" spans="4:4">
      <c r="D2806" s="358"/>
    </row>
    <row r="2807" spans="4:4">
      <c r="D2807" s="358"/>
    </row>
    <row r="2808" spans="4:4">
      <c r="D2808" s="358"/>
    </row>
    <row r="2809" spans="4:4">
      <c r="D2809" s="358"/>
    </row>
    <row r="2810" spans="4:4">
      <c r="D2810" s="358"/>
    </row>
    <row r="2811" spans="4:4">
      <c r="D2811" s="358"/>
    </row>
    <row r="2812" spans="4:4">
      <c r="D2812" s="358"/>
    </row>
    <row r="2813" spans="4:4">
      <c r="D2813" s="358"/>
    </row>
    <row r="2814" spans="4:4">
      <c r="D2814" s="358"/>
    </row>
    <row r="2815" spans="4:4">
      <c r="D2815" s="358"/>
    </row>
    <row r="2816" spans="4:4">
      <c r="D2816" s="358"/>
    </row>
    <row r="2817" spans="4:4">
      <c r="D2817" s="358"/>
    </row>
    <row r="2818" spans="4:4">
      <c r="D2818" s="358"/>
    </row>
    <row r="2819" spans="4:4">
      <c r="D2819" s="358"/>
    </row>
    <row r="2820" spans="4:4">
      <c r="D2820" s="358"/>
    </row>
    <row r="2821" spans="4:4">
      <c r="D2821" s="358"/>
    </row>
    <row r="2822" spans="4:4">
      <c r="D2822" s="358"/>
    </row>
    <row r="2823" spans="4:4">
      <c r="D2823" s="358"/>
    </row>
    <row r="2824" spans="4:4">
      <c r="D2824" s="358"/>
    </row>
    <row r="2825" spans="4:4">
      <c r="D2825" s="358"/>
    </row>
    <row r="2826" spans="4:4">
      <c r="D2826" s="358"/>
    </row>
    <row r="2827" spans="4:4">
      <c r="D2827" s="358"/>
    </row>
    <row r="2828" spans="4:4">
      <c r="D2828" s="358"/>
    </row>
    <row r="2829" spans="4:4">
      <c r="D2829" s="358"/>
    </row>
    <row r="2830" spans="4:4">
      <c r="D2830" s="358"/>
    </row>
    <row r="2831" spans="4:4">
      <c r="D2831" s="358"/>
    </row>
    <row r="2832" spans="4:4">
      <c r="D2832" s="358"/>
    </row>
    <row r="2833" spans="4:4">
      <c r="D2833" s="358"/>
    </row>
    <row r="2834" spans="4:4">
      <c r="D2834" s="358"/>
    </row>
    <row r="2835" spans="4:4">
      <c r="D2835" s="358"/>
    </row>
    <row r="2836" spans="4:4">
      <c r="D2836" s="358"/>
    </row>
    <row r="2837" spans="4:4">
      <c r="D2837" s="358"/>
    </row>
    <row r="2838" spans="4:4">
      <c r="D2838" s="358"/>
    </row>
    <row r="2839" spans="4:4">
      <c r="D2839" s="358"/>
    </row>
    <row r="2840" spans="4:4">
      <c r="D2840" s="358"/>
    </row>
    <row r="2841" spans="4:4">
      <c r="D2841" s="358"/>
    </row>
    <row r="2842" spans="4:4">
      <c r="D2842" s="358"/>
    </row>
    <row r="2843" spans="4:4">
      <c r="D2843" s="358"/>
    </row>
    <row r="2844" spans="4:4">
      <c r="D2844" s="358"/>
    </row>
    <row r="2845" spans="4:4">
      <c r="D2845" s="358"/>
    </row>
    <row r="2846" spans="4:4">
      <c r="D2846" s="358"/>
    </row>
    <row r="2847" spans="4:4">
      <c r="D2847" s="358"/>
    </row>
    <row r="2848" spans="4:4">
      <c r="D2848" s="358"/>
    </row>
    <row r="2849" spans="4:4">
      <c r="D2849" s="358"/>
    </row>
    <row r="2850" spans="4:4">
      <c r="D2850" s="358"/>
    </row>
    <row r="2851" spans="4:4">
      <c r="D2851" s="358"/>
    </row>
    <row r="2852" spans="4:4">
      <c r="D2852" s="358"/>
    </row>
    <row r="2853" spans="4:4">
      <c r="D2853" s="358"/>
    </row>
    <row r="2854" spans="4:4">
      <c r="D2854" s="358"/>
    </row>
    <row r="2855" spans="4:4">
      <c r="D2855" s="358"/>
    </row>
    <row r="2856" spans="4:4">
      <c r="D2856" s="358"/>
    </row>
    <row r="2857" spans="4:4">
      <c r="D2857" s="358"/>
    </row>
    <row r="2858" spans="4:4">
      <c r="D2858" s="358"/>
    </row>
    <row r="2859" spans="4:4">
      <c r="D2859" s="358"/>
    </row>
    <row r="2860" spans="4:4">
      <c r="D2860" s="358"/>
    </row>
    <row r="2861" spans="4:4">
      <c r="D2861" s="358"/>
    </row>
    <row r="2862" spans="4:4">
      <c r="D2862" s="358"/>
    </row>
    <row r="2863" spans="4:4">
      <c r="D2863" s="358"/>
    </row>
    <row r="2864" spans="4:4">
      <c r="D2864" s="358"/>
    </row>
    <row r="2865" spans="4:4">
      <c r="D2865" s="358"/>
    </row>
    <row r="2866" spans="4:4">
      <c r="D2866" s="358"/>
    </row>
    <row r="2867" spans="4:4">
      <c r="D2867" s="358"/>
    </row>
    <row r="2868" spans="4:4">
      <c r="D2868" s="358"/>
    </row>
    <row r="2869" spans="4:4">
      <c r="D2869" s="358"/>
    </row>
    <row r="2870" spans="4:4">
      <c r="D2870" s="358"/>
    </row>
    <row r="2871" spans="4:4">
      <c r="D2871" s="358"/>
    </row>
    <row r="2872" spans="4:4">
      <c r="D2872" s="358"/>
    </row>
    <row r="2873" spans="4:4">
      <c r="D2873" s="358"/>
    </row>
    <row r="2874" spans="4:4">
      <c r="D2874" s="358"/>
    </row>
    <row r="2875" spans="4:4">
      <c r="D2875" s="358"/>
    </row>
    <row r="2876" spans="4:4">
      <c r="D2876" s="358"/>
    </row>
    <row r="2877" spans="4:4">
      <c r="D2877" s="358"/>
    </row>
    <row r="2878" spans="4:4">
      <c r="D2878" s="358"/>
    </row>
    <row r="2879" spans="4:4">
      <c r="D2879" s="358"/>
    </row>
    <row r="2880" spans="4:4">
      <c r="D2880" s="358"/>
    </row>
    <row r="2881" spans="4:4">
      <c r="D2881" s="358"/>
    </row>
    <row r="2882" spans="4:4">
      <c r="D2882" s="358"/>
    </row>
    <row r="2883" spans="4:4">
      <c r="D2883" s="358"/>
    </row>
    <row r="2884" spans="4:4">
      <c r="D2884" s="358"/>
    </row>
    <row r="2885" spans="4:4">
      <c r="D2885" s="358"/>
    </row>
    <row r="2886" spans="4:4">
      <c r="D2886" s="358"/>
    </row>
    <row r="2887" spans="4:4">
      <c r="D2887" s="358"/>
    </row>
    <row r="2888" spans="4:4">
      <c r="D2888" s="358"/>
    </row>
    <row r="2889" spans="4:4">
      <c r="D2889" s="358"/>
    </row>
    <row r="2890" spans="4:4">
      <c r="D2890" s="358"/>
    </row>
    <row r="2891" spans="4:4">
      <c r="D2891" s="358"/>
    </row>
    <row r="2892" spans="4:4">
      <c r="D2892" s="358"/>
    </row>
    <row r="2893" spans="4:4">
      <c r="D2893" s="358"/>
    </row>
    <row r="2894" spans="4:4">
      <c r="D2894" s="358"/>
    </row>
    <row r="2895" spans="4:4">
      <c r="D2895" s="358"/>
    </row>
    <row r="2896" spans="4:4">
      <c r="D2896" s="358"/>
    </row>
    <row r="2897" spans="4:4">
      <c r="D2897" s="358"/>
    </row>
    <row r="2898" spans="4:4">
      <c r="D2898" s="358"/>
    </row>
    <row r="2899" spans="4:4">
      <c r="D2899" s="358"/>
    </row>
    <row r="2900" spans="4:4">
      <c r="D2900" s="358"/>
    </row>
    <row r="2901" spans="4:4">
      <c r="D2901" s="358"/>
    </row>
    <row r="2902" spans="4:4">
      <c r="D2902" s="358"/>
    </row>
    <row r="2903" spans="4:4">
      <c r="D2903" s="358"/>
    </row>
    <row r="2904" spans="4:4">
      <c r="D2904" s="358"/>
    </row>
    <row r="2905" spans="4:4">
      <c r="D2905" s="358"/>
    </row>
    <row r="2906" spans="4:4">
      <c r="D2906" s="358"/>
    </row>
    <row r="2907" spans="4:4">
      <c r="D2907" s="358"/>
    </row>
    <row r="2908" spans="4:4">
      <c r="D2908" s="358"/>
    </row>
    <row r="2909" spans="4:4">
      <c r="D2909" s="358"/>
    </row>
    <row r="2910" spans="4:4">
      <c r="D2910" s="358"/>
    </row>
    <row r="2911" spans="4:4">
      <c r="D2911" s="358"/>
    </row>
    <row r="2912" spans="4:4">
      <c r="D2912" s="358"/>
    </row>
    <row r="2913" spans="4:4">
      <c r="D2913" s="358"/>
    </row>
    <row r="2914" spans="4:4">
      <c r="D2914" s="358"/>
    </row>
    <row r="2915" spans="4:4">
      <c r="D2915" s="358"/>
    </row>
    <row r="2916" spans="4:4">
      <c r="D2916" s="358"/>
    </row>
    <row r="2917" spans="4:4">
      <c r="D2917" s="358"/>
    </row>
    <row r="2918" spans="4:4">
      <c r="D2918" s="358"/>
    </row>
    <row r="2919" spans="4:4">
      <c r="D2919" s="358"/>
    </row>
    <row r="2920" spans="4:4">
      <c r="D2920" s="358"/>
    </row>
    <row r="2921" spans="4:4">
      <c r="D2921" s="358"/>
    </row>
    <row r="2922" spans="4:4">
      <c r="D2922" s="358"/>
    </row>
    <row r="2923" spans="4:4">
      <c r="D2923" s="358"/>
    </row>
    <row r="2924" spans="4:4">
      <c r="D2924" s="358"/>
    </row>
    <row r="2925" spans="4:4">
      <c r="D2925" s="358"/>
    </row>
    <row r="2926" spans="4:4">
      <c r="D2926" s="358"/>
    </row>
    <row r="2927" spans="4:4">
      <c r="D2927" s="358"/>
    </row>
    <row r="2928" spans="4:4">
      <c r="D2928" s="358"/>
    </row>
    <row r="2929" spans="4:4">
      <c r="D2929" s="358"/>
    </row>
    <row r="2930" spans="4:4">
      <c r="D2930" s="358"/>
    </row>
    <row r="2931" spans="4:4">
      <c r="D2931" s="358"/>
    </row>
    <row r="2932" spans="4:4">
      <c r="D2932" s="358"/>
    </row>
    <row r="2933" spans="4:4">
      <c r="D2933" s="358"/>
    </row>
    <row r="2934" spans="4:4">
      <c r="D2934" s="358"/>
    </row>
    <row r="2935" spans="4:4">
      <c r="D2935" s="358"/>
    </row>
    <row r="2936" spans="4:4">
      <c r="D2936" s="358"/>
    </row>
    <row r="2937" spans="4:4">
      <c r="D2937" s="358"/>
    </row>
    <row r="2938" spans="4:4">
      <c r="D2938" s="358"/>
    </row>
    <row r="2939" spans="4:4">
      <c r="D2939" s="358"/>
    </row>
    <row r="2940" spans="4:4">
      <c r="D2940" s="358"/>
    </row>
    <row r="2941" spans="4:4">
      <c r="D2941" s="358"/>
    </row>
    <row r="2942" spans="4:4">
      <c r="D2942" s="358"/>
    </row>
    <row r="2943" spans="4:4">
      <c r="D2943" s="358"/>
    </row>
    <row r="2944" spans="4:4">
      <c r="D2944" s="358"/>
    </row>
    <row r="2945" spans="4:4">
      <c r="D2945" s="358"/>
    </row>
    <row r="2946" spans="4:4">
      <c r="D2946" s="358"/>
    </row>
    <row r="2947" spans="4:4">
      <c r="D2947" s="358"/>
    </row>
    <row r="2948" spans="4:4">
      <c r="D2948" s="358"/>
    </row>
    <row r="2949" spans="4:4">
      <c r="D2949" s="358"/>
    </row>
    <row r="2950" spans="4:4">
      <c r="D2950" s="358"/>
    </row>
    <row r="2951" spans="4:4">
      <c r="D2951" s="358"/>
    </row>
    <row r="2952" spans="4:4">
      <c r="D2952" s="358"/>
    </row>
    <row r="2953" spans="4:4">
      <c r="D2953" s="358"/>
    </row>
    <row r="2954" spans="4:4">
      <c r="D2954" s="358"/>
    </row>
    <row r="2955" spans="4:4">
      <c r="D2955" s="358"/>
    </row>
    <row r="2956" spans="4:4">
      <c r="D2956" s="358"/>
    </row>
    <row r="2957" spans="4:4">
      <c r="D2957" s="358"/>
    </row>
    <row r="2958" spans="4:4">
      <c r="D2958" s="358"/>
    </row>
    <row r="2959" spans="4:4">
      <c r="D2959" s="358"/>
    </row>
    <row r="2960" spans="4:4">
      <c r="D2960" s="358"/>
    </row>
    <row r="2961" spans="4:4">
      <c r="D2961" s="358"/>
    </row>
    <row r="2962" spans="4:4">
      <c r="D2962" s="358"/>
    </row>
    <row r="2963" spans="4:4">
      <c r="D2963" s="358"/>
    </row>
    <row r="2964" spans="4:4">
      <c r="D2964" s="358"/>
    </row>
    <row r="2965" spans="4:4">
      <c r="D2965" s="358"/>
    </row>
    <row r="2966" spans="4:4">
      <c r="D2966" s="358"/>
    </row>
    <row r="2967" spans="4:4">
      <c r="D2967" s="358"/>
    </row>
    <row r="2968" spans="4:4">
      <c r="D2968" s="358"/>
    </row>
    <row r="2969" spans="4:4">
      <c r="D2969" s="358"/>
    </row>
    <row r="2970" spans="4:4">
      <c r="D2970" s="358"/>
    </row>
    <row r="2971" spans="4:4">
      <c r="D2971" s="358"/>
    </row>
    <row r="2972" spans="4:4">
      <c r="D2972" s="358"/>
    </row>
    <row r="2973" spans="4:4">
      <c r="D2973" s="358"/>
    </row>
    <row r="2974" spans="4:4">
      <c r="D2974" s="358"/>
    </row>
    <row r="2975" spans="4:4">
      <c r="D2975" s="358"/>
    </row>
    <row r="2976" spans="4:4">
      <c r="D2976" s="358"/>
    </row>
    <row r="2977" spans="4:4">
      <c r="D2977" s="358"/>
    </row>
    <row r="2978" spans="4:4">
      <c r="D2978" s="358"/>
    </row>
    <row r="2979" spans="4:4">
      <c r="D2979" s="358"/>
    </row>
    <row r="2980" spans="4:4">
      <c r="D2980" s="358"/>
    </row>
    <row r="2981" spans="4:4">
      <c r="D2981" s="358"/>
    </row>
    <row r="2982" spans="4:4">
      <c r="D2982" s="358"/>
    </row>
    <row r="2983" spans="4:4">
      <c r="D2983" s="358"/>
    </row>
    <row r="2984" spans="4:4">
      <c r="D2984" s="358"/>
    </row>
    <row r="2985" spans="4:4">
      <c r="D2985" s="358"/>
    </row>
    <row r="2986" spans="4:4">
      <c r="D2986" s="358"/>
    </row>
    <row r="2987" spans="4:4">
      <c r="D2987" s="358"/>
    </row>
    <row r="2988" spans="4:4">
      <c r="D2988" s="358"/>
    </row>
    <row r="2989" spans="4:4">
      <c r="D2989" s="358"/>
    </row>
    <row r="2990" spans="4:4">
      <c r="D2990" s="358"/>
    </row>
    <row r="2991" spans="4:4">
      <c r="D2991" s="358"/>
    </row>
    <row r="2992" spans="4:4">
      <c r="D2992" s="358"/>
    </row>
    <row r="2993" spans="4:4">
      <c r="D2993" s="358"/>
    </row>
    <row r="2994" spans="4:4">
      <c r="D2994" s="358"/>
    </row>
    <row r="2995" spans="4:4">
      <c r="D2995" s="358"/>
    </row>
    <row r="2996" spans="4:4">
      <c r="D2996" s="358"/>
    </row>
    <row r="2997" spans="4:4">
      <c r="D2997" s="358"/>
    </row>
    <row r="2998" spans="4:4">
      <c r="D2998" s="358"/>
    </row>
    <row r="2999" spans="4:4">
      <c r="D2999" s="358"/>
    </row>
    <row r="3000" spans="4:4">
      <c r="D3000" s="358"/>
    </row>
    <row r="3001" spans="4:4">
      <c r="D3001" s="358"/>
    </row>
    <row r="3002" spans="4:4">
      <c r="D3002" s="358"/>
    </row>
    <row r="3003" spans="4:4">
      <c r="D3003" s="358"/>
    </row>
    <row r="3004" spans="4:4">
      <c r="D3004" s="358"/>
    </row>
    <row r="3005" spans="4:4">
      <c r="D3005" s="358"/>
    </row>
    <row r="3006" spans="4:4">
      <c r="D3006" s="358"/>
    </row>
    <row r="3007" spans="4:4">
      <c r="D3007" s="358"/>
    </row>
    <row r="3008" spans="4:4">
      <c r="D3008" s="358"/>
    </row>
    <row r="3009" spans="4:4">
      <c r="D3009" s="358"/>
    </row>
    <row r="3010" spans="4:4">
      <c r="D3010" s="358"/>
    </row>
    <row r="3011" spans="4:4">
      <c r="D3011" s="358"/>
    </row>
    <row r="3012" spans="4:4">
      <c r="D3012" s="358"/>
    </row>
    <row r="3013" spans="4:4">
      <c r="D3013" s="358"/>
    </row>
    <row r="3014" spans="4:4">
      <c r="D3014" s="358"/>
    </row>
    <row r="3015" spans="4:4">
      <c r="D3015" s="358"/>
    </row>
    <row r="3016" spans="4:4">
      <c r="D3016" s="358"/>
    </row>
    <row r="3017" spans="4:4">
      <c r="D3017" s="358"/>
    </row>
    <row r="3018" spans="4:4">
      <c r="D3018" s="358"/>
    </row>
    <row r="3019" spans="4:4">
      <c r="D3019" s="358"/>
    </row>
    <row r="3020" spans="4:4">
      <c r="D3020" s="358"/>
    </row>
    <row r="3021" spans="4:4">
      <c r="D3021" s="358"/>
    </row>
    <row r="3022" spans="4:4">
      <c r="D3022" s="358"/>
    </row>
    <row r="3023" spans="4:4">
      <c r="D3023" s="358"/>
    </row>
    <row r="3024" spans="4:4">
      <c r="D3024" s="358"/>
    </row>
    <row r="3025" spans="4:4">
      <c r="D3025" s="358"/>
    </row>
    <row r="3026" spans="4:4">
      <c r="D3026" s="358"/>
    </row>
    <row r="3027" spans="4:4">
      <c r="D3027" s="358"/>
    </row>
    <row r="3028" spans="4:4">
      <c r="D3028" s="358"/>
    </row>
    <row r="3029" spans="4:4">
      <c r="D3029" s="358"/>
    </row>
    <row r="3030" spans="4:4">
      <c r="D3030" s="358"/>
    </row>
    <row r="3031" spans="4:4">
      <c r="D3031" s="358"/>
    </row>
    <row r="3032" spans="4:4">
      <c r="D3032" s="358"/>
    </row>
    <row r="3033" spans="4:4">
      <c r="D3033" s="358"/>
    </row>
    <row r="3034" spans="4:4">
      <c r="D3034" s="358"/>
    </row>
    <row r="3035" spans="4:4">
      <c r="D3035" s="358"/>
    </row>
    <row r="3036" spans="4:4">
      <c r="D3036" s="358"/>
    </row>
    <row r="3037" spans="4:4">
      <c r="D3037" s="358"/>
    </row>
    <row r="3038" spans="4:4">
      <c r="D3038" s="358"/>
    </row>
    <row r="3039" spans="4:4">
      <c r="D3039" s="358"/>
    </row>
    <row r="3040" spans="4:4">
      <c r="D3040" s="358"/>
    </row>
    <row r="3041" spans="4:4">
      <c r="D3041" s="358"/>
    </row>
    <row r="3042" spans="4:4">
      <c r="D3042" s="358"/>
    </row>
    <row r="3043" spans="4:4">
      <c r="D3043" s="358"/>
    </row>
    <row r="3044" spans="4:4">
      <c r="D3044" s="358"/>
    </row>
    <row r="3045" spans="4:4">
      <c r="D3045" s="358"/>
    </row>
    <row r="3046" spans="4:4">
      <c r="D3046" s="358"/>
    </row>
    <row r="3047" spans="4:4">
      <c r="D3047" s="358"/>
    </row>
    <row r="3048" spans="4:4">
      <c r="D3048" s="358"/>
    </row>
    <row r="3049" spans="4:4">
      <c r="D3049" s="358"/>
    </row>
    <row r="3050" spans="4:4">
      <c r="D3050" s="358"/>
    </row>
    <row r="3051" spans="4:4">
      <c r="D3051" s="358"/>
    </row>
    <row r="3052" spans="4:4">
      <c r="D3052" s="358"/>
    </row>
    <row r="3053" spans="4:4">
      <c r="D3053" s="358"/>
    </row>
    <row r="3054" spans="4:4">
      <c r="D3054" s="358"/>
    </row>
    <row r="3055" spans="4:4">
      <c r="D3055" s="358"/>
    </row>
    <row r="3056" spans="4:4">
      <c r="D3056" s="358"/>
    </row>
    <row r="3057" spans="4:4">
      <c r="D3057" s="358"/>
    </row>
    <row r="3058" spans="4:4">
      <c r="D3058" s="358"/>
    </row>
    <row r="3059" spans="4:4">
      <c r="D3059" s="358"/>
    </row>
    <row r="3060" spans="4:4">
      <c r="D3060" s="358"/>
    </row>
    <row r="3061" spans="4:4">
      <c r="D3061" s="358"/>
    </row>
    <row r="3062" spans="4:4">
      <c r="D3062" s="358"/>
    </row>
    <row r="3063" spans="4:4">
      <c r="D3063" s="358"/>
    </row>
    <row r="3064" spans="4:4">
      <c r="D3064" s="358"/>
    </row>
    <row r="3065" spans="4:4">
      <c r="D3065" s="358"/>
    </row>
    <row r="3066" spans="4:4">
      <c r="D3066" s="358"/>
    </row>
    <row r="3067" spans="4:4">
      <c r="D3067" s="358"/>
    </row>
    <row r="3068" spans="4:4">
      <c r="D3068" s="358"/>
    </row>
    <row r="3069" spans="4:4">
      <c r="D3069" s="358"/>
    </row>
    <row r="3070" spans="4:4">
      <c r="D3070" s="358"/>
    </row>
    <row r="3071" spans="4:4">
      <c r="D3071" s="358"/>
    </row>
    <row r="3072" spans="4:4">
      <c r="D3072" s="358"/>
    </row>
    <row r="3073" spans="4:4">
      <c r="D3073" s="358"/>
    </row>
    <row r="3074" spans="4:4">
      <c r="D3074" s="358"/>
    </row>
    <row r="3075" spans="4:4">
      <c r="D3075" s="358"/>
    </row>
    <row r="3076" spans="4:4">
      <c r="D3076" s="358"/>
    </row>
    <row r="3077" spans="4:4">
      <c r="D3077" s="358"/>
    </row>
    <row r="3078" spans="4:4">
      <c r="D3078" s="358"/>
    </row>
    <row r="3079" spans="4:4">
      <c r="D3079" s="358"/>
    </row>
    <row r="3080" spans="4:4">
      <c r="D3080" s="358"/>
    </row>
    <row r="3081" spans="4:4">
      <c r="D3081" s="358"/>
    </row>
    <row r="3082" spans="4:4">
      <c r="D3082" s="358"/>
    </row>
    <row r="3083" spans="4:4">
      <c r="D3083" s="358"/>
    </row>
    <row r="3084" spans="4:4">
      <c r="D3084" s="358"/>
    </row>
    <row r="3085" spans="4:4">
      <c r="D3085" s="358"/>
    </row>
    <row r="3086" spans="4:4">
      <c r="D3086" s="358"/>
    </row>
    <row r="3087" spans="4:4">
      <c r="D3087" s="358"/>
    </row>
    <row r="3088" spans="4:4">
      <c r="D3088" s="358"/>
    </row>
    <row r="3089" spans="4:4">
      <c r="D3089" s="358"/>
    </row>
    <row r="3090" spans="4:4">
      <c r="D3090" s="358"/>
    </row>
    <row r="3091" spans="4:4">
      <c r="D3091" s="358"/>
    </row>
    <row r="3092" spans="4:4">
      <c r="D3092" s="358"/>
    </row>
    <row r="3093" spans="4:4">
      <c r="D3093" s="358"/>
    </row>
    <row r="3094" spans="4:4">
      <c r="D3094" s="358"/>
    </row>
    <row r="3095" spans="4:4">
      <c r="D3095" s="358"/>
    </row>
    <row r="3096" spans="4:4">
      <c r="D3096" s="358"/>
    </row>
    <row r="3097" spans="4:4">
      <c r="D3097" s="358"/>
    </row>
    <row r="3098" spans="4:4">
      <c r="D3098" s="358"/>
    </row>
    <row r="3099" spans="4:4">
      <c r="D3099" s="358"/>
    </row>
    <row r="3100" spans="4:4">
      <c r="D3100" s="358"/>
    </row>
    <row r="3101" spans="4:4">
      <c r="D3101" s="358"/>
    </row>
    <row r="3102" spans="4:4">
      <c r="D3102" s="358"/>
    </row>
    <row r="3103" spans="4:4">
      <c r="D3103" s="358"/>
    </row>
    <row r="3104" spans="4:4">
      <c r="D3104" s="358"/>
    </row>
    <row r="3105" spans="4:4">
      <c r="D3105" s="358"/>
    </row>
    <row r="3106" spans="4:4">
      <c r="D3106" s="358"/>
    </row>
    <row r="3107" spans="4:4">
      <c r="D3107" s="358"/>
    </row>
    <row r="3108" spans="4:4">
      <c r="D3108" s="358"/>
    </row>
    <row r="3109" spans="4:4">
      <c r="D3109" s="358"/>
    </row>
    <row r="3110" spans="4:4">
      <c r="D3110" s="358"/>
    </row>
    <row r="3111" spans="4:4">
      <c r="D3111" s="358"/>
    </row>
    <row r="3112" spans="4:4">
      <c r="D3112" s="358"/>
    </row>
    <row r="3113" spans="4:4">
      <c r="D3113" s="358"/>
    </row>
    <row r="3114" spans="4:4">
      <c r="D3114" s="358"/>
    </row>
    <row r="3115" spans="4:4">
      <c r="D3115" s="358"/>
    </row>
    <row r="3116" spans="4:4">
      <c r="D3116" s="358"/>
    </row>
    <row r="3117" spans="4:4">
      <c r="D3117" s="358"/>
    </row>
    <row r="3118" spans="4:4">
      <c r="D3118" s="358"/>
    </row>
    <row r="3119" spans="4:4">
      <c r="D3119" s="358"/>
    </row>
    <row r="3120" spans="4:4">
      <c r="D3120" s="358"/>
    </row>
    <row r="3121" spans="4:4">
      <c r="D3121" s="358"/>
    </row>
    <row r="3122" spans="4:4">
      <c r="D3122" s="358"/>
    </row>
    <row r="3123" spans="4:4">
      <c r="D3123" s="358"/>
    </row>
    <row r="3124" spans="4:4">
      <c r="D3124" s="358"/>
    </row>
    <row r="3125" spans="4:4">
      <c r="D3125" s="358"/>
    </row>
    <row r="3126" spans="4:4">
      <c r="D3126" s="358"/>
    </row>
    <row r="3127" spans="4:4">
      <c r="D3127" s="358"/>
    </row>
    <row r="3128" spans="4:4">
      <c r="D3128" s="358"/>
    </row>
    <row r="3129" spans="4:4">
      <c r="D3129" s="358"/>
    </row>
    <row r="3130" spans="4:4">
      <c r="D3130" s="358"/>
    </row>
    <row r="3131" spans="4:4">
      <c r="D3131" s="358"/>
    </row>
    <row r="3132" spans="4:4">
      <c r="D3132" s="358"/>
    </row>
    <row r="3133" spans="4:4">
      <c r="D3133" s="358"/>
    </row>
    <row r="3134" spans="4:4">
      <c r="D3134" s="358"/>
    </row>
    <row r="3135" spans="4:4">
      <c r="D3135" s="358"/>
    </row>
    <row r="3136" spans="4:4">
      <c r="D3136" s="358"/>
    </row>
    <row r="3137" spans="4:4">
      <c r="D3137" s="358"/>
    </row>
    <row r="3138" spans="4:4">
      <c r="D3138" s="358"/>
    </row>
    <row r="3139" spans="4:4">
      <c r="D3139" s="358"/>
    </row>
    <row r="3140" spans="4:4">
      <c r="D3140" s="358"/>
    </row>
    <row r="3141" spans="4:4">
      <c r="D3141" s="358"/>
    </row>
    <row r="3142" spans="4:4">
      <c r="D3142" s="358"/>
    </row>
    <row r="3143" spans="4:4">
      <c r="D3143" s="358"/>
    </row>
    <row r="3144" spans="4:4">
      <c r="D3144" s="358"/>
    </row>
    <row r="3145" spans="4:4">
      <c r="D3145" s="358"/>
    </row>
    <row r="3146" spans="4:4">
      <c r="D3146" s="358"/>
    </row>
    <row r="3147" spans="4:4">
      <c r="D3147" s="358"/>
    </row>
    <row r="3148" spans="4:4">
      <c r="D3148" s="358"/>
    </row>
    <row r="3149" spans="4:4">
      <c r="D3149" s="358"/>
    </row>
    <row r="3150" spans="4:4">
      <c r="D3150" s="358"/>
    </row>
    <row r="3151" spans="4:4">
      <c r="D3151" s="358"/>
    </row>
    <row r="3152" spans="4:4">
      <c r="D3152" s="358"/>
    </row>
    <row r="3153" spans="4:4">
      <c r="D3153" s="358"/>
    </row>
    <row r="3154" spans="4:4">
      <c r="D3154" s="358"/>
    </row>
    <row r="3155" spans="4:4">
      <c r="D3155" s="358"/>
    </row>
    <row r="3156" spans="4:4">
      <c r="D3156" s="358"/>
    </row>
    <row r="3157" spans="4:4">
      <c r="D3157" s="358"/>
    </row>
    <row r="3158" spans="4:4">
      <c r="D3158" s="358"/>
    </row>
    <row r="3159" spans="4:4">
      <c r="D3159" s="358"/>
    </row>
    <row r="3160" spans="4:4">
      <c r="D3160" s="358"/>
    </row>
    <row r="3161" spans="4:4">
      <c r="D3161" s="358"/>
    </row>
    <row r="3162" spans="4:4">
      <c r="D3162" s="358"/>
    </row>
    <row r="3163" spans="4:4">
      <c r="D3163" s="358"/>
    </row>
    <row r="3164" spans="4:4">
      <c r="D3164" s="358"/>
    </row>
    <row r="3165" spans="4:4">
      <c r="D3165" s="358"/>
    </row>
    <row r="3166" spans="4:4">
      <c r="D3166" s="358"/>
    </row>
    <row r="3167" spans="4:4">
      <c r="D3167" s="358"/>
    </row>
    <row r="3168" spans="4:4">
      <c r="D3168" s="358"/>
    </row>
    <row r="3169" spans="4:4">
      <c r="D3169" s="358"/>
    </row>
    <row r="3170" spans="4:4">
      <c r="D3170" s="358"/>
    </row>
    <row r="3171" spans="4:4">
      <c r="D3171" s="358"/>
    </row>
    <row r="3172" spans="4:4">
      <c r="D3172" s="358"/>
    </row>
    <row r="3173" spans="4:4">
      <c r="D3173" s="358"/>
    </row>
    <row r="3174" spans="4:4">
      <c r="D3174" s="358"/>
    </row>
    <row r="3175" spans="4:4">
      <c r="D3175" s="358"/>
    </row>
    <row r="3176" spans="4:4">
      <c r="D3176" s="358"/>
    </row>
    <row r="3177" spans="4:4">
      <c r="D3177" s="358"/>
    </row>
    <row r="3178" spans="4:4">
      <c r="D3178" s="358"/>
    </row>
    <row r="3179" spans="4:4">
      <c r="D3179" s="358"/>
    </row>
    <row r="3180" spans="4:4">
      <c r="D3180" s="358"/>
    </row>
    <row r="3181" spans="4:4">
      <c r="D3181" s="358"/>
    </row>
    <row r="3182" spans="4:4">
      <c r="D3182" s="358"/>
    </row>
    <row r="3183" spans="4:4">
      <c r="D3183" s="358"/>
    </row>
    <row r="3184" spans="4:4">
      <c r="D3184" s="358"/>
    </row>
    <row r="3185" spans="4:4">
      <c r="D3185" s="358"/>
    </row>
    <row r="3186" spans="4:4">
      <c r="D3186" s="358"/>
    </row>
    <row r="3187" spans="4:4">
      <c r="D3187" s="358"/>
    </row>
    <row r="3188" spans="4:4">
      <c r="D3188" s="358"/>
    </row>
    <row r="3189" spans="4:4">
      <c r="D3189" s="358"/>
    </row>
    <row r="3190" spans="4:4">
      <c r="D3190" s="358"/>
    </row>
    <row r="3191" spans="4:4">
      <c r="D3191" s="358"/>
    </row>
    <row r="3192" spans="4:4">
      <c r="D3192" s="358"/>
    </row>
    <row r="3193" spans="4:4">
      <c r="D3193" s="358"/>
    </row>
    <row r="3194" spans="4:4">
      <c r="D3194" s="358"/>
    </row>
    <row r="3195" spans="4:4">
      <c r="D3195" s="358"/>
    </row>
    <row r="3196" spans="4:4">
      <c r="D3196" s="358"/>
    </row>
    <row r="3197" spans="4:4">
      <c r="D3197" s="358"/>
    </row>
    <row r="3198" spans="4:4">
      <c r="D3198" s="358"/>
    </row>
    <row r="3199" spans="4:4">
      <c r="D3199" s="358"/>
    </row>
    <row r="3200" spans="4:4">
      <c r="D3200" s="358"/>
    </row>
    <row r="3201" spans="4:4">
      <c r="D3201" s="358"/>
    </row>
    <row r="3202" spans="4:4">
      <c r="D3202" s="358"/>
    </row>
    <row r="3203" spans="4:4">
      <c r="D3203" s="358"/>
    </row>
    <row r="3204" spans="4:4">
      <c r="D3204" s="358"/>
    </row>
    <row r="3205" spans="4:4">
      <c r="D3205" s="358"/>
    </row>
    <row r="3206" spans="4:4">
      <c r="D3206" s="358"/>
    </row>
    <row r="3207" spans="4:4">
      <c r="D3207" s="358"/>
    </row>
    <row r="3208" spans="4:4">
      <c r="D3208" s="358"/>
    </row>
    <row r="3209" spans="4:4">
      <c r="D3209" s="358"/>
    </row>
    <row r="3210" spans="4:4">
      <c r="D3210" s="358"/>
    </row>
    <row r="3211" spans="4:4">
      <c r="D3211" s="358"/>
    </row>
    <row r="3212" spans="4:4">
      <c r="D3212" s="358"/>
    </row>
    <row r="3213" spans="4:4">
      <c r="D3213" s="358"/>
    </row>
    <row r="3214" spans="4:4">
      <c r="D3214" s="358"/>
    </row>
    <row r="3215" spans="4:4">
      <c r="D3215" s="358"/>
    </row>
    <row r="3216" spans="4:4">
      <c r="D3216" s="358"/>
    </row>
    <row r="3217" spans="4:4">
      <c r="D3217" s="358"/>
    </row>
    <row r="3218" spans="4:4">
      <c r="D3218" s="358"/>
    </row>
    <row r="3219" spans="4:4">
      <c r="D3219" s="358"/>
    </row>
    <row r="3220" spans="4:4">
      <c r="D3220" s="358"/>
    </row>
    <row r="3221" spans="4:4">
      <c r="D3221" s="358"/>
    </row>
    <row r="3222" spans="4:4">
      <c r="D3222" s="358"/>
    </row>
    <row r="3223" spans="4:4">
      <c r="D3223" s="358"/>
    </row>
    <row r="3224" spans="4:4">
      <c r="D3224" s="358"/>
    </row>
    <row r="3225" spans="4:4">
      <c r="D3225" s="358"/>
    </row>
    <row r="3226" spans="4:4">
      <c r="D3226" s="358"/>
    </row>
    <row r="3227" spans="4:4">
      <c r="D3227" s="358"/>
    </row>
    <row r="3228" spans="4:4">
      <c r="D3228" s="358"/>
    </row>
    <row r="3229" spans="4:4">
      <c r="D3229" s="358"/>
    </row>
    <row r="3230" spans="4:4">
      <c r="D3230" s="358"/>
    </row>
    <row r="3231" spans="4:4">
      <c r="D3231" s="358"/>
    </row>
    <row r="3232" spans="4:4">
      <c r="D3232" s="358"/>
    </row>
    <row r="3233" spans="4:4">
      <c r="D3233" s="358"/>
    </row>
    <row r="3234" spans="4:4">
      <c r="D3234" s="358"/>
    </row>
    <row r="3235" spans="4:4">
      <c r="D3235" s="358"/>
    </row>
    <row r="3236" spans="4:4">
      <c r="D3236" s="358"/>
    </row>
    <row r="3237" spans="4:4">
      <c r="D3237" s="358"/>
    </row>
    <row r="3238" spans="4:4">
      <c r="D3238" s="358"/>
    </row>
    <row r="3239" spans="4:4">
      <c r="D3239" s="358"/>
    </row>
    <row r="3240" spans="4:4">
      <c r="D3240" s="358"/>
    </row>
    <row r="3241" spans="4:4">
      <c r="D3241" s="358"/>
    </row>
    <row r="3242" spans="4:4">
      <c r="D3242" s="358"/>
    </row>
    <row r="3243" spans="4:4">
      <c r="D3243" s="358"/>
    </row>
    <row r="3244" spans="4:4">
      <c r="D3244" s="358"/>
    </row>
    <row r="3245" spans="4:4">
      <c r="D3245" s="358"/>
    </row>
    <row r="3246" spans="4:4">
      <c r="D3246" s="358"/>
    </row>
    <row r="3247" spans="4:4">
      <c r="D3247" s="358"/>
    </row>
    <row r="3248" spans="4:4">
      <c r="D3248" s="358"/>
    </row>
    <row r="3249" spans="4:4">
      <c r="D3249" s="358"/>
    </row>
    <row r="3250" spans="4:4">
      <c r="D3250" s="358"/>
    </row>
    <row r="3251" spans="4:4">
      <c r="D3251" s="358"/>
    </row>
    <row r="3252" spans="4:4">
      <c r="D3252" s="358"/>
    </row>
    <row r="3253" spans="4:4">
      <c r="D3253" s="358"/>
    </row>
    <row r="3254" spans="4:4">
      <c r="D3254" s="358"/>
    </row>
    <row r="3255" spans="4:4">
      <c r="D3255" s="358"/>
    </row>
    <row r="3256" spans="4:4">
      <c r="D3256" s="358"/>
    </row>
    <row r="3257" spans="4:4">
      <c r="D3257" s="358"/>
    </row>
    <row r="3258" spans="4:4">
      <c r="D3258" s="358"/>
    </row>
    <row r="3259" spans="4:4">
      <c r="D3259" s="358"/>
    </row>
    <row r="3260" spans="4:4">
      <c r="D3260" s="358"/>
    </row>
    <row r="3261" spans="4:4">
      <c r="D3261" s="358"/>
    </row>
    <row r="3262" spans="4:4">
      <c r="D3262" s="358"/>
    </row>
    <row r="3263" spans="4:4">
      <c r="D3263" s="358"/>
    </row>
    <row r="3264" spans="4:4">
      <c r="D3264" s="358"/>
    </row>
    <row r="3265" spans="4:4">
      <c r="D3265" s="358"/>
    </row>
    <row r="3266" spans="4:4">
      <c r="D3266" s="358"/>
    </row>
    <row r="3267" spans="4:4">
      <c r="D3267" s="358"/>
    </row>
    <row r="3268" spans="4:4">
      <c r="D3268" s="358"/>
    </row>
    <row r="3269" spans="4:4">
      <c r="D3269" s="358"/>
    </row>
    <row r="3270" spans="4:4">
      <c r="D3270" s="358"/>
    </row>
    <row r="3271" spans="4:4">
      <c r="D3271" s="358"/>
    </row>
    <row r="3272" spans="4:4">
      <c r="D3272" s="358"/>
    </row>
    <row r="3273" spans="4:4">
      <c r="D3273" s="358"/>
    </row>
    <row r="3274" spans="4:4">
      <c r="D3274" s="358"/>
    </row>
    <row r="3275" spans="4:4">
      <c r="D3275" s="358"/>
    </row>
    <row r="3276" spans="4:4">
      <c r="D3276" s="358"/>
    </row>
    <row r="3277" spans="4:4">
      <c r="D3277" s="358"/>
    </row>
    <row r="3278" spans="4:4">
      <c r="D3278" s="358"/>
    </row>
    <row r="3279" spans="4:4">
      <c r="D3279" s="358"/>
    </row>
    <row r="3280" spans="4:4">
      <c r="D3280" s="358"/>
    </row>
    <row r="3281" spans="4:4">
      <c r="D3281" s="358"/>
    </row>
    <row r="3282" spans="4:4">
      <c r="D3282" s="358"/>
    </row>
    <row r="3283" spans="4:4">
      <c r="D3283" s="358"/>
    </row>
    <row r="3284" spans="4:4">
      <c r="D3284" s="358"/>
    </row>
    <row r="3285" spans="4:4">
      <c r="D3285" s="358"/>
    </row>
    <row r="3286" spans="4:4">
      <c r="D3286" s="358"/>
    </row>
    <row r="3287" spans="4:4">
      <c r="D3287" s="358"/>
    </row>
    <row r="3288" spans="4:4">
      <c r="D3288" s="358"/>
    </row>
    <row r="3289" spans="4:4">
      <c r="D3289" s="358"/>
    </row>
    <row r="3290" spans="4:4">
      <c r="D3290" s="358"/>
    </row>
    <row r="3291" spans="4:4">
      <c r="D3291" s="358"/>
    </row>
    <row r="3292" spans="4:4">
      <c r="D3292" s="358"/>
    </row>
    <row r="3293" spans="4:4">
      <c r="D3293" s="358"/>
    </row>
    <row r="3294" spans="4:4">
      <c r="D3294" s="358"/>
    </row>
    <row r="3295" spans="4:4">
      <c r="D3295" s="358"/>
    </row>
    <row r="3296" spans="4:4">
      <c r="D3296" s="358"/>
    </row>
    <row r="3297" spans="4:4">
      <c r="D3297" s="358"/>
    </row>
    <row r="3298" spans="4:4">
      <c r="D3298" s="358"/>
    </row>
    <row r="3299" spans="4:4">
      <c r="D3299" s="358"/>
    </row>
    <row r="3300" spans="4:4">
      <c r="D3300" s="358"/>
    </row>
    <row r="3301" spans="4:4">
      <c r="D3301" s="358"/>
    </row>
    <row r="3302" spans="4:4">
      <c r="D3302" s="358"/>
    </row>
    <row r="3303" spans="4:4">
      <c r="D3303" s="358"/>
    </row>
    <row r="3304" spans="4:4">
      <c r="D3304" s="358"/>
    </row>
    <row r="3305" spans="4:4">
      <c r="D3305" s="358"/>
    </row>
    <row r="3306" spans="4:4">
      <c r="D3306" s="358"/>
    </row>
    <row r="3307" spans="4:4">
      <c r="D3307" s="358"/>
    </row>
    <row r="3308" spans="4:4">
      <c r="D3308" s="358"/>
    </row>
    <row r="3309" spans="4:4">
      <c r="D3309" s="358"/>
    </row>
    <row r="3310" spans="4:4">
      <c r="D3310" s="358"/>
    </row>
    <row r="3311" spans="4:4">
      <c r="D3311" s="358"/>
    </row>
    <row r="3312" spans="4:4">
      <c r="D3312" s="358"/>
    </row>
    <row r="3313" spans="4:4">
      <c r="D3313" s="358"/>
    </row>
    <row r="3314" spans="4:4">
      <c r="D3314" s="358"/>
    </row>
    <row r="3315" spans="4:4">
      <c r="D3315" s="358"/>
    </row>
    <row r="3316" spans="4:4">
      <c r="D3316" s="358"/>
    </row>
    <row r="3317" spans="4:4">
      <c r="D3317" s="358"/>
    </row>
    <row r="3318" spans="4:4">
      <c r="D3318" s="358"/>
    </row>
    <row r="3319" spans="4:4">
      <c r="D3319" s="358"/>
    </row>
    <row r="3320" spans="4:4">
      <c r="D3320" s="358"/>
    </row>
    <row r="3321" spans="4:4">
      <c r="D3321" s="358"/>
    </row>
    <row r="3322" spans="4:4">
      <c r="D3322" s="358"/>
    </row>
    <row r="3323" spans="4:4">
      <c r="D3323" s="358"/>
    </row>
    <row r="3324" spans="4:4">
      <c r="D3324" s="358"/>
    </row>
    <row r="3325" spans="4:4">
      <c r="D3325" s="358"/>
    </row>
    <row r="3326" spans="4:4">
      <c r="D3326" s="358"/>
    </row>
    <row r="3327" spans="4:4">
      <c r="D3327" s="358"/>
    </row>
    <row r="3328" spans="4:4">
      <c r="D3328" s="358"/>
    </row>
    <row r="3329" spans="4:4">
      <c r="D3329" s="358"/>
    </row>
    <row r="3330" spans="4:4">
      <c r="D3330" s="358"/>
    </row>
    <row r="3331" spans="4:4">
      <c r="D3331" s="358"/>
    </row>
    <row r="3332" spans="4:4">
      <c r="D3332" s="358"/>
    </row>
    <row r="3333" spans="4:4">
      <c r="D3333" s="358"/>
    </row>
    <row r="3334" spans="4:4">
      <c r="D3334" s="358"/>
    </row>
    <row r="3335" spans="4:4">
      <c r="D3335" s="358"/>
    </row>
    <row r="3336" spans="4:4">
      <c r="D3336" s="358"/>
    </row>
    <row r="3337" spans="4:4">
      <c r="D3337" s="358"/>
    </row>
    <row r="3338" spans="4:4">
      <c r="D3338" s="358"/>
    </row>
    <row r="3339" spans="4:4">
      <c r="D3339" s="358"/>
    </row>
    <row r="3340" spans="4:4">
      <c r="D3340" s="358"/>
    </row>
    <row r="3341" spans="4:4">
      <c r="D3341" s="358"/>
    </row>
    <row r="3342" spans="4:4">
      <c r="D3342" s="358"/>
    </row>
    <row r="3343" spans="4:4">
      <c r="D3343" s="358"/>
    </row>
    <row r="3344" spans="4:4">
      <c r="D3344" s="358"/>
    </row>
    <row r="3345" spans="4:4">
      <c r="D3345" s="358"/>
    </row>
    <row r="3346" spans="4:4">
      <c r="D3346" s="358"/>
    </row>
    <row r="3347" spans="4:4">
      <c r="D3347" s="358"/>
    </row>
    <row r="3348" spans="4:4">
      <c r="D3348" s="358"/>
    </row>
    <row r="3349" spans="4:4">
      <c r="D3349" s="358"/>
    </row>
    <row r="3350" spans="4:4">
      <c r="D3350" s="358"/>
    </row>
    <row r="3351" spans="4:4">
      <c r="D3351" s="358"/>
    </row>
    <row r="3352" spans="4:4">
      <c r="D3352" s="358"/>
    </row>
    <row r="3353" spans="4:4">
      <c r="D3353" s="358"/>
    </row>
    <row r="3354" spans="4:4">
      <c r="D3354" s="358"/>
    </row>
    <row r="3355" spans="4:4">
      <c r="D3355" s="358"/>
    </row>
    <row r="3356" spans="4:4">
      <c r="D3356" s="358"/>
    </row>
    <row r="3357" spans="4:4">
      <c r="D3357" s="358"/>
    </row>
    <row r="3358" spans="4:4">
      <c r="D3358" s="358"/>
    </row>
    <row r="3359" spans="4:4">
      <c r="D3359" s="358"/>
    </row>
    <row r="3360" spans="4:4">
      <c r="D3360" s="358"/>
    </row>
    <row r="3361" spans="4:4">
      <c r="D3361" s="358"/>
    </row>
    <row r="3362" spans="4:4">
      <c r="D3362" s="358"/>
    </row>
    <row r="3363" spans="4:4">
      <c r="D3363" s="358"/>
    </row>
    <row r="3364" spans="4:4">
      <c r="D3364" s="358"/>
    </row>
    <row r="3365" spans="4:4">
      <c r="D3365" s="358"/>
    </row>
    <row r="3366" spans="4:4">
      <c r="D3366" s="358"/>
    </row>
    <row r="3367" spans="4:4">
      <c r="D3367" s="358"/>
    </row>
    <row r="3368" spans="4:4">
      <c r="D3368" s="358"/>
    </row>
    <row r="3369" spans="4:4">
      <c r="D3369" s="358"/>
    </row>
    <row r="3370" spans="4:4">
      <c r="D3370" s="358"/>
    </row>
    <row r="3371" spans="4:4">
      <c r="D3371" s="358"/>
    </row>
    <row r="3372" spans="4:4">
      <c r="D3372" s="358"/>
    </row>
    <row r="3373" spans="4:4">
      <c r="D3373" s="358"/>
    </row>
    <row r="3374" spans="4:4">
      <c r="D3374" s="358"/>
    </row>
    <row r="3375" spans="4:4">
      <c r="D3375" s="358"/>
    </row>
    <row r="3376" spans="4:4">
      <c r="D3376" s="358"/>
    </row>
    <row r="3377" spans="4:4">
      <c r="D3377" s="358"/>
    </row>
    <row r="3378" spans="4:4">
      <c r="D3378" s="358"/>
    </row>
    <row r="3379" spans="4:4">
      <c r="D3379" s="358"/>
    </row>
    <row r="3380" spans="4:4">
      <c r="D3380" s="358"/>
    </row>
    <row r="3381" spans="4:4">
      <c r="D3381" s="358"/>
    </row>
    <row r="3382" spans="4:4">
      <c r="D3382" s="358"/>
    </row>
    <row r="3383" spans="4:4">
      <c r="D3383" s="358"/>
    </row>
    <row r="3384" spans="4:4">
      <c r="D3384" s="358"/>
    </row>
    <row r="3385" spans="4:4">
      <c r="D3385" s="358"/>
    </row>
    <row r="3386" spans="4:4">
      <c r="D3386" s="358"/>
    </row>
    <row r="3387" spans="4:4">
      <c r="D3387" s="358"/>
    </row>
    <row r="3388" spans="4:4">
      <c r="D3388" s="358"/>
    </row>
    <row r="3389" spans="4:4">
      <c r="D3389" s="358"/>
    </row>
    <row r="3390" spans="4:4">
      <c r="D3390" s="358"/>
    </row>
    <row r="3391" spans="4:4">
      <c r="D3391" s="358"/>
    </row>
    <row r="3392" spans="4:4">
      <c r="D3392" s="358"/>
    </row>
    <row r="3393" spans="4:4">
      <c r="D3393" s="358"/>
    </row>
    <row r="3394" spans="4:4">
      <c r="D3394" s="358"/>
    </row>
    <row r="3395" spans="4:4">
      <c r="D3395" s="358"/>
    </row>
    <row r="3396" spans="4:4">
      <c r="D3396" s="358"/>
    </row>
    <row r="3397" spans="4:4">
      <c r="D3397" s="358"/>
    </row>
    <row r="3398" spans="4:4">
      <c r="D3398" s="358"/>
    </row>
    <row r="3399" spans="4:4">
      <c r="D3399" s="358"/>
    </row>
    <row r="3400" spans="4:4">
      <c r="D3400" s="358"/>
    </row>
    <row r="3401" spans="4:4">
      <c r="D3401" s="358"/>
    </row>
    <row r="3402" spans="4:4">
      <c r="D3402" s="358"/>
    </row>
    <row r="3403" spans="4:4">
      <c r="D3403" s="358"/>
    </row>
    <row r="3404" spans="4:4">
      <c r="D3404" s="358"/>
    </row>
    <row r="3405" spans="4:4">
      <c r="D3405" s="358"/>
    </row>
    <row r="3406" spans="4:4">
      <c r="D3406" s="358"/>
    </row>
    <row r="3407" spans="4:4">
      <c r="D3407" s="358"/>
    </row>
    <row r="3408" spans="4:4">
      <c r="D3408" s="358"/>
    </row>
    <row r="3409" spans="4:4">
      <c r="D3409" s="358"/>
    </row>
    <row r="3410" spans="4:4">
      <c r="D3410" s="358"/>
    </row>
    <row r="3411" spans="4:4">
      <c r="D3411" s="358"/>
    </row>
    <row r="3412" spans="4:4">
      <c r="D3412" s="358"/>
    </row>
    <row r="3413" spans="4:4">
      <c r="D3413" s="358"/>
    </row>
    <row r="3414" spans="4:4">
      <c r="D3414" s="358"/>
    </row>
    <row r="3415" spans="4:4">
      <c r="D3415" s="358"/>
    </row>
    <row r="3416" spans="4:4">
      <c r="D3416" s="358"/>
    </row>
    <row r="3417" spans="4:4">
      <c r="D3417" s="358"/>
    </row>
    <row r="3418" spans="4:4">
      <c r="D3418" s="358"/>
    </row>
    <row r="3419" spans="4:4">
      <c r="D3419" s="358"/>
    </row>
    <row r="3420" spans="4:4">
      <c r="D3420" s="358"/>
    </row>
    <row r="3421" spans="4:4">
      <c r="D3421" s="358"/>
    </row>
    <row r="3422" spans="4:4">
      <c r="D3422" s="358"/>
    </row>
    <row r="3423" spans="4:4">
      <c r="D3423" s="358"/>
    </row>
    <row r="3424" spans="4:4">
      <c r="D3424" s="358"/>
    </row>
    <row r="3425" spans="4:4">
      <c r="D3425" s="358"/>
    </row>
    <row r="3426" spans="4:4">
      <c r="D3426" s="358"/>
    </row>
    <row r="3427" spans="4:4">
      <c r="D3427" s="358"/>
    </row>
    <row r="3428" spans="4:4">
      <c r="D3428" s="358"/>
    </row>
    <row r="3429" spans="4:4">
      <c r="D3429" s="358"/>
    </row>
    <row r="3430" spans="4:4">
      <c r="D3430" s="358"/>
    </row>
    <row r="3431" spans="4:4">
      <c r="D3431" s="358"/>
    </row>
    <row r="3432" spans="4:4">
      <c r="D3432" s="358"/>
    </row>
    <row r="3433" spans="4:4">
      <c r="D3433" s="358"/>
    </row>
    <row r="3434" spans="4:4">
      <c r="D3434" s="358"/>
    </row>
    <row r="3435" spans="4:4">
      <c r="D3435" s="358"/>
    </row>
    <row r="3436" spans="4:4">
      <c r="D3436" s="358"/>
    </row>
    <row r="3437" spans="4:4">
      <c r="D3437" s="358"/>
    </row>
    <row r="3438" spans="4:4">
      <c r="D3438" s="358"/>
    </row>
    <row r="3439" spans="4:4">
      <c r="D3439" s="358"/>
    </row>
    <row r="3440" spans="4:4">
      <c r="D3440" s="358"/>
    </row>
    <row r="3441" spans="4:4">
      <c r="D3441" s="358"/>
    </row>
    <row r="3442" spans="4:4">
      <c r="D3442" s="358"/>
    </row>
    <row r="3443" spans="4:4">
      <c r="D3443" s="358"/>
    </row>
    <row r="3444" spans="4:4">
      <c r="D3444" s="358"/>
    </row>
    <row r="3445" spans="4:4">
      <c r="D3445" s="358"/>
    </row>
    <row r="3446" spans="4:4">
      <c r="D3446" s="358"/>
    </row>
    <row r="3447" spans="4:4">
      <c r="D3447" s="358"/>
    </row>
    <row r="3448" spans="4:4">
      <c r="D3448" s="358"/>
    </row>
    <row r="3449" spans="4:4">
      <c r="D3449" s="358"/>
    </row>
    <row r="3450" spans="4:4">
      <c r="D3450" s="358"/>
    </row>
    <row r="3451" spans="4:4">
      <c r="D3451" s="358"/>
    </row>
    <row r="3452" spans="4:4">
      <c r="D3452" s="358"/>
    </row>
    <row r="3453" spans="4:4">
      <c r="D3453" s="358"/>
    </row>
    <row r="3454" spans="4:4">
      <c r="D3454" s="358"/>
    </row>
    <row r="3455" spans="4:4">
      <c r="D3455" s="358"/>
    </row>
    <row r="3456" spans="4:4">
      <c r="D3456" s="358"/>
    </row>
    <row r="3457" spans="4:4">
      <c r="D3457" s="358"/>
    </row>
    <row r="3458" spans="4:4">
      <c r="D3458" s="358"/>
    </row>
    <row r="3459" spans="4:4">
      <c r="D3459" s="358"/>
    </row>
    <row r="3460" spans="4:4">
      <c r="D3460" s="358"/>
    </row>
    <row r="3461" spans="4:4">
      <c r="D3461" s="358"/>
    </row>
    <row r="3462" spans="4:4">
      <c r="D3462" s="358"/>
    </row>
    <row r="3463" spans="4:4">
      <c r="D3463" s="358"/>
    </row>
    <row r="3464" spans="4:4">
      <c r="D3464" s="358"/>
    </row>
    <row r="3465" spans="4:4">
      <c r="D3465" s="358"/>
    </row>
    <row r="3466" spans="4:4">
      <c r="D3466" s="358"/>
    </row>
    <row r="3467" spans="4:4">
      <c r="D3467" s="358"/>
    </row>
    <row r="3468" spans="4:4">
      <c r="D3468" s="358"/>
    </row>
    <row r="3469" spans="4:4">
      <c r="D3469" s="358"/>
    </row>
    <row r="3470" spans="4:4">
      <c r="D3470" s="358"/>
    </row>
    <row r="3471" spans="4:4">
      <c r="D3471" s="358"/>
    </row>
    <row r="3472" spans="4:4">
      <c r="D3472" s="358"/>
    </row>
    <row r="3473" spans="4:4">
      <c r="D3473" s="358"/>
    </row>
    <row r="3474" spans="4:4">
      <c r="D3474" s="358"/>
    </row>
    <row r="3475" spans="4:4">
      <c r="D3475" s="358"/>
    </row>
    <row r="3476" spans="4:4">
      <c r="D3476" s="358"/>
    </row>
    <row r="3477" spans="4:4">
      <c r="D3477" s="358"/>
    </row>
    <row r="3478" spans="4:4">
      <c r="D3478" s="358"/>
    </row>
    <row r="3479" spans="4:4">
      <c r="D3479" s="358"/>
    </row>
    <row r="3480" spans="4:4">
      <c r="D3480" s="358"/>
    </row>
    <row r="3481" spans="4:4">
      <c r="D3481" s="358"/>
    </row>
    <row r="3482" spans="4:4">
      <c r="D3482" s="358"/>
    </row>
    <row r="3483" spans="4:4">
      <c r="D3483" s="358"/>
    </row>
    <row r="3484" spans="4:4">
      <c r="D3484" s="358"/>
    </row>
    <row r="3485" spans="4:4">
      <c r="D3485" s="358"/>
    </row>
    <row r="3486" spans="4:4">
      <c r="D3486" s="358"/>
    </row>
    <row r="3487" spans="4:4">
      <c r="D3487" s="358"/>
    </row>
    <row r="3488" spans="4:4">
      <c r="D3488" s="358"/>
    </row>
    <row r="3489" spans="4:4">
      <c r="D3489" s="358"/>
    </row>
    <row r="3490" spans="4:4">
      <c r="D3490" s="358"/>
    </row>
    <row r="3491" spans="4:4">
      <c r="D3491" s="358"/>
    </row>
    <row r="3492" spans="4:4">
      <c r="D3492" s="358"/>
    </row>
    <row r="3493" spans="4:4">
      <c r="D3493" s="358"/>
    </row>
    <row r="3494" spans="4:4">
      <c r="D3494" s="358"/>
    </row>
    <row r="3495" spans="4:4">
      <c r="D3495" s="358"/>
    </row>
    <row r="3496" spans="4:4">
      <c r="D3496" s="358"/>
    </row>
    <row r="3497" spans="4:4">
      <c r="D3497" s="358"/>
    </row>
    <row r="3498" spans="4:4">
      <c r="D3498" s="358"/>
    </row>
    <row r="3499" spans="4:4">
      <c r="D3499" s="358"/>
    </row>
    <row r="3500" spans="4:4">
      <c r="D3500" s="358"/>
    </row>
    <row r="3501" spans="4:4">
      <c r="D3501" s="358"/>
    </row>
    <row r="3502" spans="4:4">
      <c r="D3502" s="358"/>
    </row>
    <row r="3503" spans="4:4">
      <c r="D3503" s="358"/>
    </row>
    <row r="3504" spans="4:4">
      <c r="D3504" s="358"/>
    </row>
    <row r="3505" spans="4:4">
      <c r="D3505" s="358"/>
    </row>
    <row r="3506" spans="4:4">
      <c r="D3506" s="358"/>
    </row>
    <row r="3507" spans="4:4">
      <c r="D3507" s="358"/>
    </row>
    <row r="3508" spans="4:4">
      <c r="D3508" s="358"/>
    </row>
    <row r="3509" spans="4:4">
      <c r="D3509" s="358"/>
    </row>
    <row r="3510" spans="4:4">
      <c r="D3510" s="358"/>
    </row>
    <row r="3511" spans="4:4">
      <c r="D3511" s="358"/>
    </row>
    <row r="3512" spans="4:4">
      <c r="D3512" s="358"/>
    </row>
    <row r="3513" spans="4:4">
      <c r="D3513" s="358"/>
    </row>
    <row r="3514" spans="4:4">
      <c r="D3514" s="358"/>
    </row>
    <row r="3515" spans="4:4">
      <c r="D3515" s="358"/>
    </row>
    <row r="3516" spans="4:4">
      <c r="D3516" s="358"/>
    </row>
    <row r="3517" spans="4:4">
      <c r="D3517" s="358"/>
    </row>
    <row r="3518" spans="4:4">
      <c r="D3518" s="358"/>
    </row>
    <row r="3519" spans="4:4">
      <c r="D3519" s="358"/>
    </row>
    <row r="3520" spans="4:4">
      <c r="D3520" s="358"/>
    </row>
    <row r="3521" spans="4:4">
      <c r="D3521" s="358"/>
    </row>
    <row r="3522" spans="4:4">
      <c r="D3522" s="358"/>
    </row>
    <row r="3523" spans="4:4">
      <c r="D3523" s="358"/>
    </row>
    <row r="3524" spans="4:4">
      <c r="D3524" s="358"/>
    </row>
    <row r="3525" spans="4:4">
      <c r="D3525" s="358"/>
    </row>
    <row r="3526" spans="4:4">
      <c r="D3526" s="358"/>
    </row>
    <row r="3527" spans="4:4">
      <c r="D3527" s="358"/>
    </row>
    <row r="3528" spans="4:4">
      <c r="D3528" s="358"/>
    </row>
    <row r="3529" spans="4:4">
      <c r="D3529" s="358"/>
    </row>
    <row r="3530" spans="4:4">
      <c r="D3530" s="358"/>
    </row>
    <row r="3531" spans="4:4">
      <c r="D3531" s="358"/>
    </row>
    <row r="3532" spans="4:4">
      <c r="D3532" s="358"/>
    </row>
    <row r="3533" spans="4:4">
      <c r="D3533" s="358"/>
    </row>
    <row r="3534" spans="4:4">
      <c r="D3534" s="358"/>
    </row>
    <row r="3535" spans="4:4">
      <c r="D3535" s="358"/>
    </row>
    <row r="3536" spans="4:4">
      <c r="D3536" s="358"/>
    </row>
    <row r="3537" spans="4:4">
      <c r="D3537" s="358"/>
    </row>
    <row r="3538" spans="4:4">
      <c r="D3538" s="358"/>
    </row>
    <row r="3539" spans="4:4">
      <c r="D3539" s="358"/>
    </row>
    <row r="3540" spans="4:4">
      <c r="D3540" s="358"/>
    </row>
    <row r="3541" spans="4:4">
      <c r="D3541" s="358"/>
    </row>
    <row r="3542" spans="4:4">
      <c r="D3542" s="358"/>
    </row>
    <row r="3543" spans="4:4">
      <c r="D3543" s="358"/>
    </row>
    <row r="3544" spans="4:4">
      <c r="D3544" s="358"/>
    </row>
    <row r="3545" spans="4:4">
      <c r="D3545" s="358"/>
    </row>
    <row r="3546" spans="4:4">
      <c r="D3546" s="358"/>
    </row>
    <row r="3547" spans="4:4">
      <c r="D3547" s="358"/>
    </row>
    <row r="3548" spans="4:4">
      <c r="D3548" s="358"/>
    </row>
    <row r="3549" spans="4:4">
      <c r="D3549" s="358"/>
    </row>
    <row r="3550" spans="4:4">
      <c r="D3550" s="358"/>
    </row>
    <row r="3551" spans="4:4">
      <c r="D3551" s="358"/>
    </row>
    <row r="3552" spans="4:4">
      <c r="D3552" s="358"/>
    </row>
    <row r="3553" spans="4:4">
      <c r="D3553" s="358"/>
    </row>
    <row r="3554" spans="4:4">
      <c r="D3554" s="358"/>
    </row>
    <row r="3555" spans="4:4">
      <c r="D3555" s="358"/>
    </row>
    <row r="3556" spans="4:4">
      <c r="D3556" s="358"/>
    </row>
    <row r="3557" spans="4:4">
      <c r="D3557" s="358"/>
    </row>
    <row r="3558" spans="4:4">
      <c r="D3558" s="358"/>
    </row>
    <row r="3559" spans="4:4">
      <c r="D3559" s="358"/>
    </row>
    <row r="3560" spans="4:4">
      <c r="D3560" s="358"/>
    </row>
    <row r="3561" spans="4:4">
      <c r="D3561" s="358"/>
    </row>
    <row r="3562" spans="4:4">
      <c r="D3562" s="358"/>
    </row>
    <row r="3563" spans="4:4">
      <c r="D3563" s="358"/>
    </row>
    <row r="3564" spans="4:4">
      <c r="D3564" s="358"/>
    </row>
    <row r="3565" spans="4:4">
      <c r="D3565" s="358"/>
    </row>
    <row r="3566" spans="4:4">
      <c r="D3566" s="358"/>
    </row>
    <row r="3567" spans="4:4">
      <c r="D3567" s="358"/>
    </row>
    <row r="3568" spans="4:4">
      <c r="D3568" s="358"/>
    </row>
    <row r="3569" spans="4:4">
      <c r="D3569" s="358"/>
    </row>
    <row r="3570" spans="4:4">
      <c r="D3570" s="358"/>
    </row>
    <row r="3571" spans="4:4">
      <c r="D3571" s="358"/>
    </row>
    <row r="3572" spans="4:4">
      <c r="D3572" s="358"/>
    </row>
    <row r="3573" spans="4:4">
      <c r="D3573" s="358"/>
    </row>
    <row r="3574" spans="4:4">
      <c r="D3574" s="358"/>
    </row>
    <row r="3575" spans="4:4">
      <c r="D3575" s="358"/>
    </row>
    <row r="3576" spans="4:4">
      <c r="D3576" s="358"/>
    </row>
    <row r="3577" spans="4:4">
      <c r="D3577" s="358"/>
    </row>
    <row r="3578" spans="4:4">
      <c r="D3578" s="358"/>
    </row>
    <row r="3579" spans="4:4">
      <c r="D3579" s="358"/>
    </row>
    <row r="3580" spans="4:4">
      <c r="D3580" s="358"/>
    </row>
    <row r="3581" spans="4:4">
      <c r="D3581" s="358"/>
    </row>
    <row r="3582" spans="4:4">
      <c r="D3582" s="358"/>
    </row>
    <row r="3583" spans="4:4">
      <c r="D3583" s="358"/>
    </row>
    <row r="3584" spans="4:4">
      <c r="D3584" s="358"/>
    </row>
    <row r="3585" spans="4:4">
      <c r="D3585" s="358"/>
    </row>
    <row r="3586" spans="4:4">
      <c r="D3586" s="358"/>
    </row>
    <row r="3587" spans="4:4">
      <c r="D3587" s="358"/>
    </row>
    <row r="3588" spans="4:4">
      <c r="D3588" s="358"/>
    </row>
    <row r="3589" spans="4:4">
      <c r="D3589" s="358"/>
    </row>
    <row r="3590" spans="4:4">
      <c r="D3590" s="358"/>
    </row>
    <row r="3591" spans="4:4">
      <c r="D3591" s="358"/>
    </row>
    <row r="3592" spans="4:4">
      <c r="D3592" s="358"/>
    </row>
    <row r="3593" spans="4:4">
      <c r="D3593" s="358"/>
    </row>
    <row r="3594" spans="4:4">
      <c r="D3594" s="358"/>
    </row>
    <row r="3595" spans="4:4">
      <c r="D3595" s="358"/>
    </row>
    <row r="3596" spans="4:4">
      <c r="D3596" s="358"/>
    </row>
    <row r="3597" spans="4:4">
      <c r="D3597" s="358"/>
    </row>
    <row r="3598" spans="4:4">
      <c r="D3598" s="358"/>
    </row>
    <row r="3599" spans="4:4">
      <c r="D3599" s="358"/>
    </row>
    <row r="3600" spans="4:4">
      <c r="D3600" s="358"/>
    </row>
    <row r="3601" spans="4:4">
      <c r="D3601" s="358"/>
    </row>
    <row r="3602" spans="4:4">
      <c r="D3602" s="358"/>
    </row>
    <row r="3603" spans="4:4">
      <c r="D3603" s="358"/>
    </row>
    <row r="3604" spans="4:4">
      <c r="D3604" s="358"/>
    </row>
    <row r="3605" spans="4:4">
      <c r="D3605" s="358"/>
    </row>
    <row r="3606" spans="4:4">
      <c r="D3606" s="358"/>
    </row>
    <row r="3607" spans="4:4">
      <c r="D3607" s="358"/>
    </row>
    <row r="3608" spans="4:4">
      <c r="D3608" s="358"/>
    </row>
    <row r="3609" spans="4:4">
      <c r="D3609" s="358"/>
    </row>
    <row r="3610" spans="4:4">
      <c r="D3610" s="358"/>
    </row>
    <row r="3611" spans="4:4">
      <c r="D3611" s="358"/>
    </row>
    <row r="3612" spans="4:4">
      <c r="D3612" s="358"/>
    </row>
    <row r="3613" spans="4:4">
      <c r="D3613" s="358"/>
    </row>
    <row r="3614" spans="4:4">
      <c r="D3614" s="358"/>
    </row>
    <row r="3615" spans="4:4">
      <c r="D3615" s="358"/>
    </row>
    <row r="3616" spans="4:4">
      <c r="D3616" s="358"/>
    </row>
    <row r="3617" spans="4:4">
      <c r="D3617" s="358"/>
    </row>
    <row r="3618" spans="4:4">
      <c r="D3618" s="358"/>
    </row>
    <row r="3619" spans="4:4">
      <c r="D3619" s="358"/>
    </row>
    <row r="3620" spans="4:4">
      <c r="D3620" s="358"/>
    </row>
    <row r="3621" spans="4:4">
      <c r="D3621" s="358"/>
    </row>
    <row r="3622" spans="4:4">
      <c r="D3622" s="358"/>
    </row>
    <row r="3623" spans="4:4">
      <c r="D3623" s="358"/>
    </row>
    <row r="3624" spans="4:4">
      <c r="D3624" s="358"/>
    </row>
    <row r="3625" spans="4:4">
      <c r="D3625" s="358"/>
    </row>
    <row r="3626" spans="4:4">
      <c r="D3626" s="358"/>
    </row>
    <row r="3627" spans="4:4">
      <c r="D3627" s="358"/>
    </row>
    <row r="3628" spans="4:4">
      <c r="D3628" s="358"/>
    </row>
    <row r="3629" spans="4:4">
      <c r="D3629" s="358"/>
    </row>
    <row r="3630" spans="4:4">
      <c r="D3630" s="358"/>
    </row>
    <row r="3631" spans="4:4">
      <c r="D3631" s="358"/>
    </row>
    <row r="3632" spans="4:4">
      <c r="D3632" s="358"/>
    </row>
    <row r="3633" spans="4:4">
      <c r="D3633" s="358"/>
    </row>
    <row r="3634" spans="4:4">
      <c r="D3634" s="358"/>
    </row>
    <row r="3635" spans="4:4">
      <c r="D3635" s="358"/>
    </row>
    <row r="3636" spans="4:4">
      <c r="D3636" s="358"/>
    </row>
    <row r="3637" spans="4:4">
      <c r="D3637" s="358"/>
    </row>
    <row r="3638" spans="4:4">
      <c r="D3638" s="358"/>
    </row>
    <row r="3639" spans="4:4">
      <c r="D3639" s="358"/>
    </row>
    <row r="3640" spans="4:4">
      <c r="D3640" s="358"/>
    </row>
    <row r="3641" spans="4:4">
      <c r="D3641" s="358"/>
    </row>
    <row r="3642" spans="4:4">
      <c r="D3642" s="358"/>
    </row>
    <row r="3643" spans="4:4">
      <c r="D3643" s="358"/>
    </row>
    <row r="3644" spans="4:4">
      <c r="D3644" s="358"/>
    </row>
    <row r="3645" spans="4:4">
      <c r="D3645" s="358"/>
    </row>
    <row r="3646" spans="4:4">
      <c r="D3646" s="358"/>
    </row>
    <row r="3647" spans="4:4">
      <c r="D3647" s="358"/>
    </row>
    <row r="3648" spans="4:4">
      <c r="D3648" s="358"/>
    </row>
    <row r="3649" spans="4:4">
      <c r="D3649" s="358"/>
    </row>
    <row r="3650" spans="4:4">
      <c r="D3650" s="358"/>
    </row>
    <row r="3651" spans="4:4">
      <c r="D3651" s="358"/>
    </row>
    <row r="3652" spans="4:4">
      <c r="D3652" s="358"/>
    </row>
    <row r="3653" spans="4:4">
      <c r="D3653" s="358"/>
    </row>
    <row r="3654" spans="4:4">
      <c r="D3654" s="358"/>
    </row>
    <row r="3655" spans="4:4">
      <c r="D3655" s="358"/>
    </row>
    <row r="3656" spans="4:4">
      <c r="D3656" s="358"/>
    </row>
    <row r="3657" spans="4:4">
      <c r="D3657" s="358"/>
    </row>
    <row r="3658" spans="4:4">
      <c r="D3658" s="358"/>
    </row>
    <row r="3659" spans="4:4">
      <c r="D3659" s="358"/>
    </row>
    <row r="3660" spans="4:4">
      <c r="D3660" s="358"/>
    </row>
    <row r="3661" spans="4:4">
      <c r="D3661" s="358"/>
    </row>
    <row r="3662" spans="4:4">
      <c r="D3662" s="358"/>
    </row>
    <row r="3663" spans="4:4">
      <c r="D3663" s="358"/>
    </row>
    <row r="3664" spans="4:4">
      <c r="D3664" s="358"/>
    </row>
    <row r="3665" spans="4:4">
      <c r="D3665" s="358"/>
    </row>
    <row r="3666" spans="4:4">
      <c r="D3666" s="358"/>
    </row>
    <row r="3667" spans="4:4">
      <c r="D3667" s="358"/>
    </row>
    <row r="3668" spans="4:4">
      <c r="D3668" s="358"/>
    </row>
    <row r="3669" spans="4:4">
      <c r="D3669" s="358"/>
    </row>
    <row r="3670" spans="4:4">
      <c r="D3670" s="358"/>
    </row>
    <row r="3671" spans="4:4">
      <c r="D3671" s="358"/>
    </row>
    <row r="3672" spans="4:4">
      <c r="D3672" s="358"/>
    </row>
    <row r="3673" spans="4:4">
      <c r="D3673" s="358"/>
    </row>
    <row r="3674" spans="4:4">
      <c r="D3674" s="358"/>
    </row>
    <row r="3675" spans="4:4">
      <c r="D3675" s="358"/>
    </row>
    <row r="3676" spans="4:4">
      <c r="D3676" s="358"/>
    </row>
    <row r="3677" spans="4:4">
      <c r="D3677" s="358"/>
    </row>
    <row r="3678" spans="4:4">
      <c r="D3678" s="358"/>
    </row>
    <row r="3679" spans="4:4">
      <c r="D3679" s="358"/>
    </row>
    <row r="3680" spans="4:4">
      <c r="D3680" s="358"/>
    </row>
    <row r="3681" spans="4:4">
      <c r="D3681" s="358"/>
    </row>
    <row r="3682" spans="4:4">
      <c r="D3682" s="358"/>
    </row>
    <row r="3683" spans="4:4">
      <c r="D3683" s="358"/>
    </row>
    <row r="3684" spans="4:4">
      <c r="D3684" s="358"/>
    </row>
    <row r="3685" spans="4:4">
      <c r="D3685" s="358"/>
    </row>
    <row r="3686" spans="4:4">
      <c r="D3686" s="358"/>
    </row>
    <row r="3687" spans="4:4">
      <c r="D3687" s="358"/>
    </row>
    <row r="3688" spans="4:4">
      <c r="D3688" s="358"/>
    </row>
    <row r="3689" spans="4:4">
      <c r="D3689" s="358"/>
    </row>
    <row r="3690" spans="4:4">
      <c r="D3690" s="358"/>
    </row>
    <row r="3691" spans="4:4">
      <c r="D3691" s="358"/>
    </row>
    <row r="3692" spans="4:4">
      <c r="D3692" s="358"/>
    </row>
    <row r="3693" spans="4:4">
      <c r="D3693" s="358"/>
    </row>
    <row r="3694" spans="4:4">
      <c r="D3694" s="358"/>
    </row>
    <row r="3695" spans="4:4">
      <c r="D3695" s="358"/>
    </row>
    <row r="3696" spans="4:4">
      <c r="D3696" s="358"/>
    </row>
    <row r="3697" spans="4:4">
      <c r="D3697" s="358"/>
    </row>
    <row r="3698" spans="4:4">
      <c r="D3698" s="358"/>
    </row>
    <row r="3699" spans="4:4">
      <c r="D3699" s="358"/>
    </row>
    <row r="3700" spans="4:4">
      <c r="D3700" s="358"/>
    </row>
    <row r="3701" spans="4:4">
      <c r="D3701" s="358"/>
    </row>
    <row r="3702" spans="4:4">
      <c r="D3702" s="358"/>
    </row>
    <row r="3703" spans="4:4">
      <c r="D3703" s="358"/>
    </row>
    <row r="3704" spans="4:4">
      <c r="D3704" s="358"/>
    </row>
    <row r="3705" spans="4:4">
      <c r="D3705" s="358"/>
    </row>
    <row r="3706" spans="4:4">
      <c r="D3706" s="358"/>
    </row>
    <row r="3707" spans="4:4">
      <c r="D3707" s="358"/>
    </row>
    <row r="3708" spans="4:4">
      <c r="D3708" s="358"/>
    </row>
    <row r="3709" spans="4:4">
      <c r="D3709" s="358"/>
    </row>
    <row r="3710" spans="4:4">
      <c r="D3710" s="358"/>
    </row>
    <row r="3711" spans="4:4">
      <c r="D3711" s="358"/>
    </row>
    <row r="3712" spans="4:4">
      <c r="D3712" s="358"/>
    </row>
    <row r="3713" spans="4:4">
      <c r="D3713" s="358"/>
    </row>
    <row r="3714" spans="4:4">
      <c r="D3714" s="358"/>
    </row>
    <row r="3715" spans="4:4">
      <c r="D3715" s="358"/>
    </row>
    <row r="3716" spans="4:4">
      <c r="D3716" s="358"/>
    </row>
    <row r="3717" spans="4:4">
      <c r="D3717" s="358"/>
    </row>
    <row r="3718" spans="4:4">
      <c r="D3718" s="358"/>
    </row>
    <row r="3719" spans="4:4">
      <c r="D3719" s="358"/>
    </row>
    <row r="3720" spans="4:4">
      <c r="D3720" s="358"/>
    </row>
    <row r="3721" spans="4:4">
      <c r="D3721" s="358"/>
    </row>
    <row r="3722" spans="4:4">
      <c r="D3722" s="358"/>
    </row>
    <row r="3723" spans="4:4">
      <c r="D3723" s="358"/>
    </row>
    <row r="3724" spans="4:4">
      <c r="D3724" s="358"/>
    </row>
    <row r="3725" spans="4:4">
      <c r="D3725" s="358"/>
    </row>
    <row r="3726" spans="4:4">
      <c r="D3726" s="358"/>
    </row>
    <row r="3727" spans="4:4">
      <c r="D3727" s="358"/>
    </row>
    <row r="3728" spans="4:4">
      <c r="D3728" s="358"/>
    </row>
    <row r="3729" spans="4:4">
      <c r="D3729" s="358"/>
    </row>
    <row r="3730" spans="4:4">
      <c r="D3730" s="358"/>
    </row>
    <row r="3731" spans="4:4">
      <c r="D3731" s="358"/>
    </row>
    <row r="3732" spans="4:4">
      <c r="D3732" s="358"/>
    </row>
    <row r="3733" spans="4:4">
      <c r="D3733" s="358"/>
    </row>
    <row r="3734" spans="4:4">
      <c r="D3734" s="358"/>
    </row>
    <row r="3735" spans="4:4">
      <c r="D3735" s="358"/>
    </row>
    <row r="3736" spans="4:4">
      <c r="D3736" s="358"/>
    </row>
    <row r="3737" spans="4:4">
      <c r="D3737" s="358"/>
    </row>
    <row r="3738" spans="4:4">
      <c r="D3738" s="358"/>
    </row>
    <row r="3739" spans="4:4">
      <c r="D3739" s="358"/>
    </row>
    <row r="3740" spans="4:4">
      <c r="D3740" s="358"/>
    </row>
    <row r="3741" spans="4:4">
      <c r="D3741" s="358"/>
    </row>
    <row r="3742" spans="4:4">
      <c r="D3742" s="358"/>
    </row>
    <row r="3743" spans="4:4">
      <c r="D3743" s="358"/>
    </row>
    <row r="3744" spans="4:4">
      <c r="D3744" s="358"/>
    </row>
    <row r="3745" spans="4:4">
      <c r="D3745" s="358"/>
    </row>
    <row r="3746" spans="4:4">
      <c r="D3746" s="358"/>
    </row>
    <row r="3747" spans="4:4">
      <c r="D3747" s="358"/>
    </row>
    <row r="3748" spans="4:4">
      <c r="D3748" s="358"/>
    </row>
    <row r="3749" spans="4:4">
      <c r="D3749" s="358"/>
    </row>
    <row r="3750" spans="4:4">
      <c r="D3750" s="358"/>
    </row>
    <row r="3751" spans="4:4">
      <c r="D3751" s="358"/>
    </row>
    <row r="3752" spans="4:4">
      <c r="D3752" s="358"/>
    </row>
    <row r="3753" spans="4:4">
      <c r="D3753" s="358"/>
    </row>
    <row r="3754" spans="4:4">
      <c r="D3754" s="358"/>
    </row>
    <row r="3755" spans="4:4">
      <c r="D3755" s="358"/>
    </row>
    <row r="3756" spans="4:4">
      <c r="D3756" s="358"/>
    </row>
    <row r="3757" spans="4:4">
      <c r="D3757" s="358"/>
    </row>
    <row r="3758" spans="4:4">
      <c r="D3758" s="358"/>
    </row>
    <row r="3759" spans="4:4">
      <c r="D3759" s="358"/>
    </row>
    <row r="3760" spans="4:4">
      <c r="D3760" s="358"/>
    </row>
    <row r="3761" spans="4:4">
      <c r="D3761" s="358"/>
    </row>
    <row r="3762" spans="4:4">
      <c r="D3762" s="358"/>
    </row>
    <row r="3763" spans="4:4">
      <c r="D3763" s="358"/>
    </row>
    <row r="3764" spans="4:4">
      <c r="D3764" s="358"/>
    </row>
    <row r="3765" spans="4:4">
      <c r="D3765" s="358"/>
    </row>
    <row r="3766" spans="4:4">
      <c r="D3766" s="358"/>
    </row>
    <row r="3767" spans="4:4">
      <c r="D3767" s="358"/>
    </row>
    <row r="3768" spans="4:4">
      <c r="D3768" s="358"/>
    </row>
    <row r="3769" spans="4:4">
      <c r="D3769" s="358"/>
    </row>
    <row r="3770" spans="4:4">
      <c r="D3770" s="358"/>
    </row>
    <row r="3771" spans="4:4">
      <c r="D3771" s="358"/>
    </row>
    <row r="3772" spans="4:4">
      <c r="D3772" s="358"/>
    </row>
    <row r="3773" spans="4:4">
      <c r="D3773" s="358"/>
    </row>
    <row r="3774" spans="4:4">
      <c r="D3774" s="358"/>
    </row>
    <row r="3775" spans="4:4">
      <c r="D3775" s="358"/>
    </row>
    <row r="3776" spans="4:4">
      <c r="D3776" s="358"/>
    </row>
    <row r="3777" spans="4:4">
      <c r="D3777" s="358"/>
    </row>
    <row r="3778" spans="4:4">
      <c r="D3778" s="358"/>
    </row>
    <row r="3779" spans="4:4">
      <c r="D3779" s="358"/>
    </row>
    <row r="3780" spans="4:4">
      <c r="D3780" s="358"/>
    </row>
    <row r="3781" spans="4:4">
      <c r="D3781" s="358"/>
    </row>
    <row r="3782" spans="4:4">
      <c r="D3782" s="358"/>
    </row>
    <row r="3783" spans="4:4">
      <c r="D3783" s="358"/>
    </row>
    <row r="3784" spans="4:4">
      <c r="D3784" s="358"/>
    </row>
    <row r="3785" spans="4:4">
      <c r="D3785" s="358"/>
    </row>
    <row r="3786" spans="4:4">
      <c r="D3786" s="358"/>
    </row>
    <row r="3787" spans="4:4">
      <c r="D3787" s="358"/>
    </row>
    <row r="3788" spans="4:4">
      <c r="D3788" s="358"/>
    </row>
    <row r="3789" spans="4:4">
      <c r="D3789" s="358"/>
    </row>
    <row r="3790" spans="4:4">
      <c r="D3790" s="358"/>
    </row>
    <row r="3791" spans="4:4">
      <c r="D3791" s="358"/>
    </row>
    <row r="3792" spans="4:4">
      <c r="D3792" s="358"/>
    </row>
    <row r="3793" spans="4:4">
      <c r="D3793" s="358"/>
    </row>
    <row r="3794" spans="4:4">
      <c r="D3794" s="358"/>
    </row>
    <row r="3795" spans="4:4">
      <c r="D3795" s="358"/>
    </row>
    <row r="3796" spans="4:4">
      <c r="D3796" s="358"/>
    </row>
    <row r="3797" spans="4:4">
      <c r="D3797" s="358"/>
    </row>
    <row r="3798" spans="4:4">
      <c r="D3798" s="358"/>
    </row>
    <row r="3799" spans="4:4">
      <c r="D3799" s="358"/>
    </row>
    <row r="3800" spans="4:4">
      <c r="D3800" s="358"/>
    </row>
    <row r="3801" spans="4:4">
      <c r="D3801" s="358"/>
    </row>
    <row r="3802" spans="4:4">
      <c r="D3802" s="358"/>
    </row>
    <row r="3803" spans="4:4">
      <c r="D3803" s="358"/>
    </row>
    <row r="3804" spans="4:4">
      <c r="D3804" s="358"/>
    </row>
    <row r="3805" spans="4:4">
      <c r="D3805" s="358"/>
    </row>
    <row r="3806" spans="4:4">
      <c r="D3806" s="358"/>
    </row>
    <row r="3807" spans="4:4">
      <c r="D3807" s="358"/>
    </row>
    <row r="3808" spans="4:4">
      <c r="D3808" s="358"/>
    </row>
    <row r="3809" spans="4:4">
      <c r="D3809" s="358"/>
    </row>
    <row r="3810" spans="4:4">
      <c r="D3810" s="358"/>
    </row>
    <row r="3811" spans="4:4">
      <c r="D3811" s="358"/>
    </row>
    <row r="3812" spans="4:4">
      <c r="D3812" s="358"/>
    </row>
    <row r="3813" spans="4:4">
      <c r="D3813" s="358"/>
    </row>
    <row r="3814" spans="4:4">
      <c r="D3814" s="358"/>
    </row>
    <row r="3815" spans="4:4">
      <c r="D3815" s="358"/>
    </row>
    <row r="3816" spans="4:4">
      <c r="D3816" s="358"/>
    </row>
    <row r="3817" spans="4:4">
      <c r="D3817" s="358"/>
    </row>
    <row r="3818" spans="4:4">
      <c r="D3818" s="358"/>
    </row>
    <row r="3819" spans="4:4">
      <c r="D3819" s="358"/>
    </row>
    <row r="3820" spans="4:4">
      <c r="D3820" s="358"/>
    </row>
    <row r="3821" spans="4:4">
      <c r="D3821" s="358"/>
    </row>
    <row r="3822" spans="4:4">
      <c r="D3822" s="358"/>
    </row>
    <row r="3823" spans="4:4">
      <c r="D3823" s="358"/>
    </row>
    <row r="3824" spans="4:4">
      <c r="D3824" s="358"/>
    </row>
    <row r="3825" spans="4:4">
      <c r="D3825" s="358"/>
    </row>
    <row r="3826" spans="4:4">
      <c r="D3826" s="358"/>
    </row>
    <row r="3827" spans="4:4">
      <c r="D3827" s="358"/>
    </row>
    <row r="3828" spans="4:4">
      <c r="D3828" s="358"/>
    </row>
    <row r="3829" spans="4:4">
      <c r="D3829" s="358"/>
    </row>
    <row r="3830" spans="4:4">
      <c r="D3830" s="358"/>
    </row>
    <row r="3831" spans="4:4">
      <c r="D3831" s="358"/>
    </row>
    <row r="3832" spans="4:4">
      <c r="D3832" s="358"/>
    </row>
    <row r="3833" spans="4:4">
      <c r="D3833" s="358"/>
    </row>
    <row r="3834" spans="4:4">
      <c r="D3834" s="358"/>
    </row>
    <row r="3835" spans="4:4">
      <c r="D3835" s="358"/>
    </row>
    <row r="3836" spans="4:4">
      <c r="D3836" s="358"/>
    </row>
    <row r="3837" spans="4:4">
      <c r="D3837" s="358"/>
    </row>
    <row r="3838" spans="4:4">
      <c r="D3838" s="358"/>
    </row>
    <row r="3839" spans="4:4">
      <c r="D3839" s="358"/>
    </row>
    <row r="3840" spans="4:4">
      <c r="D3840" s="358"/>
    </row>
    <row r="3841" spans="4:4">
      <c r="D3841" s="358"/>
    </row>
    <row r="3842" spans="4:4">
      <c r="D3842" s="358"/>
    </row>
    <row r="3843" spans="4:4">
      <c r="D3843" s="358"/>
    </row>
    <row r="3844" spans="4:4">
      <c r="D3844" s="358"/>
    </row>
    <row r="3845" spans="4:4">
      <c r="D3845" s="358"/>
    </row>
    <row r="3846" spans="4:4">
      <c r="D3846" s="358"/>
    </row>
    <row r="3847" spans="4:4">
      <c r="D3847" s="358"/>
    </row>
    <row r="3848" spans="4:4">
      <c r="D3848" s="358"/>
    </row>
    <row r="3849" spans="4:4">
      <c r="D3849" s="358"/>
    </row>
    <row r="3850" spans="4:4">
      <c r="D3850" s="358"/>
    </row>
    <row r="3851" spans="4:4">
      <c r="D3851" s="358"/>
    </row>
    <row r="3852" spans="4:4">
      <c r="D3852" s="358"/>
    </row>
    <row r="3853" spans="4:4">
      <c r="D3853" s="358"/>
    </row>
    <row r="3854" spans="4:4">
      <c r="D3854" s="358"/>
    </row>
    <row r="3855" spans="4:4">
      <c r="D3855" s="358"/>
    </row>
    <row r="3856" spans="4:4">
      <c r="D3856" s="358"/>
    </row>
    <row r="3857" spans="4:4">
      <c r="D3857" s="358"/>
    </row>
    <row r="3858" spans="4:4">
      <c r="D3858" s="358"/>
    </row>
    <row r="3859" spans="4:4">
      <c r="D3859" s="358"/>
    </row>
    <row r="3860" spans="4:4">
      <c r="D3860" s="358"/>
    </row>
    <row r="3861" spans="4:4">
      <c r="D3861" s="358"/>
    </row>
    <row r="3862" spans="4:4">
      <c r="D3862" s="358"/>
    </row>
    <row r="3863" spans="4:4">
      <c r="D3863" s="358"/>
    </row>
    <row r="3864" spans="4:4">
      <c r="D3864" s="358"/>
    </row>
    <row r="3865" spans="4:4">
      <c r="D3865" s="358"/>
    </row>
    <row r="3866" spans="4:4">
      <c r="D3866" s="358"/>
    </row>
    <row r="3867" spans="4:4">
      <c r="D3867" s="358"/>
    </row>
    <row r="3868" spans="4:4">
      <c r="D3868" s="358"/>
    </row>
    <row r="3869" spans="4:4">
      <c r="D3869" s="358"/>
    </row>
    <row r="3870" spans="4:4">
      <c r="D3870" s="358"/>
    </row>
    <row r="3871" spans="4:4">
      <c r="D3871" s="358"/>
    </row>
    <row r="3872" spans="4:4">
      <c r="D3872" s="358"/>
    </row>
    <row r="3873" spans="4:4">
      <c r="D3873" s="358"/>
    </row>
    <row r="3874" spans="4:4">
      <c r="D3874" s="358"/>
    </row>
    <row r="3875" spans="4:4">
      <c r="D3875" s="358"/>
    </row>
    <row r="3876" spans="4:4">
      <c r="D3876" s="358"/>
    </row>
    <row r="3877" spans="4:4">
      <c r="D3877" s="358"/>
    </row>
    <row r="3878" spans="4:4">
      <c r="D3878" s="358"/>
    </row>
    <row r="3879" spans="4:4">
      <c r="D3879" s="358"/>
    </row>
    <row r="3880" spans="4:4">
      <c r="D3880" s="358"/>
    </row>
    <row r="3881" spans="4:4">
      <c r="D3881" s="358"/>
    </row>
    <row r="3882" spans="4:4">
      <c r="D3882" s="358"/>
    </row>
    <row r="3883" spans="4:4">
      <c r="D3883" s="358"/>
    </row>
    <row r="3884" spans="4:4">
      <c r="D3884" s="358"/>
    </row>
    <row r="3885" spans="4:4">
      <c r="D3885" s="358"/>
    </row>
    <row r="3886" spans="4:4">
      <c r="D3886" s="358"/>
    </row>
    <row r="3887" spans="4:4">
      <c r="D3887" s="358"/>
    </row>
    <row r="3888" spans="4:4">
      <c r="D3888" s="358"/>
    </row>
    <row r="3889" spans="4:4">
      <c r="D3889" s="358"/>
    </row>
    <row r="3890" spans="4:4">
      <c r="D3890" s="358"/>
    </row>
    <row r="3891" spans="4:4">
      <c r="D3891" s="358"/>
    </row>
    <row r="3892" spans="4:4">
      <c r="D3892" s="358"/>
    </row>
    <row r="3893" spans="4:4">
      <c r="D3893" s="358"/>
    </row>
    <row r="3894" spans="4:4">
      <c r="D3894" s="358"/>
    </row>
    <row r="3895" spans="4:4">
      <c r="D3895" s="358"/>
    </row>
    <row r="3896" spans="4:4">
      <c r="D3896" s="358"/>
    </row>
    <row r="3897" spans="4:4">
      <c r="D3897" s="358"/>
    </row>
    <row r="3898" spans="4:4">
      <c r="D3898" s="358"/>
    </row>
    <row r="3899" spans="4:4">
      <c r="D3899" s="358"/>
    </row>
    <row r="3900" spans="4:4">
      <c r="D3900" s="358"/>
    </row>
    <row r="3901" spans="4:4">
      <c r="D3901" s="358"/>
    </row>
    <row r="3902" spans="4:4">
      <c r="D3902" s="358"/>
    </row>
    <row r="3903" spans="4:4">
      <c r="D3903" s="358"/>
    </row>
    <row r="3904" spans="4:4">
      <c r="D3904" s="358"/>
    </row>
    <row r="3905" spans="4:4">
      <c r="D3905" s="358"/>
    </row>
    <row r="3906" spans="4:4">
      <c r="D3906" s="358"/>
    </row>
    <row r="3907" spans="4:4">
      <c r="D3907" s="358"/>
    </row>
    <row r="3908" spans="4:4">
      <c r="D3908" s="358"/>
    </row>
    <row r="3909" spans="4:4">
      <c r="D3909" s="358"/>
    </row>
    <row r="3910" spans="4:4">
      <c r="D3910" s="358"/>
    </row>
    <row r="3911" spans="4:4">
      <c r="D3911" s="358"/>
    </row>
    <row r="3912" spans="4:4">
      <c r="D3912" s="358"/>
    </row>
    <row r="3913" spans="4:4">
      <c r="D3913" s="358"/>
    </row>
    <row r="3914" spans="4:4">
      <c r="D3914" s="358"/>
    </row>
    <row r="3915" spans="4:4">
      <c r="D3915" s="358"/>
    </row>
    <row r="3916" spans="4:4">
      <c r="D3916" s="358"/>
    </row>
    <row r="3917" spans="4:4">
      <c r="D3917" s="358"/>
    </row>
    <row r="3918" spans="4:4">
      <c r="D3918" s="358"/>
    </row>
    <row r="3919" spans="4:4">
      <c r="D3919" s="358"/>
    </row>
    <row r="3920" spans="4:4">
      <c r="D3920" s="358"/>
    </row>
    <row r="3921" spans="4:4">
      <c r="D3921" s="358"/>
    </row>
    <row r="3922" spans="4:4">
      <c r="D3922" s="358"/>
    </row>
    <row r="3923" spans="4:4">
      <c r="D3923" s="358"/>
    </row>
    <row r="3924" spans="4:4">
      <c r="D3924" s="358"/>
    </row>
    <row r="3925" spans="4:4">
      <c r="D3925" s="358"/>
    </row>
    <row r="3926" spans="4:4">
      <c r="D3926" s="358"/>
    </row>
    <row r="3927" spans="4:4">
      <c r="D3927" s="358"/>
    </row>
    <row r="3928" spans="4:4">
      <c r="D3928" s="358"/>
    </row>
    <row r="3929" spans="4:4">
      <c r="D3929" s="358"/>
    </row>
    <row r="3930" spans="4:4">
      <c r="D3930" s="358"/>
    </row>
    <row r="3931" spans="4:4">
      <c r="D3931" s="358"/>
    </row>
    <row r="3932" spans="4:4">
      <c r="D3932" s="358"/>
    </row>
    <row r="3933" spans="4:4">
      <c r="D3933" s="358"/>
    </row>
    <row r="3934" spans="4:4">
      <c r="D3934" s="358"/>
    </row>
    <row r="3935" spans="4:4">
      <c r="D3935" s="358"/>
    </row>
    <row r="3936" spans="4:4">
      <c r="D3936" s="358"/>
    </row>
    <row r="3937" spans="4:4">
      <c r="D3937" s="358"/>
    </row>
    <row r="3938" spans="4:4">
      <c r="D3938" s="358"/>
    </row>
    <row r="3939" spans="4:4">
      <c r="D3939" s="358"/>
    </row>
    <row r="3940" spans="4:4">
      <c r="D3940" s="358"/>
    </row>
    <row r="3941" spans="4:4">
      <c r="D3941" s="358"/>
    </row>
    <row r="3942" spans="4:4">
      <c r="D3942" s="358"/>
    </row>
    <row r="3943" spans="4:4">
      <c r="D3943" s="358"/>
    </row>
    <row r="3944" spans="4:4">
      <c r="D3944" s="358"/>
    </row>
    <row r="3945" spans="4:4">
      <c r="D3945" s="358"/>
    </row>
    <row r="3946" spans="4:4">
      <c r="D3946" s="358"/>
    </row>
    <row r="3947" spans="4:4">
      <c r="D3947" s="358"/>
    </row>
    <row r="3948" spans="4:4">
      <c r="D3948" s="358"/>
    </row>
    <row r="3949" spans="4:4">
      <c r="D3949" s="358"/>
    </row>
    <row r="3950" spans="4:4">
      <c r="D3950" s="358"/>
    </row>
    <row r="3951" spans="4:4">
      <c r="D3951" s="358"/>
    </row>
    <row r="3952" spans="4:4">
      <c r="D3952" s="358"/>
    </row>
    <row r="3953" spans="4:4">
      <c r="D3953" s="358"/>
    </row>
    <row r="3954" spans="4:4">
      <c r="D3954" s="358"/>
    </row>
    <row r="3955" spans="4:4">
      <c r="D3955" s="358"/>
    </row>
    <row r="3956" spans="4:4">
      <c r="D3956" s="358"/>
    </row>
    <row r="3957" spans="4:4">
      <c r="D3957" s="358"/>
    </row>
    <row r="3958" spans="4:4">
      <c r="D3958" s="358"/>
    </row>
    <row r="3959" spans="4:4">
      <c r="D3959" s="358"/>
    </row>
    <row r="3960" spans="4:4">
      <c r="D3960" s="358"/>
    </row>
    <row r="3961" spans="4:4">
      <c r="D3961" s="358"/>
    </row>
    <row r="3962" spans="4:4">
      <c r="D3962" s="358"/>
    </row>
    <row r="3963" spans="4:4">
      <c r="D3963" s="358"/>
    </row>
    <row r="3964" spans="4:4">
      <c r="D3964" s="358"/>
    </row>
    <row r="3965" spans="4:4">
      <c r="D3965" s="358"/>
    </row>
    <row r="3966" spans="4:4">
      <c r="D3966" s="358"/>
    </row>
    <row r="3967" spans="4:4">
      <c r="D3967" s="358"/>
    </row>
    <row r="3968" spans="4:4">
      <c r="D3968" s="358"/>
    </row>
    <row r="3969" spans="4:4">
      <c r="D3969" s="358"/>
    </row>
    <row r="3970" spans="4:4">
      <c r="D3970" s="358"/>
    </row>
    <row r="3971" spans="4:4">
      <c r="D3971" s="358"/>
    </row>
    <row r="3972" spans="4:4">
      <c r="D3972" s="358"/>
    </row>
    <row r="3973" spans="4:4">
      <c r="D3973" s="358"/>
    </row>
    <row r="3974" spans="4:4">
      <c r="D3974" s="358"/>
    </row>
    <row r="3975" spans="4:4">
      <c r="D3975" s="358"/>
    </row>
    <row r="3976" spans="4:4">
      <c r="D3976" s="358"/>
    </row>
    <row r="3977" spans="4:4">
      <c r="D3977" s="358"/>
    </row>
    <row r="3978" spans="4:4">
      <c r="D3978" s="358"/>
    </row>
    <row r="3979" spans="4:4">
      <c r="D3979" s="358"/>
    </row>
    <row r="3980" spans="4:4">
      <c r="D3980" s="358"/>
    </row>
    <row r="3981" spans="4:4">
      <c r="D3981" s="358"/>
    </row>
    <row r="3982" spans="4:4">
      <c r="D3982" s="358"/>
    </row>
    <row r="3983" spans="4:4">
      <c r="D3983" s="358"/>
    </row>
    <row r="3984" spans="4:4">
      <c r="D3984" s="358"/>
    </row>
    <row r="3985" spans="4:4">
      <c r="D3985" s="358"/>
    </row>
    <row r="3986" spans="4:4">
      <c r="D3986" s="358"/>
    </row>
    <row r="3987" spans="4:4">
      <c r="D3987" s="358"/>
    </row>
    <row r="3988" spans="4:4">
      <c r="D3988" s="358"/>
    </row>
    <row r="3989" spans="4:4">
      <c r="D3989" s="358"/>
    </row>
    <row r="3990" spans="4:4">
      <c r="D3990" s="358"/>
    </row>
    <row r="3991" spans="4:4">
      <c r="D3991" s="358"/>
    </row>
    <row r="3992" spans="4:4">
      <c r="D3992" s="358"/>
    </row>
    <row r="3993" spans="4:4">
      <c r="D3993" s="358"/>
    </row>
    <row r="3994" spans="4:4">
      <c r="D3994" s="358"/>
    </row>
    <row r="3995" spans="4:4">
      <c r="D3995" s="358"/>
    </row>
    <row r="3996" spans="4:4">
      <c r="D3996" s="358"/>
    </row>
    <row r="3997" spans="4:4">
      <c r="D3997" s="358"/>
    </row>
    <row r="3998" spans="4:4">
      <c r="D3998" s="358"/>
    </row>
    <row r="3999" spans="4:4">
      <c r="D3999" s="358"/>
    </row>
    <row r="4000" spans="4:4">
      <c r="D4000" s="358"/>
    </row>
    <row r="4001" spans="4:4">
      <c r="D4001" s="358"/>
    </row>
    <row r="4002" spans="4:4">
      <c r="D4002" s="358"/>
    </row>
    <row r="4003" spans="4:4">
      <c r="D4003" s="358"/>
    </row>
    <row r="4004" spans="4:4">
      <c r="D4004" s="358"/>
    </row>
    <row r="4005" spans="4:4">
      <c r="D4005" s="358"/>
    </row>
    <row r="4006" spans="4:4">
      <c r="D4006" s="358"/>
    </row>
    <row r="4007" spans="4:4">
      <c r="D4007" s="358"/>
    </row>
    <row r="4008" spans="4:4">
      <c r="D4008" s="358"/>
    </row>
    <row r="4009" spans="4:4">
      <c r="D4009" s="358"/>
    </row>
    <row r="4010" spans="4:4">
      <c r="D4010" s="358"/>
    </row>
    <row r="4011" spans="4:4">
      <c r="D4011" s="358"/>
    </row>
    <row r="4012" spans="4:4">
      <c r="D4012" s="358"/>
    </row>
    <row r="4013" spans="4:4">
      <c r="D4013" s="358"/>
    </row>
    <row r="4014" spans="4:4">
      <c r="D4014" s="358"/>
    </row>
    <row r="4015" spans="4:4">
      <c r="D4015" s="358"/>
    </row>
    <row r="4016" spans="4:4">
      <c r="D4016" s="358"/>
    </row>
    <row r="4017" spans="4:4">
      <c r="D4017" s="358"/>
    </row>
    <row r="4018" spans="4:4">
      <c r="D4018" s="358"/>
    </row>
    <row r="4019" spans="4:4">
      <c r="D4019" s="358"/>
    </row>
    <row r="4020" spans="4:4">
      <c r="D4020" s="358"/>
    </row>
    <row r="4021" spans="4:4">
      <c r="D4021" s="358"/>
    </row>
    <row r="4022" spans="4:4">
      <c r="D4022" s="358"/>
    </row>
    <row r="4023" spans="4:4">
      <c r="D4023" s="358"/>
    </row>
    <row r="4024" spans="4:4">
      <c r="D4024" s="358"/>
    </row>
    <row r="4025" spans="4:4">
      <c r="D4025" s="358"/>
    </row>
    <row r="4026" spans="4:4">
      <c r="D4026" s="358"/>
    </row>
    <row r="4027" spans="4:4">
      <c r="D4027" s="358"/>
    </row>
    <row r="4028" spans="4:4">
      <c r="D4028" s="358"/>
    </row>
    <row r="4029" spans="4:4">
      <c r="D4029" s="358"/>
    </row>
    <row r="4030" spans="4:4">
      <c r="D4030" s="358"/>
    </row>
    <row r="4031" spans="4:4">
      <c r="D4031" s="358"/>
    </row>
    <row r="4032" spans="4:4">
      <c r="D4032" s="358"/>
    </row>
    <row r="4033" spans="4:4">
      <c r="D4033" s="358"/>
    </row>
    <row r="4034" spans="4:4">
      <c r="D4034" s="358"/>
    </row>
    <row r="4035" spans="4:4">
      <c r="D4035" s="358"/>
    </row>
    <row r="4036" spans="4:4">
      <c r="D4036" s="358"/>
    </row>
    <row r="4037" spans="4:4">
      <c r="D4037" s="358"/>
    </row>
    <row r="4038" spans="4:4">
      <c r="D4038" s="358"/>
    </row>
    <row r="4039" spans="4:4">
      <c r="D4039" s="358"/>
    </row>
    <row r="4040" spans="4:4">
      <c r="D4040" s="358"/>
    </row>
    <row r="4041" spans="4:4">
      <c r="D4041" s="358"/>
    </row>
    <row r="4042" spans="4:4">
      <c r="D4042" s="358"/>
    </row>
    <row r="4043" spans="4:4">
      <c r="D4043" s="358"/>
    </row>
    <row r="4044" spans="4:4">
      <c r="D4044" s="358"/>
    </row>
    <row r="4045" spans="4:4">
      <c r="D4045" s="358"/>
    </row>
    <row r="4046" spans="4:4">
      <c r="D4046" s="358"/>
    </row>
    <row r="4047" spans="4:4">
      <c r="D4047" s="358"/>
    </row>
    <row r="4048" spans="4:4">
      <c r="D4048" s="358"/>
    </row>
    <row r="4049" spans="4:4">
      <c r="D4049" s="358"/>
    </row>
    <row r="4050" spans="4:4">
      <c r="D4050" s="358"/>
    </row>
    <row r="4051" spans="4:4">
      <c r="D4051" s="358"/>
    </row>
    <row r="4052" spans="4:4">
      <c r="D4052" s="358"/>
    </row>
    <row r="4053" spans="4:4">
      <c r="D4053" s="358"/>
    </row>
    <row r="4054" spans="4:4">
      <c r="D4054" s="358"/>
    </row>
    <row r="4055" spans="4:4">
      <c r="D4055" s="358"/>
    </row>
    <row r="4056" spans="4:4">
      <c r="D4056" s="358"/>
    </row>
    <row r="4057" spans="4:4">
      <c r="D4057" s="358"/>
    </row>
    <row r="4058" spans="4:4">
      <c r="D4058" s="358"/>
    </row>
    <row r="4059" spans="4:4">
      <c r="D4059" s="358"/>
    </row>
    <row r="4060" spans="4:4">
      <c r="D4060" s="358"/>
    </row>
    <row r="4061" spans="4:4">
      <c r="D4061" s="358"/>
    </row>
    <row r="4062" spans="4:4">
      <c r="D4062" s="358"/>
    </row>
    <row r="4063" spans="4:4">
      <c r="D4063" s="358"/>
    </row>
    <row r="4064" spans="4:4">
      <c r="D4064" s="358"/>
    </row>
    <row r="4065" spans="4:4">
      <c r="D4065" s="358"/>
    </row>
    <row r="4066" spans="4:4">
      <c r="D4066" s="358"/>
    </row>
    <row r="4067" spans="4:4">
      <c r="D4067" s="358"/>
    </row>
    <row r="4068" spans="4:4">
      <c r="D4068" s="358"/>
    </row>
    <row r="4069" spans="4:4">
      <c r="D4069" s="358"/>
    </row>
    <row r="4070" spans="4:4">
      <c r="D4070" s="358"/>
    </row>
    <row r="4071" spans="4:4">
      <c r="D4071" s="358"/>
    </row>
    <row r="4072" spans="4:4">
      <c r="D4072" s="358"/>
    </row>
    <row r="4073" spans="4:4">
      <c r="D4073" s="358"/>
    </row>
    <row r="4074" spans="4:4">
      <c r="D4074" s="358"/>
    </row>
    <row r="4075" spans="4:4">
      <c r="D4075" s="358"/>
    </row>
    <row r="4076" spans="4:4">
      <c r="D4076" s="358"/>
    </row>
    <row r="4077" spans="4:4">
      <c r="D4077" s="358"/>
    </row>
    <row r="4078" spans="4:4">
      <c r="D4078" s="358"/>
    </row>
    <row r="4079" spans="4:4">
      <c r="D4079" s="358"/>
    </row>
    <row r="4080" spans="4:4">
      <c r="D4080" s="358"/>
    </row>
    <row r="4081" spans="4:4">
      <c r="D4081" s="358"/>
    </row>
    <row r="4082" spans="4:4">
      <c r="D4082" s="358"/>
    </row>
    <row r="4083" spans="4:4">
      <c r="D4083" s="358"/>
    </row>
    <row r="4084" spans="4:4">
      <c r="D4084" s="358"/>
    </row>
    <row r="4085" spans="4:4">
      <c r="D4085" s="358"/>
    </row>
    <row r="4086" spans="4:4">
      <c r="D4086" s="358"/>
    </row>
    <row r="4087" spans="4:4">
      <c r="D4087" s="358"/>
    </row>
    <row r="4088" spans="4:4">
      <c r="D4088" s="358"/>
    </row>
    <row r="4089" spans="4:4">
      <c r="D4089" s="358"/>
    </row>
    <row r="4090" spans="4:4">
      <c r="D4090" s="358"/>
    </row>
    <row r="4091" spans="4:4">
      <c r="D4091" s="358"/>
    </row>
    <row r="4092" spans="4:4">
      <c r="D4092" s="358"/>
    </row>
    <row r="4093" spans="4:4">
      <c r="D4093" s="358"/>
    </row>
    <row r="4094" spans="4:4">
      <c r="D4094" s="358"/>
    </row>
    <row r="4095" spans="4:4">
      <c r="D4095" s="358"/>
    </row>
    <row r="4096" spans="4:4">
      <c r="D4096" s="358"/>
    </row>
    <row r="4097" spans="4:4">
      <c r="D4097" s="358"/>
    </row>
    <row r="4098" spans="4:4">
      <c r="D4098" s="358"/>
    </row>
    <row r="4099" spans="4:4">
      <c r="D4099" s="358"/>
    </row>
    <row r="4100" spans="4:4">
      <c r="D4100" s="358"/>
    </row>
    <row r="4101" spans="4:4">
      <c r="D4101" s="358"/>
    </row>
    <row r="4102" spans="4:4">
      <c r="D4102" s="358"/>
    </row>
    <row r="4103" spans="4:4">
      <c r="D4103" s="358"/>
    </row>
    <row r="4104" spans="4:4">
      <c r="D4104" s="358"/>
    </row>
    <row r="4105" spans="4:4">
      <c r="D4105" s="358"/>
    </row>
    <row r="4106" spans="4:4">
      <c r="D4106" s="358"/>
    </row>
    <row r="4107" spans="4:4">
      <c r="D4107" s="358"/>
    </row>
    <row r="4108" spans="4:4">
      <c r="D4108" s="358"/>
    </row>
    <row r="4109" spans="4:4">
      <c r="D4109" s="358"/>
    </row>
    <row r="4110" spans="4:4">
      <c r="D4110" s="358"/>
    </row>
    <row r="4111" spans="4:4">
      <c r="D4111" s="358"/>
    </row>
    <row r="4112" spans="4:4">
      <c r="D4112" s="358"/>
    </row>
    <row r="4113" spans="4:4">
      <c r="D4113" s="358"/>
    </row>
    <row r="4114" spans="4:4">
      <c r="D4114" s="358"/>
    </row>
    <row r="4115" spans="4:4">
      <c r="D4115" s="358"/>
    </row>
    <row r="4116" spans="4:4">
      <c r="D4116" s="358"/>
    </row>
    <row r="4117" spans="4:4">
      <c r="D4117" s="358"/>
    </row>
    <row r="4118" spans="4:4">
      <c r="D4118" s="358"/>
    </row>
    <row r="4119" spans="4:4">
      <c r="D4119" s="358"/>
    </row>
    <row r="4120" spans="4:4">
      <c r="D4120" s="358"/>
    </row>
    <row r="4121" spans="4:4">
      <c r="D4121" s="358"/>
    </row>
    <row r="4122" spans="4:4">
      <c r="D4122" s="358"/>
    </row>
    <row r="4123" spans="4:4">
      <c r="D4123" s="358"/>
    </row>
    <row r="4124" spans="4:4">
      <c r="D4124" s="358"/>
    </row>
    <row r="4125" spans="4:4">
      <c r="D4125" s="358"/>
    </row>
    <row r="4126" spans="4:4">
      <c r="D4126" s="358"/>
    </row>
    <row r="4127" spans="4:4">
      <c r="D4127" s="358"/>
    </row>
    <row r="4128" spans="4:4">
      <c r="D4128" s="358"/>
    </row>
    <row r="4129" spans="4:4">
      <c r="D4129" s="358"/>
    </row>
    <row r="4130" spans="4:4">
      <c r="D4130" s="358"/>
    </row>
    <row r="4131" spans="4:4">
      <c r="D4131" s="358"/>
    </row>
    <row r="4132" spans="4:4">
      <c r="D4132" s="358"/>
    </row>
    <row r="4133" spans="4:4">
      <c r="D4133" s="358"/>
    </row>
    <row r="4134" spans="4:4">
      <c r="D4134" s="358"/>
    </row>
    <row r="4135" spans="4:4">
      <c r="D4135" s="358"/>
    </row>
    <row r="4136" spans="4:4">
      <c r="D4136" s="358"/>
    </row>
    <row r="4137" spans="4:4">
      <c r="D4137" s="358"/>
    </row>
    <row r="4138" spans="4:4">
      <c r="D4138" s="358"/>
    </row>
    <row r="4139" spans="4:4">
      <c r="D4139" s="358"/>
    </row>
    <row r="4140" spans="4:4">
      <c r="D4140" s="358"/>
    </row>
    <row r="4141" spans="4:4">
      <c r="D4141" s="358"/>
    </row>
    <row r="4142" spans="4:4">
      <c r="D4142" s="358"/>
    </row>
    <row r="4143" spans="4:4">
      <c r="D4143" s="358"/>
    </row>
    <row r="4144" spans="4:4">
      <c r="D4144" s="358"/>
    </row>
    <row r="4145" spans="4:4">
      <c r="D4145" s="358"/>
    </row>
    <row r="4146" spans="4:4">
      <c r="D4146" s="358"/>
    </row>
    <row r="4147" spans="4:4">
      <c r="D4147" s="358"/>
    </row>
    <row r="4148" spans="4:4">
      <c r="D4148" s="358"/>
    </row>
    <row r="4149" spans="4:4">
      <c r="D4149" s="358"/>
    </row>
    <row r="4150" spans="4:4">
      <c r="D4150" s="358"/>
    </row>
    <row r="4151" spans="4:4">
      <c r="D4151" s="358"/>
    </row>
    <row r="4152" spans="4:4">
      <c r="D4152" s="358"/>
    </row>
    <row r="4153" spans="4:4">
      <c r="D4153" s="358"/>
    </row>
    <row r="4154" spans="4:4">
      <c r="D4154" s="358"/>
    </row>
    <row r="4155" spans="4:4">
      <c r="D4155" s="358"/>
    </row>
    <row r="4156" spans="4:4">
      <c r="D4156" s="358"/>
    </row>
    <row r="4157" spans="4:4">
      <c r="D4157" s="358"/>
    </row>
    <row r="4158" spans="4:4">
      <c r="D4158" s="358"/>
    </row>
    <row r="4159" spans="4:4">
      <c r="D4159" s="358"/>
    </row>
    <row r="4160" spans="4:4">
      <c r="D4160" s="358"/>
    </row>
    <row r="4161" spans="4:4">
      <c r="D4161" s="358"/>
    </row>
    <row r="4162" spans="4:4">
      <c r="D4162" s="358"/>
    </row>
    <row r="4163" spans="4:4">
      <c r="D4163" s="358"/>
    </row>
    <row r="4164" spans="4:4">
      <c r="D4164" s="358"/>
    </row>
    <row r="4165" spans="4:4">
      <c r="D4165" s="358"/>
    </row>
    <row r="4166" spans="4:4">
      <c r="D4166" s="358"/>
    </row>
    <row r="4167" spans="4:4">
      <c r="D4167" s="358"/>
    </row>
    <row r="4168" spans="4:4">
      <c r="D4168" s="358"/>
    </row>
    <row r="4169" spans="4:4">
      <c r="D4169" s="358"/>
    </row>
    <row r="4170" spans="4:4">
      <c r="D4170" s="358"/>
    </row>
    <row r="4171" spans="4:4">
      <c r="D4171" s="358"/>
    </row>
    <row r="4172" spans="4:4">
      <c r="D4172" s="358"/>
    </row>
    <row r="4173" spans="4:4">
      <c r="D4173" s="358"/>
    </row>
    <row r="4174" spans="4:4">
      <c r="D4174" s="358"/>
    </row>
    <row r="4175" spans="4:4">
      <c r="D4175" s="358"/>
    </row>
    <row r="4176" spans="4:4">
      <c r="D4176" s="358"/>
    </row>
    <row r="4177" spans="4:4">
      <c r="D4177" s="358"/>
    </row>
    <row r="4178" spans="4:4">
      <c r="D4178" s="358"/>
    </row>
    <row r="4179" spans="4:4">
      <c r="D4179" s="358"/>
    </row>
    <row r="4180" spans="4:4">
      <c r="D4180" s="358"/>
    </row>
    <row r="4181" spans="4:4">
      <c r="D4181" s="358"/>
    </row>
    <row r="4182" spans="4:4">
      <c r="D4182" s="358"/>
    </row>
    <row r="4183" spans="4:4">
      <c r="D4183" s="358"/>
    </row>
    <row r="4184" spans="4:4">
      <c r="D4184" s="358"/>
    </row>
    <row r="4185" spans="4:4">
      <c r="D4185" s="358"/>
    </row>
    <row r="4186" spans="4:4">
      <c r="D4186" s="358"/>
    </row>
    <row r="4187" spans="4:4">
      <c r="D4187" s="358"/>
    </row>
    <row r="4188" spans="4:4">
      <c r="D4188" s="358"/>
    </row>
    <row r="4189" spans="4:4">
      <c r="D4189" s="358"/>
    </row>
    <row r="4190" spans="4:4">
      <c r="D4190" s="358"/>
    </row>
    <row r="4191" spans="4:4">
      <c r="D4191" s="358"/>
    </row>
    <row r="4192" spans="4:4">
      <c r="D4192" s="358"/>
    </row>
    <row r="4193" spans="4:4">
      <c r="D4193" s="358"/>
    </row>
    <row r="4194" spans="4:4">
      <c r="D4194" s="358"/>
    </row>
    <row r="4195" spans="4:4">
      <c r="D4195" s="358"/>
    </row>
    <row r="4196" spans="4:4">
      <c r="D4196" s="358"/>
    </row>
    <row r="4197" spans="4:4">
      <c r="D4197" s="358"/>
    </row>
    <row r="4198" spans="4:4">
      <c r="D4198" s="358"/>
    </row>
    <row r="4199" spans="4:4">
      <c r="D4199" s="358"/>
    </row>
    <row r="4200" spans="4:4">
      <c r="D4200" s="358"/>
    </row>
    <row r="4201" spans="4:4">
      <c r="D4201" s="358"/>
    </row>
    <row r="4202" spans="4:4">
      <c r="D4202" s="358"/>
    </row>
    <row r="4203" spans="4:4">
      <c r="D4203" s="358"/>
    </row>
    <row r="4204" spans="4:4">
      <c r="D4204" s="358"/>
    </row>
    <row r="4205" spans="4:4">
      <c r="D4205" s="358"/>
    </row>
    <row r="4206" spans="4:4">
      <c r="D4206" s="358"/>
    </row>
    <row r="4207" spans="4:4">
      <c r="D4207" s="358"/>
    </row>
    <row r="4208" spans="4:4">
      <c r="D4208" s="358"/>
    </row>
    <row r="4209" spans="4:4">
      <c r="D4209" s="358"/>
    </row>
    <row r="4210" spans="4:4">
      <c r="D4210" s="358"/>
    </row>
    <row r="4211" spans="4:4">
      <c r="D4211" s="358"/>
    </row>
    <row r="4212" spans="4:4">
      <c r="D4212" s="358"/>
    </row>
    <row r="4213" spans="4:4">
      <c r="D4213" s="358"/>
    </row>
    <row r="4214" spans="4:4">
      <c r="D4214" s="358"/>
    </row>
    <row r="4215" spans="4:4">
      <c r="D4215" s="358"/>
    </row>
    <row r="4216" spans="4:4">
      <c r="D4216" s="358"/>
    </row>
    <row r="4217" spans="4:4">
      <c r="D4217" s="358"/>
    </row>
    <row r="4218" spans="4:4">
      <c r="D4218" s="358"/>
    </row>
    <row r="4219" spans="4:4">
      <c r="D4219" s="358"/>
    </row>
    <row r="4220" spans="4:4">
      <c r="D4220" s="358"/>
    </row>
    <row r="4221" spans="4:4">
      <c r="D4221" s="358"/>
    </row>
    <row r="4222" spans="4:4">
      <c r="D4222" s="358"/>
    </row>
    <row r="4223" spans="4:4">
      <c r="D4223" s="358"/>
    </row>
    <row r="4224" spans="4:4">
      <c r="D4224" s="358"/>
    </row>
    <row r="4225" spans="4:4">
      <c r="D4225" s="358"/>
    </row>
    <row r="4226" spans="4:4">
      <c r="D4226" s="358"/>
    </row>
    <row r="4227" spans="4:4">
      <c r="D4227" s="358"/>
    </row>
    <row r="4228" spans="4:4">
      <c r="D4228" s="358"/>
    </row>
    <row r="4229" spans="4:4">
      <c r="D4229" s="358"/>
    </row>
    <row r="4230" spans="4:4">
      <c r="D4230" s="358"/>
    </row>
    <row r="4231" spans="4:4">
      <c r="D4231" s="358"/>
    </row>
    <row r="4232" spans="4:4">
      <c r="D4232" s="358"/>
    </row>
    <row r="4233" spans="4:4">
      <c r="D4233" s="358"/>
    </row>
    <row r="4234" spans="4:4">
      <c r="D4234" s="358"/>
    </row>
    <row r="4235" spans="4:4">
      <c r="D4235" s="358"/>
    </row>
    <row r="4236" spans="4:4">
      <c r="D4236" s="358"/>
    </row>
    <row r="4237" spans="4:4">
      <c r="D4237" s="358"/>
    </row>
    <row r="4238" spans="4:4">
      <c r="D4238" s="358"/>
    </row>
    <row r="4239" spans="4:4">
      <c r="D4239" s="358"/>
    </row>
    <row r="4240" spans="4:4">
      <c r="D4240" s="358"/>
    </row>
    <row r="4241" spans="4:4">
      <c r="D4241" s="358"/>
    </row>
    <row r="4242" spans="4:4">
      <c r="D4242" s="358"/>
    </row>
    <row r="4243" spans="4:4">
      <c r="D4243" s="358"/>
    </row>
    <row r="4244" spans="4:4">
      <c r="D4244" s="358"/>
    </row>
    <row r="4245" spans="4:4">
      <c r="D4245" s="358"/>
    </row>
    <row r="4246" spans="4:4">
      <c r="D4246" s="358"/>
    </row>
    <row r="4247" spans="4:4">
      <c r="D4247" s="358"/>
    </row>
    <row r="4248" spans="4:4">
      <c r="D4248" s="358"/>
    </row>
    <row r="4249" spans="4:4">
      <c r="D4249" s="358"/>
    </row>
    <row r="4250" spans="4:4">
      <c r="D4250" s="358"/>
    </row>
    <row r="4251" spans="4:4">
      <c r="D4251" s="358"/>
    </row>
    <row r="4252" spans="4:4">
      <c r="D4252" s="358"/>
    </row>
    <row r="4253" spans="4:4">
      <c r="D4253" s="358"/>
    </row>
    <row r="4254" spans="4:4">
      <c r="D4254" s="358"/>
    </row>
    <row r="4255" spans="4:4">
      <c r="D4255" s="358"/>
    </row>
    <row r="4256" spans="4:4">
      <c r="D4256" s="358"/>
    </row>
    <row r="4257" spans="4:4">
      <c r="D4257" s="358"/>
    </row>
    <row r="4258" spans="4:4">
      <c r="D4258" s="358"/>
    </row>
    <row r="4259" spans="4:4">
      <c r="D4259" s="358"/>
    </row>
    <row r="4260" spans="4:4">
      <c r="D4260" s="358"/>
    </row>
    <row r="4261" spans="4:4">
      <c r="D4261" s="358"/>
    </row>
    <row r="4262" spans="4:4">
      <c r="D4262" s="358"/>
    </row>
    <row r="4263" spans="4:4">
      <c r="D4263" s="358"/>
    </row>
    <row r="4264" spans="4:4">
      <c r="D4264" s="358"/>
    </row>
    <row r="4265" spans="4:4">
      <c r="D4265" s="358"/>
    </row>
    <row r="4266" spans="4:4">
      <c r="D4266" s="358"/>
    </row>
    <row r="4267" spans="4:4">
      <c r="D4267" s="358"/>
    </row>
    <row r="4268" spans="4:4">
      <c r="D4268" s="358"/>
    </row>
    <row r="4269" spans="4:4">
      <c r="D4269" s="358"/>
    </row>
    <row r="4270" spans="4:4">
      <c r="D4270" s="358"/>
    </row>
    <row r="4271" spans="4:4">
      <c r="D4271" s="358"/>
    </row>
    <row r="4272" spans="4:4">
      <c r="D4272" s="358"/>
    </row>
    <row r="4273" spans="4:4">
      <c r="D4273" s="358"/>
    </row>
    <row r="4274" spans="4:4">
      <c r="D4274" s="358"/>
    </row>
    <row r="4275" spans="4:4">
      <c r="D4275" s="358"/>
    </row>
    <row r="4276" spans="4:4">
      <c r="D4276" s="358"/>
    </row>
    <row r="4277" spans="4:4">
      <c r="D4277" s="358"/>
    </row>
    <row r="4278" spans="4:4">
      <c r="D4278" s="358"/>
    </row>
    <row r="4279" spans="4:4">
      <c r="D4279" s="358"/>
    </row>
    <row r="4280" spans="4:4">
      <c r="D4280" s="358"/>
    </row>
    <row r="4281" spans="4:4">
      <c r="D4281" s="358"/>
    </row>
    <row r="4282" spans="4:4">
      <c r="D4282" s="358"/>
    </row>
    <row r="4283" spans="4:4">
      <c r="D4283" s="358"/>
    </row>
    <row r="4284" spans="4:4">
      <c r="D4284" s="358"/>
    </row>
    <row r="4285" spans="4:4">
      <c r="D4285" s="358"/>
    </row>
    <row r="4286" spans="4:4">
      <c r="D4286" s="358"/>
    </row>
    <row r="4287" spans="4:4">
      <c r="D4287" s="358"/>
    </row>
    <row r="4288" spans="4:4">
      <c r="D4288" s="358"/>
    </row>
    <row r="4289" spans="4:4">
      <c r="D4289" s="358"/>
    </row>
    <row r="4290" spans="4:4">
      <c r="D4290" s="358"/>
    </row>
    <row r="4291" spans="4:4">
      <c r="D4291" s="358"/>
    </row>
    <row r="4292" spans="4:4">
      <c r="D4292" s="358"/>
    </row>
    <row r="4293" spans="4:4">
      <c r="D4293" s="358"/>
    </row>
    <row r="4294" spans="4:4">
      <c r="D4294" s="358"/>
    </row>
    <row r="4295" spans="4:4">
      <c r="D4295" s="358"/>
    </row>
    <row r="4296" spans="4:4">
      <c r="D4296" s="358"/>
    </row>
    <row r="4297" spans="4:4">
      <c r="D4297" s="358"/>
    </row>
    <row r="4298" spans="4:4">
      <c r="D4298" s="358"/>
    </row>
    <row r="4299" spans="4:4">
      <c r="D4299" s="358"/>
    </row>
    <row r="4300" spans="4:4">
      <c r="D4300" s="358"/>
    </row>
    <row r="4301" spans="4:4">
      <c r="D4301" s="358"/>
    </row>
    <row r="4302" spans="4:4">
      <c r="D4302" s="358"/>
    </row>
    <row r="4303" spans="4:4">
      <c r="D4303" s="358"/>
    </row>
    <row r="4304" spans="4:4">
      <c r="D4304" s="358"/>
    </row>
    <row r="4305" spans="4:4">
      <c r="D4305" s="358"/>
    </row>
    <row r="4306" spans="4:4">
      <c r="D4306" s="358"/>
    </row>
    <row r="4307" spans="4:4">
      <c r="D4307" s="358"/>
    </row>
    <row r="4308" spans="4:4">
      <c r="D4308" s="358"/>
    </row>
    <row r="4309" spans="4:4">
      <c r="D4309" s="358"/>
    </row>
    <row r="4310" spans="4:4">
      <c r="D4310" s="358"/>
    </row>
    <row r="4311" spans="4:4">
      <c r="D4311" s="358"/>
    </row>
    <row r="4312" spans="4:4">
      <c r="D4312" s="358"/>
    </row>
    <row r="4313" spans="4:4">
      <c r="D4313" s="358"/>
    </row>
    <row r="4314" spans="4:4">
      <c r="D4314" s="358"/>
    </row>
    <row r="4315" spans="4:4">
      <c r="D4315" s="358"/>
    </row>
    <row r="4316" spans="4:4">
      <c r="D4316" s="358"/>
    </row>
    <row r="4317" spans="4:4">
      <c r="D4317" s="358"/>
    </row>
    <row r="4318" spans="4:4">
      <c r="D4318" s="358"/>
    </row>
    <row r="4319" spans="4:4">
      <c r="D4319" s="358"/>
    </row>
    <row r="4320" spans="4:4">
      <c r="D4320" s="358"/>
    </row>
    <row r="4321" spans="4:4">
      <c r="D4321" s="358"/>
    </row>
    <row r="4322" spans="4:4">
      <c r="D4322" s="358"/>
    </row>
    <row r="4323" spans="4:4">
      <c r="D4323" s="358"/>
    </row>
    <row r="4324" spans="4:4">
      <c r="D4324" s="358"/>
    </row>
    <row r="4325" spans="4:4">
      <c r="D4325" s="358"/>
    </row>
    <row r="4326" spans="4:4">
      <c r="D4326" s="358"/>
    </row>
    <row r="4327" spans="4:4">
      <c r="D4327" s="358"/>
    </row>
    <row r="4328" spans="4:4">
      <c r="D4328" s="358"/>
    </row>
    <row r="4329" spans="4:4">
      <c r="D4329" s="358"/>
    </row>
    <row r="4330" spans="4:4">
      <c r="D4330" s="358"/>
    </row>
    <row r="4331" spans="4:4">
      <c r="D4331" s="358"/>
    </row>
    <row r="4332" spans="4:4">
      <c r="D4332" s="358"/>
    </row>
    <row r="4333" spans="4:4">
      <c r="D4333" s="358"/>
    </row>
    <row r="4334" spans="4:4">
      <c r="D4334" s="358"/>
    </row>
    <row r="4335" spans="4:4">
      <c r="D4335" s="358"/>
    </row>
    <row r="4336" spans="4:4">
      <c r="D4336" s="358"/>
    </row>
    <row r="4337" spans="4:4">
      <c r="D4337" s="358"/>
    </row>
    <row r="4338" spans="4:4">
      <c r="D4338" s="358"/>
    </row>
    <row r="4339" spans="4:4">
      <c r="D4339" s="358"/>
    </row>
    <row r="4340" spans="4:4">
      <c r="D4340" s="358"/>
    </row>
    <row r="4341" spans="4:4">
      <c r="D4341" s="358"/>
    </row>
    <row r="4342" spans="4:4">
      <c r="D4342" s="358"/>
    </row>
    <row r="4343" spans="4:4">
      <c r="D4343" s="358"/>
    </row>
    <row r="4344" spans="4:4">
      <c r="D4344" s="358"/>
    </row>
    <row r="4345" spans="4:4">
      <c r="D4345" s="358"/>
    </row>
    <row r="4346" spans="4:4">
      <c r="D4346" s="358"/>
    </row>
    <row r="4347" spans="4:4">
      <c r="D4347" s="358"/>
    </row>
    <row r="4348" spans="4:4">
      <c r="D4348" s="358"/>
    </row>
    <row r="4349" spans="4:4">
      <c r="D4349" s="358"/>
    </row>
    <row r="4350" spans="4:4">
      <c r="D4350" s="358"/>
    </row>
    <row r="4351" spans="4:4">
      <c r="D4351" s="358"/>
    </row>
    <row r="4352" spans="4:4">
      <c r="D4352" s="358"/>
    </row>
    <row r="4353" spans="4:4">
      <c r="D4353" s="358"/>
    </row>
    <row r="4354" spans="4:4">
      <c r="D4354" s="358"/>
    </row>
    <row r="4355" spans="4:4">
      <c r="D4355" s="358"/>
    </row>
    <row r="4356" spans="4:4">
      <c r="D4356" s="358"/>
    </row>
    <row r="4357" spans="4:4">
      <c r="D4357" s="358"/>
    </row>
    <row r="4358" spans="4:4">
      <c r="D4358" s="358"/>
    </row>
    <row r="4359" spans="4:4">
      <c r="D4359" s="358"/>
    </row>
    <row r="4360" spans="4:4">
      <c r="D4360" s="358"/>
    </row>
    <row r="4361" spans="4:4">
      <c r="D4361" s="358"/>
    </row>
    <row r="4362" spans="4:4">
      <c r="D4362" s="358"/>
    </row>
    <row r="4363" spans="4:4">
      <c r="D4363" s="358"/>
    </row>
    <row r="4364" spans="4:4">
      <c r="D4364" s="358"/>
    </row>
    <row r="4365" spans="4:4">
      <c r="D4365" s="358"/>
    </row>
    <row r="4366" spans="4:4">
      <c r="D4366" s="358"/>
    </row>
    <row r="4367" spans="4:4">
      <c r="D4367" s="358"/>
    </row>
    <row r="4368" spans="4:4">
      <c r="D4368" s="358"/>
    </row>
    <row r="4369" spans="4:4">
      <c r="D4369" s="358"/>
    </row>
    <row r="4370" spans="4:4">
      <c r="D4370" s="358"/>
    </row>
    <row r="4371" spans="4:4">
      <c r="D4371" s="358"/>
    </row>
    <row r="4372" spans="4:4">
      <c r="D4372" s="358"/>
    </row>
    <row r="4373" spans="4:4">
      <c r="D4373" s="358"/>
    </row>
    <row r="4374" spans="4:4">
      <c r="D4374" s="358"/>
    </row>
    <row r="4375" spans="4:4">
      <c r="D4375" s="358"/>
    </row>
    <row r="4376" spans="4:4">
      <c r="D4376" s="358"/>
    </row>
    <row r="4377" spans="4:4">
      <c r="D4377" s="358"/>
    </row>
    <row r="4378" spans="4:4">
      <c r="D4378" s="358"/>
    </row>
    <row r="4379" spans="4:4">
      <c r="D4379" s="358"/>
    </row>
    <row r="4380" spans="4:4">
      <c r="D4380" s="358"/>
    </row>
    <row r="4381" spans="4:4">
      <c r="D4381" s="358"/>
    </row>
    <row r="4382" spans="4:4">
      <c r="D4382" s="358"/>
    </row>
    <row r="4383" spans="4:4">
      <c r="D4383" s="358"/>
    </row>
    <row r="4384" spans="4:4">
      <c r="D4384" s="358"/>
    </row>
    <row r="4385" spans="4:4">
      <c r="D4385" s="358"/>
    </row>
    <row r="4386" spans="4:4">
      <c r="D4386" s="358"/>
    </row>
    <row r="4387" spans="4:4">
      <c r="D4387" s="358"/>
    </row>
    <row r="4388" spans="4:4">
      <c r="D4388" s="358"/>
    </row>
    <row r="4389" spans="4:4">
      <c r="D4389" s="358"/>
    </row>
    <row r="4390" spans="4:4">
      <c r="D4390" s="358"/>
    </row>
    <row r="4391" spans="4:4">
      <c r="D4391" s="358"/>
    </row>
    <row r="4392" spans="4:4">
      <c r="D4392" s="358"/>
    </row>
    <row r="4393" spans="4:4">
      <c r="D4393" s="358"/>
    </row>
    <row r="4394" spans="4:4">
      <c r="D4394" s="358"/>
    </row>
    <row r="4395" spans="4:4">
      <c r="D4395" s="358"/>
    </row>
    <row r="4396" spans="4:4">
      <c r="D4396" s="358"/>
    </row>
    <row r="4397" spans="4:4">
      <c r="D4397" s="358"/>
    </row>
    <row r="4398" spans="4:4">
      <c r="D4398" s="358"/>
    </row>
    <row r="4399" spans="4:4">
      <c r="D4399" s="358"/>
    </row>
    <row r="4400" spans="4:4">
      <c r="D4400" s="358"/>
    </row>
    <row r="4401" spans="4:4">
      <c r="D4401" s="358"/>
    </row>
    <row r="4402" spans="4:4">
      <c r="D4402" s="358"/>
    </row>
    <row r="4403" spans="4:4">
      <c r="D4403" s="358"/>
    </row>
    <row r="4404" spans="4:4">
      <c r="D4404" s="358"/>
    </row>
    <row r="4405" spans="4:4">
      <c r="D4405" s="358"/>
    </row>
    <row r="4406" spans="4:4">
      <c r="D4406" s="358"/>
    </row>
    <row r="4407" spans="4:4">
      <c r="D4407" s="358"/>
    </row>
    <row r="4408" spans="4:4">
      <c r="D4408" s="358"/>
    </row>
    <row r="4409" spans="4:4">
      <c r="D4409" s="358"/>
    </row>
    <row r="4410" spans="4:4">
      <c r="D4410" s="358"/>
    </row>
    <row r="4411" spans="4:4">
      <c r="D4411" s="358"/>
    </row>
    <row r="4412" spans="4:4">
      <c r="D4412" s="358"/>
    </row>
    <row r="4413" spans="4:4">
      <c r="D4413" s="358"/>
    </row>
    <row r="4414" spans="4:4">
      <c r="D4414" s="358"/>
    </row>
    <row r="4415" spans="4:4">
      <c r="D4415" s="358"/>
    </row>
    <row r="4416" spans="4:4">
      <c r="D4416" s="358"/>
    </row>
    <row r="4417" spans="4:4">
      <c r="D4417" s="358"/>
    </row>
    <row r="4418" spans="4:4">
      <c r="D4418" s="358"/>
    </row>
    <row r="4419" spans="4:4">
      <c r="D4419" s="358"/>
    </row>
    <row r="4420" spans="4:4">
      <c r="D4420" s="358"/>
    </row>
    <row r="4421" spans="4:4">
      <c r="D4421" s="358"/>
    </row>
    <row r="4422" spans="4:4">
      <c r="D4422" s="358"/>
    </row>
    <row r="4423" spans="4:4">
      <c r="D4423" s="358"/>
    </row>
    <row r="4424" spans="4:4">
      <c r="D4424" s="358"/>
    </row>
    <row r="4425" spans="4:4">
      <c r="D4425" s="358"/>
    </row>
    <row r="4426" spans="4:4">
      <c r="D4426" s="358"/>
    </row>
    <row r="4427" spans="4:4">
      <c r="D4427" s="358"/>
    </row>
    <row r="4428" spans="4:4">
      <c r="D4428" s="358"/>
    </row>
    <row r="4429" spans="4:4">
      <c r="D4429" s="358"/>
    </row>
    <row r="4430" spans="4:4">
      <c r="D4430" s="358"/>
    </row>
    <row r="4431" spans="4:4">
      <c r="D4431" s="358"/>
    </row>
    <row r="4432" spans="4:4">
      <c r="D4432" s="358"/>
    </row>
    <row r="4433" spans="4:4">
      <c r="D4433" s="358"/>
    </row>
    <row r="4434" spans="4:4">
      <c r="D4434" s="358"/>
    </row>
    <row r="4435" spans="4:4">
      <c r="D4435" s="358"/>
    </row>
    <row r="4436" spans="4:4">
      <c r="D4436" s="358"/>
    </row>
    <row r="4437" spans="4:4">
      <c r="D4437" s="358"/>
    </row>
    <row r="4438" spans="4:4">
      <c r="D4438" s="358"/>
    </row>
    <row r="4439" spans="4:4">
      <c r="D4439" s="358"/>
    </row>
    <row r="4440" spans="4:4">
      <c r="D4440" s="358"/>
    </row>
    <row r="4441" spans="4:4">
      <c r="D4441" s="358"/>
    </row>
    <row r="4442" spans="4:4">
      <c r="D4442" s="358"/>
    </row>
    <row r="4443" spans="4:4">
      <c r="D4443" s="358"/>
    </row>
    <row r="4444" spans="4:4">
      <c r="D4444" s="358"/>
    </row>
    <row r="4445" spans="4:4">
      <c r="D4445" s="358"/>
    </row>
    <row r="4446" spans="4:4">
      <c r="D4446" s="358"/>
    </row>
    <row r="4447" spans="4:4">
      <c r="D4447" s="358"/>
    </row>
    <row r="4448" spans="4:4">
      <c r="D4448" s="358"/>
    </row>
    <row r="4449" spans="4:4">
      <c r="D4449" s="358"/>
    </row>
    <row r="4450" spans="4:4">
      <c r="D4450" s="358"/>
    </row>
    <row r="4451" spans="4:4">
      <c r="D4451" s="358"/>
    </row>
    <row r="4452" spans="4:4">
      <c r="D4452" s="358"/>
    </row>
    <row r="4453" spans="4:4">
      <c r="D4453" s="358"/>
    </row>
    <row r="4454" spans="4:4">
      <c r="D4454" s="358"/>
    </row>
    <row r="4455" spans="4:4">
      <c r="D4455" s="358"/>
    </row>
    <row r="4456" spans="4:4">
      <c r="D4456" s="358"/>
    </row>
    <row r="4457" spans="4:4">
      <c r="D4457" s="358"/>
    </row>
    <row r="4458" spans="4:4">
      <c r="D4458" s="358"/>
    </row>
    <row r="4459" spans="4:4">
      <c r="D4459" s="358"/>
    </row>
    <row r="4460" spans="4:4">
      <c r="D4460" s="358"/>
    </row>
    <row r="4461" spans="4:4">
      <c r="D4461" s="358"/>
    </row>
    <row r="4462" spans="4:4">
      <c r="D4462" s="358"/>
    </row>
    <row r="4463" spans="4:4">
      <c r="D4463" s="358"/>
    </row>
    <row r="4464" spans="4:4">
      <c r="D4464" s="358"/>
    </row>
    <row r="4465" spans="4:4">
      <c r="D4465" s="358"/>
    </row>
    <row r="4466" spans="4:4">
      <c r="D4466" s="358"/>
    </row>
    <row r="4467" spans="4:4">
      <c r="D4467" s="358"/>
    </row>
    <row r="4468" spans="4:4">
      <c r="D4468" s="358"/>
    </row>
    <row r="4469" spans="4:4">
      <c r="D4469" s="358"/>
    </row>
    <row r="4470" spans="4:4">
      <c r="D4470" s="358"/>
    </row>
    <row r="4471" spans="4:4">
      <c r="D4471" s="358"/>
    </row>
    <row r="4472" spans="4:4">
      <c r="D4472" s="358"/>
    </row>
    <row r="4473" spans="4:4">
      <c r="D4473" s="358"/>
    </row>
    <row r="4474" spans="4:4">
      <c r="D4474" s="358"/>
    </row>
    <row r="4475" spans="4:4">
      <c r="D4475" s="358"/>
    </row>
    <row r="4476" spans="4:4">
      <c r="D4476" s="358"/>
    </row>
    <row r="4477" spans="4:4">
      <c r="D4477" s="358"/>
    </row>
    <row r="4478" spans="4:4">
      <c r="D4478" s="358"/>
    </row>
    <row r="4479" spans="4:4">
      <c r="D4479" s="358"/>
    </row>
    <row r="4480" spans="4:4">
      <c r="D4480" s="358"/>
    </row>
    <row r="4481" spans="4:4">
      <c r="D4481" s="358"/>
    </row>
    <row r="4482" spans="4:4">
      <c r="D4482" s="358"/>
    </row>
    <row r="4483" spans="4:4">
      <c r="D4483" s="358"/>
    </row>
    <row r="4484" spans="4:4">
      <c r="D4484" s="358"/>
    </row>
    <row r="4485" spans="4:4">
      <c r="D4485" s="358"/>
    </row>
    <row r="4486" spans="4:4">
      <c r="D4486" s="358"/>
    </row>
    <row r="4487" spans="4:4">
      <c r="D4487" s="358"/>
    </row>
    <row r="4488" spans="4:4">
      <c r="D4488" s="358"/>
    </row>
    <row r="4489" spans="4:4">
      <c r="D4489" s="358"/>
    </row>
    <row r="4490" spans="4:4">
      <c r="D4490" s="358"/>
    </row>
    <row r="4491" spans="4:4">
      <c r="D4491" s="358"/>
    </row>
    <row r="4492" spans="4:4">
      <c r="D4492" s="358"/>
    </row>
    <row r="4493" spans="4:4">
      <c r="D4493" s="358"/>
    </row>
    <row r="4494" spans="4:4">
      <c r="D4494" s="358"/>
    </row>
    <row r="4495" spans="4:4">
      <c r="D4495" s="358"/>
    </row>
    <row r="4496" spans="4:4">
      <c r="D4496" s="358"/>
    </row>
    <row r="4497" spans="4:4">
      <c r="D4497" s="358"/>
    </row>
    <row r="4498" spans="4:4">
      <c r="D4498" s="358"/>
    </row>
    <row r="4499" spans="4:4">
      <c r="D4499" s="358"/>
    </row>
    <row r="4500" spans="4:4">
      <c r="D4500" s="358"/>
    </row>
    <row r="4501" spans="4:4">
      <c r="D4501" s="358"/>
    </row>
    <row r="4502" spans="4:4">
      <c r="D4502" s="358"/>
    </row>
    <row r="4503" spans="4:4">
      <c r="D4503" s="358"/>
    </row>
    <row r="4504" spans="4:4">
      <c r="D4504" s="358"/>
    </row>
    <row r="4505" spans="4:4">
      <c r="D4505" s="358"/>
    </row>
    <row r="4506" spans="4:4">
      <c r="D4506" s="358"/>
    </row>
    <row r="4507" spans="4:4">
      <c r="D4507" s="358"/>
    </row>
    <row r="4508" spans="4:4">
      <c r="D4508" s="358"/>
    </row>
    <row r="4509" spans="4:4">
      <c r="D4509" s="358"/>
    </row>
    <row r="4510" spans="4:4">
      <c r="D4510" s="358"/>
    </row>
    <row r="4511" spans="4:4">
      <c r="D4511" s="358"/>
    </row>
    <row r="4512" spans="4:4">
      <c r="D4512" s="358"/>
    </row>
    <row r="4513" spans="4:4">
      <c r="D4513" s="358"/>
    </row>
    <row r="4514" spans="4:4">
      <c r="D4514" s="358"/>
    </row>
    <row r="4515" spans="4:4">
      <c r="D4515" s="358"/>
    </row>
    <row r="4516" spans="4:4">
      <c r="D4516" s="358"/>
    </row>
    <row r="4517" spans="4:4">
      <c r="D4517" s="358"/>
    </row>
    <row r="4518" spans="4:4">
      <c r="D4518" s="358"/>
    </row>
    <row r="4519" spans="4:4">
      <c r="D4519" s="358"/>
    </row>
    <row r="4520" spans="4:4">
      <c r="D4520" s="358"/>
    </row>
    <row r="4521" spans="4:4">
      <c r="D4521" s="358"/>
    </row>
    <row r="4522" spans="4:4">
      <c r="D4522" s="358"/>
    </row>
    <row r="4523" spans="4:4">
      <c r="D4523" s="358"/>
    </row>
    <row r="4524" spans="4:4">
      <c r="D4524" s="358"/>
    </row>
    <row r="4525" spans="4:4">
      <c r="D4525" s="358"/>
    </row>
    <row r="4526" spans="4:4">
      <c r="D4526" s="358"/>
    </row>
    <row r="4527" spans="4:4">
      <c r="D4527" s="358"/>
    </row>
    <row r="4528" spans="4:4">
      <c r="D4528" s="358"/>
    </row>
    <row r="4529" spans="4:4">
      <c r="D4529" s="358"/>
    </row>
    <row r="4530" spans="4:4">
      <c r="D4530" s="358"/>
    </row>
    <row r="4531" spans="4:4">
      <c r="D4531" s="358"/>
    </row>
    <row r="4532" spans="4:4">
      <c r="D4532" s="358"/>
    </row>
    <row r="4533" spans="4:4">
      <c r="D4533" s="358"/>
    </row>
    <row r="4534" spans="4:4">
      <c r="D4534" s="358"/>
    </row>
    <row r="4535" spans="4:4">
      <c r="D4535" s="358"/>
    </row>
    <row r="4536" spans="4:4">
      <c r="D4536" s="358"/>
    </row>
    <row r="4537" spans="4:4">
      <c r="D4537" s="358"/>
    </row>
    <row r="4538" spans="4:4">
      <c r="D4538" s="358"/>
    </row>
    <row r="4539" spans="4:4">
      <c r="D4539" s="358"/>
    </row>
    <row r="4540" spans="4:4">
      <c r="D4540" s="358"/>
    </row>
    <row r="4541" spans="4:4">
      <c r="D4541" s="358"/>
    </row>
    <row r="4542" spans="4:4">
      <c r="D4542" s="358"/>
    </row>
    <row r="4543" spans="4:4">
      <c r="D4543" s="358"/>
    </row>
    <row r="4544" spans="4:4">
      <c r="D4544" s="358"/>
    </row>
    <row r="4545" spans="4:4">
      <c r="D4545" s="358"/>
    </row>
    <row r="4546" spans="4:4">
      <c r="D4546" s="358"/>
    </row>
    <row r="4547" spans="4:4">
      <c r="D4547" s="358"/>
    </row>
    <row r="4548" spans="4:4">
      <c r="D4548" s="358"/>
    </row>
    <row r="4549" spans="4:4">
      <c r="D4549" s="358"/>
    </row>
    <row r="4550" spans="4:4">
      <c r="D4550" s="358"/>
    </row>
    <row r="4551" spans="4:4">
      <c r="D4551" s="358"/>
    </row>
    <row r="4552" spans="4:4">
      <c r="D4552" s="358"/>
    </row>
    <row r="4553" spans="4:4">
      <c r="D4553" s="358"/>
    </row>
    <row r="4554" spans="4:4">
      <c r="D4554" s="358"/>
    </row>
    <row r="4555" spans="4:4">
      <c r="D4555" s="358"/>
    </row>
    <row r="4556" spans="4:4">
      <c r="D4556" s="358"/>
    </row>
    <row r="4557" spans="4:4">
      <c r="D4557" s="358"/>
    </row>
    <row r="4558" spans="4:4">
      <c r="D4558" s="358"/>
    </row>
    <row r="4559" spans="4:4">
      <c r="D4559" s="358"/>
    </row>
    <row r="4560" spans="4:4">
      <c r="D4560" s="358"/>
    </row>
    <row r="4561" spans="4:4">
      <c r="D4561" s="358"/>
    </row>
    <row r="4562" spans="4:4">
      <c r="D4562" s="358"/>
    </row>
    <row r="4563" spans="4:4">
      <c r="D4563" s="358"/>
    </row>
    <row r="4564" spans="4:4">
      <c r="D4564" s="358"/>
    </row>
    <row r="4565" spans="4:4">
      <c r="D4565" s="358"/>
    </row>
    <row r="4566" spans="4:4">
      <c r="D4566" s="358"/>
    </row>
    <row r="4567" spans="4:4">
      <c r="D4567" s="358"/>
    </row>
    <row r="4568" spans="4:4">
      <c r="D4568" s="358"/>
    </row>
    <row r="4569" spans="4:4">
      <c r="D4569" s="358"/>
    </row>
    <row r="4570" spans="4:4">
      <c r="D4570" s="358"/>
    </row>
    <row r="4571" spans="4:4">
      <c r="D4571" s="358"/>
    </row>
    <row r="4572" spans="4:4">
      <c r="D4572" s="358"/>
    </row>
    <row r="4573" spans="4:4">
      <c r="D4573" s="358"/>
    </row>
    <row r="4574" spans="4:4">
      <c r="D4574" s="358"/>
    </row>
    <row r="4575" spans="4:4">
      <c r="D4575" s="358"/>
    </row>
    <row r="4576" spans="4:4">
      <c r="D4576" s="358"/>
    </row>
    <row r="4577" spans="4:4">
      <c r="D4577" s="358"/>
    </row>
    <row r="4578" spans="4:4">
      <c r="D4578" s="358"/>
    </row>
    <row r="4579" spans="4:4">
      <c r="D4579" s="358"/>
    </row>
    <row r="4580" spans="4:4">
      <c r="D4580" s="358"/>
    </row>
    <row r="4581" spans="4:4">
      <c r="D4581" s="358"/>
    </row>
    <row r="4582" spans="4:4">
      <c r="D4582" s="358"/>
    </row>
    <row r="4583" spans="4:4">
      <c r="D4583" s="358"/>
    </row>
    <row r="4584" spans="4:4">
      <c r="D4584" s="358"/>
    </row>
    <row r="4585" spans="4:4">
      <c r="D4585" s="358"/>
    </row>
    <row r="4586" spans="4:4">
      <c r="D4586" s="358"/>
    </row>
    <row r="4587" spans="4:4">
      <c r="D4587" s="358"/>
    </row>
    <row r="4588" spans="4:4">
      <c r="D4588" s="358"/>
    </row>
    <row r="4589" spans="4:4">
      <c r="D4589" s="358"/>
    </row>
    <row r="4590" spans="4:4">
      <c r="D4590" s="358"/>
    </row>
    <row r="4591" spans="4:4">
      <c r="D4591" s="358"/>
    </row>
    <row r="4592" spans="4:4">
      <c r="D4592" s="358"/>
    </row>
    <row r="4593" spans="4:4">
      <c r="D4593" s="358"/>
    </row>
    <row r="4594" spans="4:4">
      <c r="D4594" s="358"/>
    </row>
    <row r="4595" spans="4:4">
      <c r="D4595" s="358"/>
    </row>
    <row r="4596" spans="4:4">
      <c r="D4596" s="358"/>
    </row>
    <row r="4597" spans="4:4">
      <c r="D4597" s="358"/>
    </row>
    <row r="4598" spans="4:4">
      <c r="D4598" s="358"/>
    </row>
    <row r="4599" spans="4:4">
      <c r="D4599" s="358"/>
    </row>
    <row r="4600" spans="4:4">
      <c r="D4600" s="358"/>
    </row>
    <row r="4601" spans="4:4">
      <c r="D4601" s="358"/>
    </row>
    <row r="4602" spans="4:4">
      <c r="D4602" s="358"/>
    </row>
    <row r="4603" spans="4:4">
      <c r="D4603" s="358"/>
    </row>
    <row r="4604" spans="4:4">
      <c r="D4604" s="358"/>
    </row>
    <row r="4605" spans="4:4">
      <c r="D4605" s="358"/>
    </row>
    <row r="4606" spans="4:4">
      <c r="D4606" s="358"/>
    </row>
    <row r="4607" spans="4:4">
      <c r="D4607" s="358"/>
    </row>
    <row r="4608" spans="4:4">
      <c r="D4608" s="358"/>
    </row>
    <row r="4609" spans="4:4">
      <c r="D4609" s="358"/>
    </row>
    <row r="4610" spans="4:4">
      <c r="D4610" s="358"/>
    </row>
    <row r="4611" spans="4:4">
      <c r="D4611" s="358"/>
    </row>
    <row r="4612" spans="4:4">
      <c r="D4612" s="358"/>
    </row>
    <row r="4613" spans="4:4">
      <c r="D4613" s="358"/>
    </row>
    <row r="4614" spans="4:4">
      <c r="D4614" s="358"/>
    </row>
    <row r="4615" spans="4:4">
      <c r="D4615" s="358"/>
    </row>
    <row r="4616" spans="4:4">
      <c r="D4616" s="358"/>
    </row>
    <row r="4617" spans="4:4">
      <c r="D4617" s="358"/>
    </row>
    <row r="4618" spans="4:4">
      <c r="D4618" s="358"/>
    </row>
    <row r="4619" spans="4:4">
      <c r="D4619" s="358"/>
    </row>
    <row r="4620" spans="4:4">
      <c r="D4620" s="358"/>
    </row>
    <row r="4621" spans="4:4">
      <c r="D4621" s="358"/>
    </row>
    <row r="4622" spans="4:4">
      <c r="D4622" s="358"/>
    </row>
    <row r="4623" spans="4:4">
      <c r="D4623" s="358"/>
    </row>
    <row r="4624" spans="4:4">
      <c r="D4624" s="358"/>
    </row>
    <row r="4625" spans="4:4">
      <c r="D4625" s="358"/>
    </row>
    <row r="4626" spans="4:4">
      <c r="D4626" s="358"/>
    </row>
    <row r="4627" spans="4:4">
      <c r="D4627" s="358"/>
    </row>
    <row r="4628" spans="4:4">
      <c r="D4628" s="358"/>
    </row>
    <row r="4629" spans="4:4">
      <c r="D4629" s="358"/>
    </row>
    <row r="4630" spans="4:4">
      <c r="D4630" s="358"/>
    </row>
    <row r="4631" spans="4:4">
      <c r="D4631" s="358"/>
    </row>
    <row r="4632" spans="4:4">
      <c r="D4632" s="358"/>
    </row>
    <row r="4633" spans="4:4">
      <c r="D4633" s="358"/>
    </row>
    <row r="4634" spans="4:4">
      <c r="D4634" s="358"/>
    </row>
    <row r="4635" spans="4:4">
      <c r="D4635" s="358"/>
    </row>
    <row r="4636" spans="4:4">
      <c r="D4636" s="358"/>
    </row>
    <row r="4637" spans="4:4">
      <c r="D4637" s="358"/>
    </row>
    <row r="4638" spans="4:4">
      <c r="D4638" s="358"/>
    </row>
    <row r="4639" spans="4:4">
      <c r="D4639" s="358"/>
    </row>
    <row r="4640" spans="4:4">
      <c r="D4640" s="358"/>
    </row>
    <row r="4641" spans="4:4">
      <c r="D4641" s="358"/>
    </row>
    <row r="4642" spans="4:4">
      <c r="D4642" s="358"/>
    </row>
    <row r="4643" spans="4:4">
      <c r="D4643" s="358"/>
    </row>
    <row r="4644" spans="4:4">
      <c r="D4644" s="358"/>
    </row>
    <row r="4645" spans="4:4">
      <c r="D4645" s="358"/>
    </row>
    <row r="4646" spans="4:4">
      <c r="D4646" s="358"/>
    </row>
    <row r="4647" spans="4:4">
      <c r="D4647" s="358"/>
    </row>
    <row r="4648" spans="4:4">
      <c r="D4648" s="358"/>
    </row>
    <row r="4649" spans="4:4">
      <c r="D4649" s="358"/>
    </row>
    <row r="4650" spans="4:4">
      <c r="D4650" s="358"/>
    </row>
    <row r="4651" spans="4:4">
      <c r="D4651" s="358"/>
    </row>
    <row r="4652" spans="4:4">
      <c r="D4652" s="358"/>
    </row>
    <row r="4653" spans="4:4">
      <c r="D4653" s="358"/>
    </row>
    <row r="4654" spans="4:4">
      <c r="D4654" s="358"/>
    </row>
    <row r="4655" spans="4:4">
      <c r="D4655" s="358"/>
    </row>
    <row r="4656" spans="4:4">
      <c r="D4656" s="358"/>
    </row>
    <row r="4657" spans="4:4">
      <c r="D4657" s="358"/>
    </row>
    <row r="4658" spans="4:4">
      <c r="D4658" s="358"/>
    </row>
    <row r="4659" spans="4:4">
      <c r="D4659" s="358"/>
    </row>
    <row r="4660" spans="4:4">
      <c r="D4660" s="358"/>
    </row>
    <row r="4661" spans="4:4">
      <c r="D4661" s="358"/>
    </row>
    <row r="4662" spans="4:4">
      <c r="D4662" s="358"/>
    </row>
    <row r="4663" spans="4:4">
      <c r="D4663" s="358"/>
    </row>
    <row r="4664" spans="4:4">
      <c r="D4664" s="358"/>
    </row>
    <row r="4665" spans="4:4">
      <c r="D4665" s="358"/>
    </row>
    <row r="4666" spans="4:4">
      <c r="D4666" s="358"/>
    </row>
    <row r="4667" spans="4:4">
      <c r="D4667" s="358"/>
    </row>
    <row r="4668" spans="4:4">
      <c r="D4668" s="358"/>
    </row>
    <row r="4669" spans="4:4">
      <c r="D4669" s="358"/>
    </row>
    <row r="4670" spans="4:4">
      <c r="D4670" s="358"/>
    </row>
    <row r="4671" spans="4:4">
      <c r="D4671" s="358"/>
    </row>
    <row r="4672" spans="4:4">
      <c r="D4672" s="358"/>
    </row>
    <row r="4673" spans="4:4">
      <c r="D4673" s="358"/>
    </row>
    <row r="4674" spans="4:4">
      <c r="D4674" s="358"/>
    </row>
    <row r="4675" spans="4:4">
      <c r="D4675" s="358"/>
    </row>
    <row r="4676" spans="4:4">
      <c r="D4676" s="358"/>
    </row>
    <row r="4677" spans="4:4">
      <c r="D4677" s="358"/>
    </row>
    <row r="4678" spans="4:4">
      <c r="D4678" s="358"/>
    </row>
    <row r="4679" spans="4:4">
      <c r="D4679" s="358"/>
    </row>
    <row r="4680" spans="4:4">
      <c r="D4680" s="358"/>
    </row>
    <row r="4681" spans="4:4">
      <c r="D4681" s="358"/>
    </row>
    <row r="4682" spans="4:4">
      <c r="D4682" s="358"/>
    </row>
    <row r="4683" spans="4:4">
      <c r="D4683" s="358"/>
    </row>
    <row r="4684" spans="4:4">
      <c r="D4684" s="358"/>
    </row>
    <row r="4685" spans="4:4">
      <c r="D4685" s="358"/>
    </row>
    <row r="4686" spans="4:4">
      <c r="D4686" s="358"/>
    </row>
    <row r="4687" spans="4:4">
      <c r="D4687" s="358"/>
    </row>
    <row r="4688" spans="4:4">
      <c r="D4688" s="358"/>
    </row>
    <row r="4689" spans="4:4">
      <c r="D4689" s="358"/>
    </row>
    <row r="4690" spans="4:4">
      <c r="D4690" s="358"/>
    </row>
    <row r="4691" spans="4:4">
      <c r="D4691" s="358"/>
    </row>
    <row r="4692" spans="4:4">
      <c r="D4692" s="358"/>
    </row>
    <row r="4693" spans="4:4">
      <c r="D4693" s="358"/>
    </row>
    <row r="4694" spans="4:4">
      <c r="D4694" s="358"/>
    </row>
    <row r="4695" spans="4:4">
      <c r="D4695" s="358"/>
    </row>
    <row r="4696" spans="4:4">
      <c r="D4696" s="358"/>
    </row>
    <row r="4697" spans="4:4">
      <c r="D4697" s="358"/>
    </row>
    <row r="4698" spans="4:4">
      <c r="D4698" s="358"/>
    </row>
    <row r="4699" spans="4:4">
      <c r="D4699" s="358"/>
    </row>
    <row r="4700" spans="4:4">
      <c r="D4700" s="358"/>
    </row>
    <row r="4701" spans="4:4">
      <c r="D4701" s="358"/>
    </row>
    <row r="4702" spans="4:4">
      <c r="D4702" s="358"/>
    </row>
    <row r="4703" spans="4:4">
      <c r="D4703" s="358"/>
    </row>
    <row r="4704" spans="4:4">
      <c r="D4704" s="358"/>
    </row>
    <row r="4705" spans="4:4">
      <c r="D4705" s="358"/>
    </row>
    <row r="4706" spans="4:4">
      <c r="D4706" s="358"/>
    </row>
    <row r="4707" spans="4:4">
      <c r="D4707" s="358"/>
    </row>
    <row r="4708" spans="4:4">
      <c r="D4708" s="358"/>
    </row>
    <row r="4709" spans="4:4">
      <c r="D4709" s="358"/>
    </row>
    <row r="4710" spans="4:4">
      <c r="D4710" s="358"/>
    </row>
    <row r="4711" spans="4:4">
      <c r="D4711" s="358"/>
    </row>
    <row r="4712" spans="4:4">
      <c r="D4712" s="358"/>
    </row>
    <row r="4713" spans="4:4">
      <c r="D4713" s="358"/>
    </row>
    <row r="4714" spans="4:4">
      <c r="D4714" s="358"/>
    </row>
    <row r="4715" spans="4:4">
      <c r="D4715" s="358"/>
    </row>
    <row r="4716" spans="4:4">
      <c r="D4716" s="358"/>
    </row>
    <row r="4717" spans="4:4">
      <c r="D4717" s="358"/>
    </row>
    <row r="4718" spans="4:4">
      <c r="D4718" s="358"/>
    </row>
    <row r="4719" spans="4:4">
      <c r="D4719" s="358"/>
    </row>
    <row r="4720" spans="4:4">
      <c r="D4720" s="358"/>
    </row>
    <row r="4721" spans="4:4">
      <c r="D4721" s="358"/>
    </row>
    <row r="4722" spans="4:4">
      <c r="D4722" s="358"/>
    </row>
    <row r="4723" spans="4:4">
      <c r="D4723" s="358"/>
    </row>
    <row r="4724" spans="4:4">
      <c r="D4724" s="358"/>
    </row>
    <row r="4725" spans="4:4">
      <c r="D4725" s="358"/>
    </row>
    <row r="4726" spans="4:4">
      <c r="D4726" s="358"/>
    </row>
    <row r="4727" spans="4:4">
      <c r="D4727" s="358"/>
    </row>
    <row r="4728" spans="4:4">
      <c r="D4728" s="358"/>
    </row>
    <row r="4729" spans="4:4">
      <c r="D4729" s="358"/>
    </row>
    <row r="4730" spans="4:4">
      <c r="D4730" s="358"/>
    </row>
    <row r="4731" spans="4:4">
      <c r="D4731" s="358"/>
    </row>
    <row r="4732" spans="4:4">
      <c r="D4732" s="358"/>
    </row>
    <row r="4733" spans="4:4">
      <c r="D4733" s="358"/>
    </row>
    <row r="4734" spans="4:4">
      <c r="D4734" s="358"/>
    </row>
    <row r="4735" spans="4:4">
      <c r="D4735" s="358"/>
    </row>
    <row r="4736" spans="4:4">
      <c r="D4736" s="358"/>
    </row>
    <row r="4737" spans="4:4">
      <c r="D4737" s="358"/>
    </row>
    <row r="4738" spans="4:4">
      <c r="D4738" s="358"/>
    </row>
    <row r="4739" spans="4:4">
      <c r="D4739" s="358"/>
    </row>
    <row r="4740" spans="4:4">
      <c r="D4740" s="358"/>
    </row>
    <row r="4741" spans="4:4">
      <c r="D4741" s="358"/>
    </row>
    <row r="4742" spans="4:4">
      <c r="D4742" s="358"/>
    </row>
    <row r="4743" spans="4:4">
      <c r="D4743" s="358"/>
    </row>
    <row r="4744" spans="4:4">
      <c r="D4744" s="358"/>
    </row>
    <row r="4745" spans="4:4">
      <c r="D4745" s="358"/>
    </row>
    <row r="4746" spans="4:4">
      <c r="D4746" s="358"/>
    </row>
    <row r="4747" spans="4:4">
      <c r="D4747" s="358"/>
    </row>
    <row r="4748" spans="4:4">
      <c r="D4748" s="358"/>
    </row>
    <row r="4749" spans="4:4">
      <c r="D4749" s="358"/>
    </row>
    <row r="4750" spans="4:4">
      <c r="D4750" s="358"/>
    </row>
    <row r="4751" spans="4:4">
      <c r="D4751" s="358"/>
    </row>
    <row r="4752" spans="4:4">
      <c r="D4752" s="358"/>
    </row>
    <row r="4753" spans="4:4">
      <c r="D4753" s="358"/>
    </row>
    <row r="4754" spans="4:4">
      <c r="D4754" s="358"/>
    </row>
    <row r="4755" spans="4:4">
      <c r="D4755" s="358"/>
    </row>
    <row r="4756" spans="4:4">
      <c r="D4756" s="358"/>
    </row>
    <row r="4757" spans="4:4">
      <c r="D4757" s="358"/>
    </row>
    <row r="4758" spans="4:4">
      <c r="D4758" s="358"/>
    </row>
    <row r="4759" spans="4:4">
      <c r="D4759" s="358"/>
    </row>
    <row r="4760" spans="4:4">
      <c r="D4760" s="358"/>
    </row>
    <row r="4761" spans="4:4">
      <c r="D4761" s="358"/>
    </row>
    <row r="4762" spans="4:4">
      <c r="D4762" s="358"/>
    </row>
    <row r="4763" spans="4:4">
      <c r="D4763" s="358"/>
    </row>
    <row r="4764" spans="4:4">
      <c r="D4764" s="358"/>
    </row>
    <row r="4765" spans="4:4">
      <c r="D4765" s="358"/>
    </row>
    <row r="4766" spans="4:4">
      <c r="D4766" s="358"/>
    </row>
    <row r="4767" spans="4:4">
      <c r="D4767" s="358"/>
    </row>
    <row r="4768" spans="4:4">
      <c r="D4768" s="358"/>
    </row>
    <row r="4769" spans="4:4">
      <c r="D4769" s="358"/>
    </row>
    <row r="4770" spans="4:4">
      <c r="D4770" s="358"/>
    </row>
    <row r="4771" spans="4:4">
      <c r="D4771" s="358"/>
    </row>
    <row r="4772" spans="4:4">
      <c r="D4772" s="358"/>
    </row>
    <row r="4773" spans="4:4">
      <c r="D4773" s="358"/>
    </row>
    <row r="4774" spans="4:4">
      <c r="D4774" s="358"/>
    </row>
    <row r="4775" spans="4:4">
      <c r="D4775" s="358"/>
    </row>
    <row r="4776" spans="4:4">
      <c r="D4776" s="358"/>
    </row>
    <row r="4777" spans="4:4">
      <c r="D4777" s="358"/>
    </row>
    <row r="4778" spans="4:4">
      <c r="D4778" s="358"/>
    </row>
    <row r="4779" spans="4:4">
      <c r="D4779" s="358"/>
    </row>
    <row r="4780" spans="4:4">
      <c r="D4780" s="358"/>
    </row>
    <row r="4781" spans="4:4">
      <c r="D4781" s="358"/>
    </row>
    <row r="4782" spans="4:4">
      <c r="D4782" s="358"/>
    </row>
    <row r="4783" spans="4:4">
      <c r="D4783" s="358"/>
    </row>
    <row r="4784" spans="4:4">
      <c r="D4784" s="358"/>
    </row>
    <row r="4785" spans="4:4">
      <c r="D4785" s="358"/>
    </row>
    <row r="4786" spans="4:4">
      <c r="D4786" s="358"/>
    </row>
    <row r="4787" spans="4:4">
      <c r="D4787" s="358"/>
    </row>
    <row r="4788" spans="4:4">
      <c r="D4788" s="358"/>
    </row>
    <row r="4789" spans="4:4">
      <c r="D4789" s="358"/>
    </row>
    <row r="4790" spans="4:4">
      <c r="D4790" s="358"/>
    </row>
    <row r="4791" spans="4:4">
      <c r="D4791" s="358"/>
    </row>
    <row r="4792" spans="4:4">
      <c r="D4792" s="358"/>
    </row>
    <row r="4793" spans="4:4">
      <c r="D4793" s="358"/>
    </row>
    <row r="4794" spans="4:4">
      <c r="D4794" s="358"/>
    </row>
    <row r="4795" spans="4:4">
      <c r="D4795" s="358"/>
    </row>
    <row r="4796" spans="4:4">
      <c r="D4796" s="358"/>
    </row>
    <row r="4797" spans="4:4">
      <c r="D4797" s="358"/>
    </row>
    <row r="4798" spans="4:4">
      <c r="D4798" s="358"/>
    </row>
    <row r="4799" spans="4:4">
      <c r="D4799" s="358"/>
    </row>
    <row r="4800" spans="4:4">
      <c r="D4800" s="358"/>
    </row>
    <row r="4801" spans="4:4">
      <c r="D4801" s="358"/>
    </row>
    <row r="4802" spans="4:4">
      <c r="D4802" s="358"/>
    </row>
    <row r="4803" spans="4:4">
      <c r="D4803" s="358"/>
    </row>
    <row r="4804" spans="4:4">
      <c r="D4804" s="358"/>
    </row>
    <row r="4805" spans="4:4">
      <c r="D4805" s="358"/>
    </row>
    <row r="4806" spans="4:4">
      <c r="D4806" s="358"/>
    </row>
    <row r="4807" spans="4:4">
      <c r="D4807" s="358"/>
    </row>
    <row r="4808" spans="4:4">
      <c r="D4808" s="358"/>
    </row>
    <row r="4809" spans="4:4">
      <c r="D4809" s="358"/>
    </row>
    <row r="4810" spans="4:4">
      <c r="D4810" s="358"/>
    </row>
    <row r="4811" spans="4:4">
      <c r="D4811" s="358"/>
    </row>
    <row r="4812" spans="4:4">
      <c r="D4812" s="358"/>
    </row>
    <row r="4813" spans="4:4">
      <c r="D4813" s="358"/>
    </row>
    <row r="4814" spans="4:4">
      <c r="D4814" s="358"/>
    </row>
    <row r="4815" spans="4:4">
      <c r="D4815" s="358"/>
    </row>
    <row r="4816" spans="4:4">
      <c r="D4816" s="358"/>
    </row>
    <row r="4817" spans="4:4">
      <c r="D4817" s="358"/>
    </row>
    <row r="4818" spans="4:4">
      <c r="D4818" s="358"/>
    </row>
    <row r="4819" spans="4:4">
      <c r="D4819" s="358"/>
    </row>
    <row r="4820" spans="4:4">
      <c r="D4820" s="358"/>
    </row>
    <row r="4821" spans="4:4">
      <c r="D4821" s="358"/>
    </row>
    <row r="4822" spans="4:4">
      <c r="D4822" s="358"/>
    </row>
    <row r="4823" spans="4:4">
      <c r="D4823" s="358"/>
    </row>
    <row r="4824" spans="4:4">
      <c r="D4824" s="358"/>
    </row>
    <row r="4825" spans="4:4">
      <c r="D4825" s="358"/>
    </row>
    <row r="4826" spans="4:4">
      <c r="D4826" s="358"/>
    </row>
    <row r="4827" spans="4:4">
      <c r="D4827" s="358"/>
    </row>
    <row r="4828" spans="4:4">
      <c r="D4828" s="358"/>
    </row>
    <row r="4829" spans="4:4">
      <c r="D4829" s="358"/>
    </row>
    <row r="4830" spans="4:4">
      <c r="D4830" s="358"/>
    </row>
    <row r="4831" spans="4:4">
      <c r="D4831" s="358"/>
    </row>
    <row r="4832" spans="4:4">
      <c r="D4832" s="358"/>
    </row>
    <row r="4833" spans="4:4">
      <c r="D4833" s="358"/>
    </row>
    <row r="4834" spans="4:4">
      <c r="D4834" s="358"/>
    </row>
    <row r="4835" spans="4:4">
      <c r="D4835" s="358"/>
    </row>
    <row r="4836" spans="4:4">
      <c r="D4836" s="358"/>
    </row>
    <row r="4837" spans="4:4">
      <c r="D4837" s="358"/>
    </row>
    <row r="4838" spans="4:4">
      <c r="D4838" s="358"/>
    </row>
    <row r="4839" spans="4:4">
      <c r="D4839" s="358"/>
    </row>
    <row r="4840" spans="4:4">
      <c r="D4840" s="358"/>
    </row>
    <row r="4841" spans="4:4">
      <c r="D4841" s="358"/>
    </row>
    <row r="4842" spans="4:4">
      <c r="D4842" s="358"/>
    </row>
    <row r="4843" spans="4:4">
      <c r="D4843" s="358"/>
    </row>
    <row r="4844" spans="4:4">
      <c r="D4844" s="358"/>
    </row>
    <row r="4845" spans="4:4">
      <c r="D4845" s="358"/>
    </row>
    <row r="4846" spans="4:4">
      <c r="D4846" s="358"/>
    </row>
    <row r="4847" spans="4:4">
      <c r="D4847" s="358"/>
    </row>
    <row r="4848" spans="4:4">
      <c r="D4848" s="358"/>
    </row>
    <row r="4849" spans="4:4">
      <c r="D4849" s="358"/>
    </row>
    <row r="4850" spans="4:4">
      <c r="D4850" s="358"/>
    </row>
    <row r="4851" spans="4:4">
      <c r="D4851" s="358"/>
    </row>
    <row r="4852" spans="4:4">
      <c r="D4852" s="358"/>
    </row>
    <row r="4853" spans="4:4">
      <c r="D4853" s="358"/>
    </row>
    <row r="4854" spans="4:4">
      <c r="D4854" s="358"/>
    </row>
    <row r="4855" spans="4:4">
      <c r="D4855" s="358"/>
    </row>
    <row r="4856" spans="4:4">
      <c r="D4856" s="358"/>
    </row>
    <row r="4857" spans="4:4">
      <c r="D4857" s="358"/>
    </row>
    <row r="4858" spans="4:4">
      <c r="D4858" s="358"/>
    </row>
    <row r="4859" spans="4:4">
      <c r="D4859" s="358"/>
    </row>
    <row r="4860" spans="4:4">
      <c r="D4860" s="358"/>
    </row>
    <row r="4861" spans="4:4">
      <c r="D4861" s="358"/>
    </row>
    <row r="4862" spans="4:4">
      <c r="D4862" s="358"/>
    </row>
    <row r="4863" spans="4:4">
      <c r="D4863" s="358"/>
    </row>
    <row r="4864" spans="4:4">
      <c r="D4864" s="358"/>
    </row>
    <row r="4865" spans="4:4">
      <c r="D4865" s="358"/>
    </row>
    <row r="4866" spans="4:4">
      <c r="D4866" s="358"/>
    </row>
    <row r="4867" spans="4:4">
      <c r="D4867" s="358"/>
    </row>
    <row r="4868" spans="4:4">
      <c r="D4868" s="358"/>
    </row>
    <row r="4869" spans="4:4">
      <c r="D4869" s="358"/>
    </row>
    <row r="4870" spans="4:4">
      <c r="D4870" s="358"/>
    </row>
    <row r="4871" spans="4:4">
      <c r="D4871" s="358"/>
    </row>
    <row r="4872" spans="4:4">
      <c r="D4872" s="358"/>
    </row>
    <row r="4873" spans="4:4">
      <c r="D4873" s="358"/>
    </row>
    <row r="4874" spans="4:4">
      <c r="D4874" s="358"/>
    </row>
    <row r="4875" spans="4:4">
      <c r="D4875" s="358"/>
    </row>
    <row r="4876" spans="4:4">
      <c r="D4876" s="358"/>
    </row>
    <row r="4877" spans="4:4">
      <c r="D4877" s="358"/>
    </row>
    <row r="4878" spans="4:4">
      <c r="D4878" s="358"/>
    </row>
    <row r="4879" spans="4:4">
      <c r="D4879" s="358"/>
    </row>
    <row r="4880" spans="4:4">
      <c r="D4880" s="358"/>
    </row>
    <row r="4881" spans="4:4">
      <c r="D4881" s="358"/>
    </row>
    <row r="4882" spans="4:4">
      <c r="D4882" s="358"/>
    </row>
    <row r="4883" spans="4:4">
      <c r="D4883" s="358"/>
    </row>
    <row r="4884" spans="4:4">
      <c r="D4884" s="358"/>
    </row>
    <row r="4885" spans="4:4">
      <c r="D4885" s="358"/>
    </row>
    <row r="4886" spans="4:4">
      <c r="D4886" s="358"/>
    </row>
    <row r="4887" spans="4:4">
      <c r="D4887" s="358"/>
    </row>
    <row r="4888" spans="4:4">
      <c r="D4888" s="358"/>
    </row>
    <row r="4889" spans="4:4">
      <c r="D4889" s="358"/>
    </row>
    <row r="4890" spans="4:4">
      <c r="D4890" s="358"/>
    </row>
    <row r="4891" spans="4:4">
      <c r="D4891" s="358"/>
    </row>
    <row r="4892" spans="4:4">
      <c r="D4892" s="358"/>
    </row>
    <row r="4893" spans="4:4">
      <c r="D4893" s="358"/>
    </row>
    <row r="4894" spans="4:4">
      <c r="D4894" s="358"/>
    </row>
    <row r="4895" spans="4:4">
      <c r="D4895" s="358"/>
    </row>
    <row r="4896" spans="4:4">
      <c r="D4896" s="358"/>
    </row>
    <row r="4897" spans="4:4">
      <c r="D4897" s="358"/>
    </row>
    <row r="4898" spans="4:4">
      <c r="D4898" s="358"/>
    </row>
    <row r="4899" spans="4:4">
      <c r="D4899" s="358"/>
    </row>
    <row r="4900" spans="4:4">
      <c r="D4900" s="358"/>
    </row>
    <row r="4901" spans="4:4">
      <c r="D4901" s="358"/>
    </row>
    <row r="4902" spans="4:4">
      <c r="D4902" s="358"/>
    </row>
    <row r="4903" spans="4:4">
      <c r="D4903" s="358"/>
    </row>
    <row r="4904" spans="4:4">
      <c r="D4904" s="358"/>
    </row>
    <row r="4905" spans="4:4">
      <c r="D4905" s="358"/>
    </row>
    <row r="4906" spans="4:4">
      <c r="D4906" s="358"/>
    </row>
    <row r="4907" spans="4:4">
      <c r="D4907" s="358"/>
    </row>
    <row r="4908" spans="4:4">
      <c r="D4908" s="358"/>
    </row>
    <row r="4909" spans="4:4">
      <c r="D4909" s="358"/>
    </row>
    <row r="4910" spans="4:4">
      <c r="D4910" s="358"/>
    </row>
    <row r="4911" spans="4:4">
      <c r="D4911" s="358"/>
    </row>
    <row r="4912" spans="4:4">
      <c r="D4912" s="358"/>
    </row>
    <row r="4913" spans="4:4">
      <c r="D4913" s="358"/>
    </row>
    <row r="4914" spans="4:4">
      <c r="D4914" s="358"/>
    </row>
    <row r="4915" spans="4:4">
      <c r="D4915" s="358"/>
    </row>
    <row r="4916" spans="4:4">
      <c r="D4916" s="358"/>
    </row>
    <row r="4917" spans="4:4">
      <c r="D4917" s="358"/>
    </row>
    <row r="4918" spans="4:4">
      <c r="D4918" s="358"/>
    </row>
    <row r="4919" spans="4:4">
      <c r="D4919" s="358"/>
    </row>
    <row r="4920" spans="4:4">
      <c r="D4920" s="358"/>
    </row>
    <row r="4921" spans="4:4">
      <c r="D4921" s="358"/>
    </row>
    <row r="4922" spans="4:4">
      <c r="D4922" s="358"/>
    </row>
    <row r="4923" spans="4:4">
      <c r="D4923" s="358"/>
    </row>
    <row r="4924" spans="4:4">
      <c r="D4924" s="358"/>
    </row>
    <row r="4925" spans="4:4">
      <c r="D4925" s="358"/>
    </row>
    <row r="4926" spans="4:4">
      <c r="D4926" s="358"/>
    </row>
    <row r="4927" spans="4:4">
      <c r="D4927" s="358"/>
    </row>
    <row r="4928" spans="4:4">
      <c r="D4928" s="358"/>
    </row>
    <row r="4929" spans="4:4">
      <c r="D4929" s="358"/>
    </row>
    <row r="4930" spans="4:4">
      <c r="D4930" s="358"/>
    </row>
    <row r="4931" spans="4:4">
      <c r="D4931" s="358"/>
    </row>
    <row r="4932" spans="4:4">
      <c r="D4932" s="358"/>
    </row>
    <row r="4933" spans="4:4">
      <c r="D4933" s="358"/>
    </row>
    <row r="4934" spans="4:4">
      <c r="D4934" s="358"/>
    </row>
    <row r="4935" spans="4:4">
      <c r="D4935" s="358"/>
    </row>
    <row r="4936" spans="4:4">
      <c r="D4936" s="358"/>
    </row>
    <row r="4937" spans="4:4">
      <c r="D4937" s="358"/>
    </row>
    <row r="4938" spans="4:4">
      <c r="D4938" s="358"/>
    </row>
    <row r="4939" spans="4:4">
      <c r="D4939" s="358"/>
    </row>
    <row r="4940" spans="4:4">
      <c r="D4940" s="358"/>
    </row>
    <row r="4941" spans="4:4">
      <c r="D4941" s="358"/>
    </row>
    <row r="4942" spans="4:4">
      <c r="D4942" s="358"/>
    </row>
    <row r="4943" spans="4:4">
      <c r="D4943" s="358"/>
    </row>
    <row r="4944" spans="4:4">
      <c r="D4944" s="358"/>
    </row>
    <row r="4945" spans="4:4">
      <c r="D4945" s="358"/>
    </row>
    <row r="4946" spans="4:4">
      <c r="D4946" s="358"/>
    </row>
    <row r="4947" spans="4:4">
      <c r="D4947" s="358"/>
    </row>
    <row r="4948" spans="4:4">
      <c r="D4948" s="358"/>
    </row>
    <row r="4949" spans="4:4">
      <c r="D4949" s="358"/>
    </row>
    <row r="4950" spans="4:4">
      <c r="D4950" s="358"/>
    </row>
    <row r="4951" spans="4:4">
      <c r="D4951" s="358"/>
    </row>
    <row r="4952" spans="4:4">
      <c r="D4952" s="358"/>
    </row>
    <row r="4953" spans="4:4">
      <c r="D4953" s="358"/>
    </row>
    <row r="4954" spans="4:4">
      <c r="D4954" s="358"/>
    </row>
    <row r="4955" spans="4:4">
      <c r="D4955" s="358"/>
    </row>
    <row r="4956" spans="4:4">
      <c r="D4956" s="358"/>
    </row>
    <row r="4957" spans="4:4">
      <c r="D4957" s="358"/>
    </row>
    <row r="4958" spans="4:4">
      <c r="D4958" s="358"/>
    </row>
    <row r="4959" spans="4:4">
      <c r="D4959" s="358"/>
    </row>
    <row r="4960" spans="4:4">
      <c r="D4960" s="358"/>
    </row>
    <row r="4961" spans="4:4">
      <c r="D4961" s="358"/>
    </row>
    <row r="4962" spans="4:4">
      <c r="D4962" s="358"/>
    </row>
    <row r="4963" spans="4:4">
      <c r="D4963" s="358"/>
    </row>
    <row r="4964" spans="4:4">
      <c r="D4964" s="358"/>
    </row>
    <row r="4965" spans="4:4">
      <c r="D4965" s="358"/>
    </row>
    <row r="4966" spans="4:4">
      <c r="D4966" s="358"/>
    </row>
    <row r="4967" spans="4:4">
      <c r="D4967" s="358"/>
    </row>
    <row r="4968" spans="4:4">
      <c r="D4968" s="358"/>
    </row>
    <row r="4969" spans="4:4">
      <c r="D4969" s="358"/>
    </row>
    <row r="4970" spans="4:4">
      <c r="D4970" s="358"/>
    </row>
    <row r="4971" spans="4:4">
      <c r="D4971" s="358"/>
    </row>
    <row r="4972" spans="4:4">
      <c r="D4972" s="358"/>
    </row>
    <row r="4973" spans="4:4">
      <c r="D4973" s="358"/>
    </row>
    <row r="4974" spans="4:4">
      <c r="D4974" s="358"/>
    </row>
    <row r="4975" spans="4:4">
      <c r="D4975" s="358"/>
    </row>
    <row r="4976" spans="4:4">
      <c r="D4976" s="358"/>
    </row>
    <row r="4977" spans="4:4">
      <c r="D4977" s="358"/>
    </row>
    <row r="4978" spans="4:4">
      <c r="D4978" s="358"/>
    </row>
    <row r="4979" spans="4:4">
      <c r="D4979" s="358"/>
    </row>
    <row r="4980" spans="4:4">
      <c r="D4980" s="358"/>
    </row>
    <row r="4981" spans="4:4">
      <c r="D4981" s="358"/>
    </row>
    <row r="4982" spans="4:4">
      <c r="D4982" s="358"/>
    </row>
    <row r="4983" spans="4:4">
      <c r="D4983" s="358"/>
    </row>
    <row r="4984" spans="4:4">
      <c r="D4984" s="358"/>
    </row>
    <row r="4985" spans="4:4">
      <c r="D4985" s="358"/>
    </row>
    <row r="4986" spans="4:4">
      <c r="D4986" s="358"/>
    </row>
    <row r="4987" spans="4:4">
      <c r="D4987" s="358"/>
    </row>
    <row r="4988" spans="4:4">
      <c r="D4988" s="358"/>
    </row>
    <row r="4989" spans="4:4">
      <c r="D4989" s="358"/>
    </row>
    <row r="4990" spans="4:4">
      <c r="D4990" s="358"/>
    </row>
    <row r="4991" spans="4:4">
      <c r="D4991" s="358"/>
    </row>
    <row r="4992" spans="4:4">
      <c r="D4992" s="358"/>
    </row>
    <row r="4993" spans="4:4">
      <c r="D4993" s="358"/>
    </row>
    <row r="4994" spans="4:4">
      <c r="D4994" s="358"/>
    </row>
    <row r="4995" spans="4:4">
      <c r="D4995" s="358"/>
    </row>
    <row r="4996" spans="4:4">
      <c r="D4996" s="358"/>
    </row>
  </sheetData>
  <mergeCells count="8">
    <mergeCell ref="A262:C262"/>
    <mergeCell ref="A264:K283"/>
    <mergeCell ref="A1:G1"/>
    <mergeCell ref="C2:K2"/>
    <mergeCell ref="C3:K3"/>
    <mergeCell ref="C4:K4"/>
    <mergeCell ref="A260:F260"/>
    <mergeCell ref="B261:D261"/>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B1:H21"/>
  <sheetViews>
    <sheetView workbookViewId="0">
      <selection activeCell="G12" sqref="G12:G16"/>
    </sheetView>
  </sheetViews>
  <sheetFormatPr defaultColWidth="6.42578125" defaultRowHeight="10.199999999999999"/>
  <cols>
    <col min="1" max="1" width="1.7109375" style="1" customWidth="1"/>
    <col min="2" max="2" width="8.42578125" style="439" customWidth="1"/>
    <col min="3" max="4" width="54.7109375" style="440" customWidth="1"/>
    <col min="5" max="5" width="5.5703125" style="441" customWidth="1"/>
    <col min="6" max="6" width="9.140625" style="1" customWidth="1"/>
    <col min="7" max="7" width="14.28515625" style="1" customWidth="1"/>
    <col min="8" max="8" width="17" style="1" customWidth="1"/>
    <col min="9" max="16384" width="6.42578125" style="1"/>
  </cols>
  <sheetData>
    <row r="1" spans="2:8" ht="10.8" thickBot="1"/>
    <row r="2" spans="2:8" ht="34.200000000000003" customHeight="1" thickBot="1">
      <c r="B2" s="442"/>
      <c r="C2" s="710" t="s">
        <v>5368</v>
      </c>
      <c r="D2" s="711"/>
      <c r="E2" s="711"/>
      <c r="F2" s="443"/>
      <c r="G2" s="443"/>
      <c r="H2" s="444" t="s">
        <v>5369</v>
      </c>
    </row>
    <row r="3" spans="2:8" ht="28.8" thickBot="1">
      <c r="B3" s="445"/>
      <c r="C3" s="446" t="s">
        <v>5370</v>
      </c>
      <c r="D3" s="447"/>
      <c r="E3" s="448"/>
      <c r="F3" s="449"/>
      <c r="G3" s="450"/>
      <c r="H3" s="451" t="s">
        <v>5371</v>
      </c>
    </row>
    <row r="4" spans="2:8" ht="22.8" customHeight="1">
      <c r="B4" s="452" t="s">
        <v>5372</v>
      </c>
      <c r="C4" s="453" t="s">
        <v>55</v>
      </c>
      <c r="D4" s="712" t="s">
        <v>5373</v>
      </c>
      <c r="E4" s="454" t="s">
        <v>125</v>
      </c>
      <c r="F4" s="455" t="s">
        <v>5374</v>
      </c>
      <c r="G4" s="456" t="s">
        <v>5375</v>
      </c>
      <c r="H4" s="457" t="s">
        <v>5376</v>
      </c>
    </row>
    <row r="5" spans="2:8" ht="12.6" thickBot="1">
      <c r="B5" s="458"/>
      <c r="C5" s="459"/>
      <c r="D5" s="713"/>
      <c r="E5" s="460" t="s">
        <v>24</v>
      </c>
      <c r="F5" s="461" t="s">
        <v>24</v>
      </c>
      <c r="G5" s="462" t="s">
        <v>5377</v>
      </c>
      <c r="H5" s="463" t="s">
        <v>5377</v>
      </c>
    </row>
    <row r="6" spans="2:8" ht="12.6" thickBot="1">
      <c r="B6" s="464"/>
      <c r="C6" s="459"/>
      <c r="D6" s="459"/>
      <c r="E6" s="465"/>
      <c r="F6" s="466"/>
      <c r="G6" s="467"/>
      <c r="H6" s="463"/>
    </row>
    <row r="7" spans="2:8" ht="105" customHeight="1">
      <c r="B7" s="468" t="s">
        <v>81</v>
      </c>
      <c r="C7" s="469" t="s">
        <v>5378</v>
      </c>
      <c r="D7" s="470" t="s">
        <v>5379</v>
      </c>
      <c r="E7" s="471">
        <v>8</v>
      </c>
      <c r="F7" s="472" t="s">
        <v>332</v>
      </c>
      <c r="G7" s="473"/>
      <c r="H7" s="474">
        <f>E7*G7</f>
        <v>0</v>
      </c>
    </row>
    <row r="8" spans="2:8" s="481" customFormat="1" ht="87" customHeight="1">
      <c r="B8" s="475" t="s">
        <v>83</v>
      </c>
      <c r="C8" s="476" t="s">
        <v>5380</v>
      </c>
      <c r="D8" s="477" t="s">
        <v>5381</v>
      </c>
      <c r="E8" s="478">
        <v>1</v>
      </c>
      <c r="F8" s="479" t="s">
        <v>332</v>
      </c>
      <c r="G8" s="480"/>
      <c r="H8" s="474">
        <f>E8*G8</f>
        <v>0</v>
      </c>
    </row>
    <row r="9" spans="2:8" s="481" customFormat="1" ht="24" customHeight="1" thickBot="1">
      <c r="B9" s="475" t="s">
        <v>152</v>
      </c>
      <c r="C9" s="476" t="s">
        <v>5382</v>
      </c>
      <c r="D9" s="477" t="s">
        <v>5383</v>
      </c>
      <c r="E9" s="478">
        <v>1</v>
      </c>
      <c r="F9" s="479" t="s">
        <v>332</v>
      </c>
      <c r="G9" s="480"/>
      <c r="H9" s="474">
        <f>E9*G9</f>
        <v>0</v>
      </c>
    </row>
    <row r="10" spans="2:8" s="481" customFormat="1" ht="14.4" hidden="1" thickBot="1">
      <c r="B10" s="482"/>
      <c r="C10" s="714"/>
      <c r="D10" s="715"/>
      <c r="E10" s="483"/>
      <c r="F10" s="484"/>
      <c r="G10" s="485"/>
      <c r="H10" s="486"/>
    </row>
    <row r="11" spans="2:8" s="481" customFormat="1" ht="39" customHeight="1" thickBot="1">
      <c r="B11" s="487" t="s">
        <v>143</v>
      </c>
      <c r="C11" s="488" t="s">
        <v>5384</v>
      </c>
      <c r="D11" s="489"/>
      <c r="E11" s="489"/>
      <c r="F11" s="489"/>
      <c r="G11" s="489"/>
      <c r="H11" s="490"/>
    </row>
    <row r="12" spans="2:8" s="481" customFormat="1" ht="22.8" customHeight="1">
      <c r="B12" s="475" t="s">
        <v>5385</v>
      </c>
      <c r="C12" s="491" t="s">
        <v>5386</v>
      </c>
      <c r="D12" s="492"/>
      <c r="E12" s="493">
        <v>1</v>
      </c>
      <c r="F12" s="479" t="s">
        <v>5387</v>
      </c>
      <c r="G12" s="480"/>
      <c r="H12" s="474">
        <f>E12*G12</f>
        <v>0</v>
      </c>
    </row>
    <row r="13" spans="2:8" s="481" customFormat="1" ht="18" customHeight="1">
      <c r="B13" s="475" t="s">
        <v>5388</v>
      </c>
      <c r="C13" s="491" t="s">
        <v>5389</v>
      </c>
      <c r="D13" s="492"/>
      <c r="E13" s="493">
        <v>1</v>
      </c>
      <c r="F13" s="479" t="s">
        <v>5387</v>
      </c>
      <c r="G13" s="480"/>
      <c r="H13" s="474">
        <f>E13*G13</f>
        <v>0</v>
      </c>
    </row>
    <row r="14" spans="2:8" s="481" customFormat="1" ht="16.8" customHeight="1">
      <c r="B14" s="468" t="s">
        <v>5390</v>
      </c>
      <c r="C14" s="494" t="s">
        <v>5391</v>
      </c>
      <c r="D14" s="495"/>
      <c r="E14" s="493">
        <v>1</v>
      </c>
      <c r="F14" s="479" t="s">
        <v>5387</v>
      </c>
      <c r="G14" s="480"/>
      <c r="H14" s="474">
        <f>E14*G14</f>
        <v>0</v>
      </c>
    </row>
    <row r="15" spans="2:8" s="481" customFormat="1" ht="18.600000000000001" customHeight="1">
      <c r="B15" s="468" t="s">
        <v>5392</v>
      </c>
      <c r="C15" s="494" t="s">
        <v>5393</v>
      </c>
      <c r="D15" s="495"/>
      <c r="E15" s="493">
        <v>1</v>
      </c>
      <c r="F15" s="479" t="s">
        <v>5387</v>
      </c>
      <c r="G15" s="480"/>
      <c r="H15" s="474">
        <f>E15*G15</f>
        <v>0</v>
      </c>
    </row>
    <row r="16" spans="2:8" s="481" customFormat="1" ht="20.399999999999999" customHeight="1" thickBot="1">
      <c r="B16" s="496" t="s">
        <v>5394</v>
      </c>
      <c r="C16" s="497" t="s">
        <v>5395</v>
      </c>
      <c r="D16" s="498"/>
      <c r="E16" s="499">
        <v>1</v>
      </c>
      <c r="F16" s="500" t="s">
        <v>5387</v>
      </c>
      <c r="G16" s="501"/>
      <c r="H16" s="502">
        <f>E16*G16</f>
        <v>0</v>
      </c>
    </row>
    <row r="17" spans="2:8" ht="10.8" thickBot="1"/>
    <row r="18" spans="2:8" ht="27" customHeight="1" thickBot="1">
      <c r="B18" s="503"/>
      <c r="C18" s="504" t="s">
        <v>5396</v>
      </c>
      <c r="D18" s="489"/>
      <c r="E18" s="489"/>
      <c r="F18" s="489"/>
      <c r="G18" s="489"/>
      <c r="H18" s="505">
        <f>SUM(H7:H16)</f>
        <v>0</v>
      </c>
    </row>
    <row r="19" spans="2:8" ht="10.8" thickBot="1"/>
    <row r="20" spans="2:8" ht="14.4" customHeight="1">
      <c r="B20" s="716" t="s">
        <v>5397</v>
      </c>
      <c r="C20" s="718" t="s">
        <v>5398</v>
      </c>
      <c r="D20" s="718"/>
      <c r="E20" s="718"/>
      <c r="F20" s="718"/>
      <c r="G20" s="718"/>
      <c r="H20" s="719"/>
    </row>
    <row r="21" spans="2:8" ht="16.2" customHeight="1" thickBot="1">
      <c r="B21" s="717"/>
      <c r="C21" s="720" t="s">
        <v>5399</v>
      </c>
      <c r="D21" s="720"/>
      <c r="E21" s="720"/>
      <c r="F21" s="720"/>
      <c r="G21" s="720"/>
      <c r="H21" s="721"/>
    </row>
  </sheetData>
  <mergeCells count="6">
    <mergeCell ref="C2:E2"/>
    <mergeCell ref="D4:D5"/>
    <mergeCell ref="C10:D10"/>
    <mergeCell ref="B20:B21"/>
    <mergeCell ref="C20:H20"/>
    <mergeCell ref="C21:H21"/>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J16"/>
  <sheetViews>
    <sheetView workbookViewId="0">
      <selection activeCell="F4" sqref="F4:F10"/>
    </sheetView>
  </sheetViews>
  <sheetFormatPr defaultColWidth="11.42578125" defaultRowHeight="10.199999999999999"/>
  <cols>
    <col min="1" max="1" width="12.5703125" style="508" customWidth="1"/>
    <col min="2" max="2" width="24.7109375" style="508" customWidth="1"/>
    <col min="3" max="3" width="54" style="508" customWidth="1"/>
    <col min="4" max="4" width="50" style="508" customWidth="1"/>
    <col min="5" max="5" width="11.85546875" style="508" customWidth="1"/>
    <col min="6" max="6" width="18.42578125" style="508" customWidth="1"/>
    <col min="7" max="7" width="22.85546875" style="508" customWidth="1"/>
    <col min="8" max="16384" width="11.42578125" style="508"/>
  </cols>
  <sheetData>
    <row r="1" spans="1:10" ht="33.6">
      <c r="A1" s="506" t="s">
        <v>4475</v>
      </c>
      <c r="B1" s="507" t="s">
        <v>5400</v>
      </c>
    </row>
    <row r="2" spans="1:10" ht="18">
      <c r="B2" s="509"/>
    </row>
    <row r="3" spans="1:10" ht="36">
      <c r="A3" s="510"/>
      <c r="B3" s="511" t="s">
        <v>5401</v>
      </c>
      <c r="C3" s="511" t="s">
        <v>5402</v>
      </c>
      <c r="D3" s="511" t="s">
        <v>5403</v>
      </c>
      <c r="E3" s="512" t="s">
        <v>4624</v>
      </c>
      <c r="F3" s="513" t="s">
        <v>5404</v>
      </c>
      <c r="G3" s="513" t="s">
        <v>5079</v>
      </c>
      <c r="H3" s="514"/>
      <c r="I3" s="514"/>
      <c r="J3" s="514"/>
    </row>
    <row r="4" spans="1:10" ht="120.6">
      <c r="A4" s="515" t="s">
        <v>5405</v>
      </c>
      <c r="B4" s="516" t="s">
        <v>5406</v>
      </c>
      <c r="C4" s="510" t="s">
        <v>5407</v>
      </c>
      <c r="D4" s="510" t="s">
        <v>5408</v>
      </c>
      <c r="E4" s="517">
        <v>3</v>
      </c>
      <c r="F4" s="516"/>
      <c r="G4" s="516">
        <f t="shared" ref="G4:G10" si="0">SUM(E4*F4)</f>
        <v>0</v>
      </c>
      <c r="H4" s="514"/>
      <c r="I4" s="514"/>
      <c r="J4" s="514"/>
    </row>
    <row r="5" spans="1:10" ht="105.6" customHeight="1">
      <c r="A5" s="515" t="s">
        <v>5409</v>
      </c>
      <c r="B5" s="516" t="s">
        <v>5410</v>
      </c>
      <c r="C5" s="518" t="s">
        <v>5411</v>
      </c>
      <c r="D5" s="519" t="s">
        <v>5412</v>
      </c>
      <c r="E5" s="517">
        <v>7</v>
      </c>
      <c r="F5" s="516"/>
      <c r="G5" s="516">
        <f t="shared" si="0"/>
        <v>0</v>
      </c>
      <c r="H5" s="514"/>
      <c r="I5" s="514"/>
      <c r="J5" s="514"/>
    </row>
    <row r="6" spans="1:10" ht="93" customHeight="1">
      <c r="A6" s="515" t="s">
        <v>5413</v>
      </c>
      <c r="B6" s="516" t="s">
        <v>5414</v>
      </c>
      <c r="C6" s="518" t="s">
        <v>5415</v>
      </c>
      <c r="D6" s="519" t="s">
        <v>5416</v>
      </c>
      <c r="E6" s="517">
        <v>6</v>
      </c>
      <c r="F6" s="516"/>
      <c r="G6" s="516">
        <f t="shared" si="0"/>
        <v>0</v>
      </c>
      <c r="H6" s="514"/>
      <c r="I6" s="514"/>
      <c r="J6" s="514"/>
    </row>
    <row r="7" spans="1:10" ht="115.5" customHeight="1">
      <c r="A7" s="515" t="s">
        <v>4759</v>
      </c>
      <c r="B7" s="516" t="s">
        <v>5417</v>
      </c>
      <c r="C7" s="520" t="s">
        <v>5418</v>
      </c>
      <c r="D7" s="510" t="s">
        <v>5419</v>
      </c>
      <c r="E7" s="521">
        <v>3</v>
      </c>
      <c r="F7" s="516"/>
      <c r="G7" s="516">
        <f t="shared" si="0"/>
        <v>0</v>
      </c>
      <c r="H7" s="514"/>
      <c r="I7" s="514"/>
      <c r="J7" s="514"/>
    </row>
    <row r="8" spans="1:10" ht="149.25" customHeight="1">
      <c r="A8" s="515" t="s">
        <v>4761</v>
      </c>
      <c r="B8" s="516" t="s">
        <v>5420</v>
      </c>
      <c r="C8" s="518" t="s">
        <v>5421</v>
      </c>
      <c r="D8" s="510" t="s">
        <v>5422</v>
      </c>
      <c r="E8" s="517">
        <v>11</v>
      </c>
      <c r="F8" s="516"/>
      <c r="G8" s="516">
        <f t="shared" si="0"/>
        <v>0</v>
      </c>
      <c r="H8" s="514"/>
      <c r="I8" s="514"/>
      <c r="J8" s="514"/>
    </row>
    <row r="9" spans="1:10" ht="128.25" customHeight="1">
      <c r="A9" s="515" t="s">
        <v>4766</v>
      </c>
      <c r="B9" s="516" t="s">
        <v>5423</v>
      </c>
      <c r="C9" s="520" t="s">
        <v>5424</v>
      </c>
      <c r="D9" s="510"/>
      <c r="E9" s="521">
        <v>20</v>
      </c>
      <c r="F9" s="516"/>
      <c r="G9" s="516">
        <f t="shared" si="0"/>
        <v>0</v>
      </c>
      <c r="H9" s="514"/>
      <c r="I9" s="514"/>
      <c r="J9" s="514"/>
    </row>
    <row r="10" spans="1:10" ht="60" customHeight="1">
      <c r="A10" s="515" t="s">
        <v>4767</v>
      </c>
      <c r="B10" s="516" t="s">
        <v>5425</v>
      </c>
      <c r="C10" s="510"/>
      <c r="D10" s="510"/>
      <c r="E10" s="521">
        <v>1</v>
      </c>
      <c r="F10" s="516"/>
      <c r="G10" s="516">
        <f t="shared" si="0"/>
        <v>0</v>
      </c>
      <c r="H10" s="514"/>
      <c r="I10" s="514"/>
      <c r="J10" s="514"/>
    </row>
    <row r="11" spans="1:10" ht="56.25" customHeight="1">
      <c r="A11" s="510"/>
      <c r="B11" s="510"/>
      <c r="C11" s="522" t="s">
        <v>5079</v>
      </c>
      <c r="D11" s="510"/>
      <c r="E11" s="510"/>
      <c r="F11" s="516"/>
      <c r="G11" s="516">
        <f>SUM(G4:G10)</f>
        <v>0</v>
      </c>
      <c r="H11" s="514"/>
      <c r="I11" s="514"/>
      <c r="J11" s="514"/>
    </row>
    <row r="12" spans="1:10" ht="47.25" customHeight="1">
      <c r="A12" s="514"/>
      <c r="B12" s="514"/>
      <c r="C12" s="514"/>
      <c r="D12" s="514"/>
      <c r="E12" s="514"/>
      <c r="F12" s="523"/>
      <c r="G12" s="514"/>
    </row>
    <row r="13" spans="1:10">
      <c r="A13" s="514"/>
      <c r="B13" s="514"/>
      <c r="C13" s="514"/>
      <c r="D13" s="514"/>
      <c r="E13" s="514"/>
      <c r="F13" s="722"/>
      <c r="G13" s="514"/>
    </row>
    <row r="14" spans="1:10">
      <c r="F14" s="722"/>
      <c r="G14" s="514"/>
    </row>
    <row r="15" spans="1:10">
      <c r="F15" s="514"/>
      <c r="G15" s="514"/>
    </row>
    <row r="16" spans="1:10">
      <c r="F16" s="514"/>
      <c r="G16" s="514"/>
    </row>
  </sheetData>
  <mergeCells count="1">
    <mergeCell ref="F13:F14"/>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B1:J29"/>
  <sheetViews>
    <sheetView workbookViewId="0">
      <selection activeCell="P15" sqref="P15"/>
    </sheetView>
  </sheetViews>
  <sheetFormatPr defaultRowHeight="10.199999999999999"/>
  <cols>
    <col min="1" max="1" width="9.140625" style="1"/>
    <col min="2" max="2" width="22.85546875" style="1" customWidth="1"/>
    <col min="3" max="4" width="1.7109375" style="1" customWidth="1"/>
    <col min="5" max="7" width="9.140625" style="1"/>
    <col min="8" max="8" width="18.140625" style="1" customWidth="1"/>
    <col min="9" max="9" width="22.5703125" style="1" customWidth="1"/>
    <col min="10" max="17" width="9.140625" style="1"/>
    <col min="18" max="18" width="12.140625" style="1" customWidth="1"/>
    <col min="19" max="16384" width="9.140625" style="1"/>
  </cols>
  <sheetData>
    <row r="1" spans="2:10" ht="10.8" thickBot="1"/>
    <row r="2" spans="2:10" ht="11.4" thickTop="1" thickBot="1">
      <c r="B2" s="723" t="s">
        <v>5426</v>
      </c>
      <c r="C2" s="724"/>
      <c r="D2" s="724"/>
      <c r="E2" s="724"/>
      <c r="F2" s="724"/>
      <c r="G2" s="724"/>
      <c r="H2" s="724"/>
      <c r="I2" s="725"/>
      <c r="J2" s="524"/>
    </row>
    <row r="3" spans="2:10" ht="12.6" customHeight="1" thickTop="1">
      <c r="B3" s="1" t="s">
        <v>5427</v>
      </c>
      <c r="F3" s="726" t="s">
        <v>5428</v>
      </c>
      <c r="G3" s="726" t="s">
        <v>5374</v>
      </c>
      <c r="H3" s="727" t="s">
        <v>5429</v>
      </c>
      <c r="I3" s="727" t="s">
        <v>5430</v>
      </c>
    </row>
    <row r="4" spans="2:10" ht="10.8" thickBot="1">
      <c r="B4" s="1" t="s">
        <v>54</v>
      </c>
      <c r="F4" s="726"/>
      <c r="G4" s="726"/>
      <c r="H4" s="727"/>
      <c r="I4" s="727"/>
    </row>
    <row r="5" spans="2:10" ht="10.8" thickTop="1">
      <c r="B5" s="525" t="s">
        <v>5431</v>
      </c>
      <c r="C5" s="525"/>
      <c r="D5" s="525"/>
      <c r="E5" s="525"/>
      <c r="F5" s="525"/>
      <c r="G5" s="525"/>
      <c r="H5" s="525"/>
      <c r="I5" s="525"/>
    </row>
    <row r="6" spans="2:10" ht="10.8" thickBot="1">
      <c r="B6" s="526" t="s">
        <v>5432</v>
      </c>
      <c r="C6" s="526"/>
      <c r="D6" s="526"/>
      <c r="E6" s="526"/>
      <c r="F6" s="526">
        <v>22</v>
      </c>
      <c r="G6" s="526" t="s">
        <v>332</v>
      </c>
      <c r="H6" s="526"/>
      <c r="I6" s="526">
        <f>H6*F6</f>
        <v>0</v>
      </c>
    </row>
    <row r="7" spans="2:10" ht="10.8" thickTop="1">
      <c r="B7" s="1" t="s">
        <v>5433</v>
      </c>
    </row>
    <row r="8" spans="2:10" ht="10.8" thickBot="1">
      <c r="B8" s="1" t="s">
        <v>5434</v>
      </c>
      <c r="F8" s="1">
        <v>5</v>
      </c>
      <c r="G8" s="1" t="s">
        <v>332</v>
      </c>
      <c r="I8" s="1">
        <f t="shared" ref="I8:I26" si="0">H8*F8</f>
        <v>0</v>
      </c>
    </row>
    <row r="9" spans="2:10" ht="10.8" thickTop="1">
      <c r="B9" s="525" t="s">
        <v>5435</v>
      </c>
      <c r="C9" s="525"/>
      <c r="D9" s="525"/>
      <c r="E9" s="525"/>
      <c r="F9" s="525"/>
      <c r="G9" s="525"/>
      <c r="H9" s="525"/>
      <c r="I9" s="525"/>
    </row>
    <row r="10" spans="2:10" ht="10.8" thickBot="1">
      <c r="B10" s="526" t="s">
        <v>5436</v>
      </c>
      <c r="C10" s="526"/>
      <c r="D10" s="526"/>
      <c r="E10" s="526"/>
      <c r="F10" s="526">
        <v>16</v>
      </c>
      <c r="G10" s="526" t="s">
        <v>332</v>
      </c>
      <c r="H10" s="526"/>
      <c r="I10" s="526">
        <f t="shared" si="0"/>
        <v>0</v>
      </c>
    </row>
    <row r="11" spans="2:10" ht="10.8" thickTop="1">
      <c r="B11" s="1" t="s">
        <v>5437</v>
      </c>
    </row>
    <row r="12" spans="2:10" ht="10.8" thickBot="1">
      <c r="B12" s="1" t="s">
        <v>5438</v>
      </c>
      <c r="F12" s="1">
        <v>10</v>
      </c>
      <c r="G12" s="1" t="s">
        <v>332</v>
      </c>
      <c r="I12" s="1">
        <f t="shared" si="0"/>
        <v>0</v>
      </c>
    </row>
    <row r="13" spans="2:10" ht="10.8" thickTop="1">
      <c r="B13" s="525" t="s">
        <v>5439</v>
      </c>
      <c r="C13" s="525"/>
      <c r="D13" s="525"/>
      <c r="E13" s="525"/>
      <c r="F13" s="525"/>
      <c r="G13" s="525"/>
      <c r="H13" s="525"/>
      <c r="I13" s="525"/>
    </row>
    <row r="14" spans="2:10" ht="10.8" thickBot="1">
      <c r="B14" s="526" t="s">
        <v>5440</v>
      </c>
      <c r="C14" s="526"/>
      <c r="D14" s="526"/>
      <c r="E14" s="526"/>
      <c r="F14" s="526">
        <v>1</v>
      </c>
      <c r="G14" s="526" t="s">
        <v>332</v>
      </c>
      <c r="H14" s="526"/>
      <c r="I14" s="526">
        <f t="shared" si="0"/>
        <v>0</v>
      </c>
    </row>
    <row r="15" spans="2:10" ht="10.8" thickTop="1">
      <c r="B15" s="1" t="s">
        <v>5441</v>
      </c>
    </row>
    <row r="16" spans="2:10" ht="10.8" thickBot="1">
      <c r="B16" s="1" t="s">
        <v>5442</v>
      </c>
      <c r="F16" s="1">
        <v>2.5</v>
      </c>
      <c r="G16" s="1" t="s">
        <v>5443</v>
      </c>
      <c r="I16" s="1">
        <f t="shared" si="0"/>
        <v>0</v>
      </c>
    </row>
    <row r="17" spans="2:9" ht="10.8" thickTop="1">
      <c r="B17" s="525" t="s">
        <v>5444</v>
      </c>
      <c r="C17" s="525"/>
      <c r="D17" s="525"/>
      <c r="E17" s="525"/>
      <c r="F17" s="525"/>
      <c r="G17" s="525"/>
      <c r="H17" s="525"/>
      <c r="I17" s="525"/>
    </row>
    <row r="18" spans="2:9" ht="10.8" thickBot="1">
      <c r="B18" s="526" t="s">
        <v>5445</v>
      </c>
      <c r="C18" s="526"/>
      <c r="D18" s="526"/>
      <c r="E18" s="526"/>
      <c r="F18" s="526">
        <v>1</v>
      </c>
      <c r="G18" s="526" t="s">
        <v>332</v>
      </c>
      <c r="H18" s="526"/>
      <c r="I18" s="526">
        <f t="shared" si="0"/>
        <v>0</v>
      </c>
    </row>
    <row r="19" spans="2:9" ht="10.8" thickTop="1">
      <c r="B19" s="1" t="s">
        <v>5446</v>
      </c>
    </row>
    <row r="20" spans="2:9" ht="10.8" thickBot="1">
      <c r="B20" s="1" t="s">
        <v>5447</v>
      </c>
      <c r="F20" s="1">
        <v>1</v>
      </c>
      <c r="G20" s="1" t="s">
        <v>332</v>
      </c>
      <c r="I20" s="1">
        <f t="shared" si="0"/>
        <v>0</v>
      </c>
    </row>
    <row r="21" spans="2:9" ht="10.8" thickTop="1">
      <c r="B21" s="525" t="s">
        <v>5448</v>
      </c>
      <c r="C21" s="525"/>
      <c r="D21" s="525"/>
      <c r="E21" s="525"/>
      <c r="F21" s="525"/>
      <c r="G21" s="525"/>
      <c r="H21" s="525"/>
      <c r="I21" s="525"/>
    </row>
    <row r="22" spans="2:9" ht="10.8" thickBot="1">
      <c r="B22" s="526" t="s">
        <v>5449</v>
      </c>
      <c r="C22" s="526"/>
      <c r="D22" s="526"/>
      <c r="E22" s="526"/>
      <c r="F22" s="526">
        <v>1</v>
      </c>
      <c r="G22" s="526" t="s">
        <v>332</v>
      </c>
      <c r="H22" s="526"/>
      <c r="I22" s="526">
        <f t="shared" si="0"/>
        <v>0</v>
      </c>
    </row>
    <row r="23" spans="2:9" ht="10.8" thickTop="1">
      <c r="B23" s="1" t="s">
        <v>5082</v>
      </c>
    </row>
    <row r="24" spans="2:9" ht="10.8" thickBot="1">
      <c r="B24" s="1" t="s">
        <v>5450</v>
      </c>
      <c r="F24" s="1">
        <v>1</v>
      </c>
      <c r="G24" s="1" t="s">
        <v>332</v>
      </c>
      <c r="I24" s="1">
        <f t="shared" si="0"/>
        <v>0</v>
      </c>
    </row>
    <row r="25" spans="2:9" ht="10.8" thickTop="1">
      <c r="B25" s="525" t="s">
        <v>5451</v>
      </c>
      <c r="C25" s="525"/>
      <c r="D25" s="525"/>
      <c r="E25" s="525"/>
      <c r="F25" s="525"/>
      <c r="G25" s="525"/>
      <c r="H25" s="525"/>
      <c r="I25" s="525"/>
    </row>
    <row r="26" spans="2:9">
      <c r="B26" s="527" t="s">
        <v>5452</v>
      </c>
      <c r="C26" s="527"/>
      <c r="D26" s="527"/>
      <c r="E26" s="527"/>
      <c r="F26" s="527">
        <v>1</v>
      </c>
      <c r="G26" s="527" t="s">
        <v>332</v>
      </c>
      <c r="H26" s="527"/>
      <c r="I26" s="527">
        <f t="shared" si="0"/>
        <v>0</v>
      </c>
    </row>
    <row r="27" spans="2:9" ht="10.8" thickBot="1"/>
    <row r="28" spans="2:9" ht="11.4" thickTop="1" thickBot="1">
      <c r="H28" s="528" t="s">
        <v>33</v>
      </c>
      <c r="I28" s="529">
        <f>SUM(I6:I26)</f>
        <v>0</v>
      </c>
    </row>
    <row r="29" spans="2:9" ht="10.8"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dimension ref="B1:N106"/>
  <sheetViews>
    <sheetView workbookViewId="0">
      <selection activeCell="K12" sqref="K12"/>
    </sheetView>
  </sheetViews>
  <sheetFormatPr defaultRowHeight="10.199999999999999"/>
  <cols>
    <col min="1" max="1" width="9.140625" style="1"/>
    <col min="2" max="2" width="22.85546875" style="1" customWidth="1"/>
    <col min="3" max="4" width="1.7109375" style="1" customWidth="1"/>
    <col min="5" max="7" width="9.140625" style="1"/>
    <col min="8" max="8" width="18.140625" style="1" customWidth="1"/>
    <col min="9" max="9" width="22.5703125" style="1" customWidth="1"/>
    <col min="10" max="10" width="9.140625" style="1"/>
    <col min="11" max="11" width="9.140625" style="530"/>
    <col min="12" max="13" width="9.140625" style="1"/>
    <col min="14" max="14" width="11.7109375" style="1" customWidth="1"/>
    <col min="15" max="16384" width="9.140625" style="1"/>
  </cols>
  <sheetData>
    <row r="1" spans="2:14" ht="10.8" thickBot="1">
      <c r="L1" s="530"/>
      <c r="M1" s="530"/>
      <c r="N1" s="530"/>
    </row>
    <row r="2" spans="2:14" ht="11.4" thickTop="1" thickBot="1">
      <c r="B2" s="723" t="s">
        <v>5426</v>
      </c>
      <c r="C2" s="724"/>
      <c r="D2" s="724"/>
      <c r="E2" s="724"/>
      <c r="F2" s="724"/>
      <c r="G2" s="724"/>
      <c r="H2" s="724"/>
      <c r="I2" s="725"/>
      <c r="J2" s="524"/>
      <c r="L2" s="530"/>
      <c r="M2" s="530"/>
      <c r="N2" s="530"/>
    </row>
    <row r="3" spans="2:14" ht="10.8" thickTop="1">
      <c r="B3" s="1" t="s">
        <v>5427</v>
      </c>
      <c r="F3" s="726" t="s">
        <v>5428</v>
      </c>
      <c r="G3" s="726" t="s">
        <v>5374</v>
      </c>
      <c r="H3" s="727" t="s">
        <v>5429</v>
      </c>
      <c r="I3" s="727" t="s">
        <v>5430</v>
      </c>
      <c r="L3" s="530"/>
      <c r="M3" s="530"/>
      <c r="N3" s="530"/>
    </row>
    <row r="4" spans="2:14">
      <c r="B4" s="1" t="s">
        <v>54</v>
      </c>
      <c r="F4" s="726"/>
      <c r="G4" s="726"/>
      <c r="H4" s="727"/>
      <c r="I4" s="727"/>
      <c r="L4" s="530"/>
      <c r="M4" s="530"/>
      <c r="N4" s="530"/>
    </row>
    <row r="5" spans="2:14" ht="10.8" thickBot="1">
      <c r="B5" s="1" t="s">
        <v>5453</v>
      </c>
      <c r="F5" s="531"/>
      <c r="G5" s="531"/>
      <c r="H5" s="11"/>
      <c r="I5" s="11"/>
      <c r="L5" s="530"/>
      <c r="M5" s="530"/>
      <c r="N5" s="530"/>
    </row>
    <row r="6" spans="2:14" ht="10.8" thickTop="1">
      <c r="B6" s="525" t="s">
        <v>5454</v>
      </c>
      <c r="C6" s="525"/>
      <c r="D6" s="525"/>
      <c r="E6" s="525"/>
      <c r="F6" s="525"/>
      <c r="G6" s="525"/>
      <c r="H6" s="525"/>
      <c r="I6" s="525"/>
      <c r="L6" s="530"/>
      <c r="M6" s="530"/>
      <c r="N6" s="530"/>
    </row>
    <row r="7" spans="2:14" ht="10.8" thickBot="1">
      <c r="B7" s="526" t="s">
        <v>5455</v>
      </c>
      <c r="C7" s="526"/>
      <c r="D7" s="526"/>
      <c r="E7" s="526"/>
      <c r="F7" s="526">
        <v>1</v>
      </c>
      <c r="G7" s="526" t="s">
        <v>332</v>
      </c>
      <c r="H7" s="526"/>
      <c r="I7" s="526">
        <f>H7*F7</f>
        <v>0</v>
      </c>
      <c r="L7" s="530"/>
      <c r="M7" s="530"/>
      <c r="N7" s="530"/>
    </row>
    <row r="8" spans="2:14" ht="10.8" thickTop="1">
      <c r="B8" s="532" t="s">
        <v>5456</v>
      </c>
      <c r="I8" s="525"/>
      <c r="L8" s="530"/>
      <c r="M8" s="530"/>
      <c r="N8" s="530"/>
    </row>
    <row r="9" spans="2:14" ht="10.8" thickBot="1">
      <c r="B9" s="532" t="s">
        <v>5457</v>
      </c>
      <c r="F9" s="1">
        <v>1</v>
      </c>
      <c r="G9" s="1" t="s">
        <v>332</v>
      </c>
      <c r="I9" s="526">
        <f>H9*F9</f>
        <v>0</v>
      </c>
      <c r="L9" s="530"/>
      <c r="M9" s="530"/>
      <c r="N9" s="530"/>
    </row>
    <row r="10" spans="2:14" ht="10.8" thickTop="1">
      <c r="B10" s="525" t="s">
        <v>5458</v>
      </c>
      <c r="C10" s="525"/>
      <c r="D10" s="525"/>
      <c r="E10" s="525"/>
      <c r="F10" s="525"/>
      <c r="G10" s="525"/>
      <c r="H10" s="525"/>
      <c r="I10" s="525"/>
      <c r="L10" s="530"/>
      <c r="M10" s="530"/>
      <c r="N10" s="530"/>
    </row>
    <row r="11" spans="2:14" ht="10.8" thickBot="1">
      <c r="B11" s="526" t="s">
        <v>5459</v>
      </c>
      <c r="C11" s="526"/>
      <c r="D11" s="526"/>
      <c r="E11" s="526"/>
      <c r="F11" s="526">
        <v>2</v>
      </c>
      <c r="G11" s="526" t="s">
        <v>332</v>
      </c>
      <c r="H11" s="526"/>
      <c r="I11" s="526">
        <f>H11*F11</f>
        <v>0</v>
      </c>
      <c r="L11" s="530"/>
      <c r="M11" s="530"/>
      <c r="N11" s="530"/>
    </row>
    <row r="12" spans="2:14" ht="10.8" thickTop="1">
      <c r="B12" s="532" t="s">
        <v>5460</v>
      </c>
      <c r="I12" s="525"/>
      <c r="L12" s="530"/>
      <c r="M12" s="530"/>
      <c r="N12" s="530"/>
    </row>
    <row r="13" spans="2:14" ht="10.8" thickBot="1">
      <c r="B13" s="532" t="s">
        <v>5461</v>
      </c>
      <c r="F13" s="1">
        <v>1</v>
      </c>
      <c r="G13" s="1" t="s">
        <v>332</v>
      </c>
      <c r="I13" s="526">
        <f>H13*F13</f>
        <v>0</v>
      </c>
      <c r="L13" s="530"/>
      <c r="M13" s="530"/>
      <c r="N13" s="530"/>
    </row>
    <row r="14" spans="2:14" ht="10.8" thickTop="1">
      <c r="B14" s="525" t="s">
        <v>5462</v>
      </c>
      <c r="C14" s="525"/>
      <c r="D14" s="525"/>
      <c r="E14" s="525"/>
      <c r="F14" s="525"/>
      <c r="G14" s="525"/>
      <c r="H14" s="525"/>
      <c r="I14" s="525"/>
      <c r="L14" s="530"/>
      <c r="M14" s="530"/>
      <c r="N14" s="530"/>
    </row>
    <row r="15" spans="2:14" ht="10.8" thickBot="1">
      <c r="B15" s="526" t="s">
        <v>5463</v>
      </c>
      <c r="C15" s="526"/>
      <c r="D15" s="526"/>
      <c r="E15" s="526"/>
      <c r="F15" s="526">
        <v>13</v>
      </c>
      <c r="G15" s="526" t="s">
        <v>5464</v>
      </c>
      <c r="H15" s="526"/>
      <c r="I15" s="526">
        <f>H15*F15</f>
        <v>0</v>
      </c>
      <c r="L15" s="530"/>
      <c r="M15" s="530"/>
      <c r="N15" s="530"/>
    </row>
    <row r="16" spans="2:14" ht="10.8" thickTop="1">
      <c r="B16" s="532" t="s">
        <v>5465</v>
      </c>
      <c r="I16" s="525"/>
      <c r="L16" s="530"/>
      <c r="M16" s="530"/>
      <c r="N16" s="530"/>
    </row>
    <row r="17" spans="2:14" ht="10.8" thickBot="1">
      <c r="B17" s="532" t="s">
        <v>5466</v>
      </c>
      <c r="F17" s="1">
        <v>1</v>
      </c>
      <c r="G17" s="1" t="s">
        <v>332</v>
      </c>
      <c r="I17" s="526">
        <f>H17*F17</f>
        <v>0</v>
      </c>
      <c r="L17" s="530"/>
      <c r="M17" s="530"/>
      <c r="N17" s="530"/>
    </row>
    <row r="18" spans="2:14" ht="10.8" thickTop="1">
      <c r="B18" s="525" t="s">
        <v>5467</v>
      </c>
      <c r="C18" s="525"/>
      <c r="D18" s="525"/>
      <c r="E18" s="525"/>
      <c r="F18" s="525"/>
      <c r="G18" s="525"/>
      <c r="H18" s="525"/>
      <c r="I18" s="525"/>
      <c r="L18" s="530"/>
      <c r="M18" s="530"/>
      <c r="N18" s="530"/>
    </row>
    <row r="19" spans="2:14" ht="10.8" thickBot="1">
      <c r="B19" s="526" t="s">
        <v>5449</v>
      </c>
      <c r="C19" s="526"/>
      <c r="D19" s="526"/>
      <c r="E19" s="526"/>
      <c r="F19" s="526">
        <v>1</v>
      </c>
      <c r="G19" s="526" t="s">
        <v>332</v>
      </c>
      <c r="H19" s="526"/>
      <c r="I19" s="526">
        <f>H19*F19</f>
        <v>0</v>
      </c>
      <c r="L19" s="530"/>
      <c r="M19" s="530"/>
      <c r="N19" s="530"/>
    </row>
    <row r="20" spans="2:14" ht="10.8" thickTop="1">
      <c r="I20" s="525"/>
      <c r="L20" s="530"/>
      <c r="M20" s="530"/>
      <c r="N20" s="530"/>
    </row>
    <row r="21" spans="2:14" ht="10.8" thickBot="1">
      <c r="B21" s="1" t="s">
        <v>5468</v>
      </c>
      <c r="I21" s="526"/>
      <c r="L21" s="530"/>
      <c r="M21" s="530"/>
      <c r="N21" s="530"/>
    </row>
    <row r="22" spans="2:14" ht="10.8" thickTop="1">
      <c r="B22" s="525" t="s">
        <v>5454</v>
      </c>
      <c r="C22" s="525"/>
      <c r="D22" s="525"/>
      <c r="E22" s="525"/>
      <c r="F22" s="525"/>
      <c r="G22" s="525"/>
      <c r="H22" s="525"/>
      <c r="I22" s="525"/>
      <c r="L22" s="530"/>
      <c r="M22" s="530"/>
      <c r="N22" s="530"/>
    </row>
    <row r="23" spans="2:14" ht="10.8" thickBot="1">
      <c r="B23" s="526" t="s">
        <v>5455</v>
      </c>
      <c r="C23" s="526"/>
      <c r="D23" s="526"/>
      <c r="E23" s="526"/>
      <c r="F23" s="526">
        <v>1</v>
      </c>
      <c r="G23" s="526" t="s">
        <v>332</v>
      </c>
      <c r="H23" s="526"/>
      <c r="I23" s="526">
        <f>H23*F23</f>
        <v>0</v>
      </c>
      <c r="L23" s="530"/>
      <c r="M23" s="530"/>
      <c r="N23" s="530"/>
    </row>
    <row r="24" spans="2:14" ht="10.8" thickTop="1">
      <c r="B24" s="525" t="s">
        <v>5458</v>
      </c>
      <c r="C24" s="525"/>
      <c r="D24" s="525"/>
      <c r="E24" s="525"/>
      <c r="F24" s="525"/>
      <c r="G24" s="525"/>
      <c r="H24" s="525"/>
      <c r="I24" s="525"/>
      <c r="L24" s="530"/>
      <c r="M24" s="530"/>
      <c r="N24" s="530"/>
    </row>
    <row r="25" spans="2:14" ht="10.8" thickBot="1">
      <c r="B25" s="526" t="s">
        <v>5459</v>
      </c>
      <c r="C25" s="526"/>
      <c r="D25" s="526"/>
      <c r="E25" s="526"/>
      <c r="F25" s="526">
        <v>1</v>
      </c>
      <c r="G25" s="526" t="s">
        <v>332</v>
      </c>
      <c r="H25" s="526"/>
      <c r="I25" s="526">
        <f>H25*F25</f>
        <v>0</v>
      </c>
      <c r="L25" s="530"/>
      <c r="M25" s="530"/>
      <c r="N25" s="530"/>
    </row>
    <row r="26" spans="2:14" ht="10.8" thickTop="1">
      <c r="B26" s="532" t="s">
        <v>5456</v>
      </c>
      <c r="I26" s="525"/>
      <c r="J26" s="527"/>
      <c r="L26" s="530"/>
      <c r="M26" s="530"/>
      <c r="N26" s="530"/>
    </row>
    <row r="27" spans="2:14" ht="10.8" thickBot="1">
      <c r="B27" s="532" t="s">
        <v>5457</v>
      </c>
      <c r="F27" s="1">
        <v>1</v>
      </c>
      <c r="G27" s="1" t="s">
        <v>332</v>
      </c>
      <c r="I27" s="526">
        <f>H27*F27</f>
        <v>0</v>
      </c>
      <c r="J27" s="527"/>
      <c r="L27" s="530"/>
      <c r="M27" s="530"/>
      <c r="N27" s="530"/>
    </row>
    <row r="28" spans="2:14" ht="10.8" thickTop="1">
      <c r="B28" s="533" t="s">
        <v>5460</v>
      </c>
      <c r="C28" s="525"/>
      <c r="D28" s="525"/>
      <c r="E28" s="525"/>
      <c r="F28" s="525"/>
      <c r="G28" s="525"/>
      <c r="H28" s="525"/>
      <c r="I28" s="525"/>
      <c r="J28" s="527"/>
      <c r="L28" s="530"/>
      <c r="M28" s="530"/>
      <c r="N28" s="530"/>
    </row>
    <row r="29" spans="2:14" ht="10.8" thickBot="1">
      <c r="B29" s="534" t="s">
        <v>5461</v>
      </c>
      <c r="C29" s="526"/>
      <c r="D29" s="526"/>
      <c r="E29" s="526"/>
      <c r="F29" s="526">
        <v>1</v>
      </c>
      <c r="G29" s="526" t="s">
        <v>332</v>
      </c>
      <c r="H29" s="526"/>
      <c r="I29" s="526">
        <f>H29*F29</f>
        <v>0</v>
      </c>
      <c r="J29" s="527"/>
      <c r="L29" s="530"/>
      <c r="M29" s="530"/>
      <c r="N29" s="530"/>
    </row>
    <row r="30" spans="2:14" ht="10.8" thickTop="1">
      <c r="B30" s="525" t="s">
        <v>5462</v>
      </c>
      <c r="C30" s="525"/>
      <c r="D30" s="525"/>
      <c r="E30" s="525"/>
      <c r="F30" s="525"/>
      <c r="G30" s="525"/>
      <c r="H30" s="525"/>
      <c r="I30" s="525"/>
      <c r="J30" s="527"/>
      <c r="L30" s="530"/>
      <c r="M30" s="530"/>
      <c r="N30" s="530"/>
    </row>
    <row r="31" spans="2:14" ht="10.8" thickBot="1">
      <c r="B31" s="526" t="s">
        <v>5463</v>
      </c>
      <c r="C31" s="526"/>
      <c r="D31" s="526"/>
      <c r="E31" s="526"/>
      <c r="F31" s="526">
        <v>6</v>
      </c>
      <c r="G31" s="526" t="s">
        <v>5464</v>
      </c>
      <c r="H31" s="526"/>
      <c r="I31" s="526">
        <f>H31*F31</f>
        <v>0</v>
      </c>
      <c r="J31" s="527"/>
      <c r="L31" s="530"/>
      <c r="M31" s="530"/>
      <c r="N31" s="530"/>
    </row>
    <row r="32" spans="2:14" ht="10.8" thickTop="1">
      <c r="B32" s="532" t="s">
        <v>5465</v>
      </c>
      <c r="I32" s="525"/>
      <c r="J32" s="527"/>
      <c r="L32" s="530"/>
      <c r="M32" s="530"/>
      <c r="N32" s="530"/>
    </row>
    <row r="33" spans="2:14" ht="10.8" thickBot="1">
      <c r="B33" s="532" t="s">
        <v>5466</v>
      </c>
      <c r="F33" s="1">
        <v>1</v>
      </c>
      <c r="G33" s="1" t="s">
        <v>332</v>
      </c>
      <c r="I33" s="526">
        <f>H33*F33</f>
        <v>0</v>
      </c>
      <c r="J33" s="527"/>
      <c r="L33" s="530"/>
      <c r="M33" s="530"/>
      <c r="N33" s="530"/>
    </row>
    <row r="34" spans="2:14" ht="10.8" thickTop="1">
      <c r="B34" s="525" t="s">
        <v>5467</v>
      </c>
      <c r="C34" s="525"/>
      <c r="D34" s="525"/>
      <c r="E34" s="525"/>
      <c r="F34" s="525"/>
      <c r="G34" s="525"/>
      <c r="H34" s="525"/>
      <c r="I34" s="525"/>
      <c r="L34" s="530"/>
      <c r="M34" s="530"/>
      <c r="N34" s="530"/>
    </row>
    <row r="35" spans="2:14" ht="10.8" thickBot="1">
      <c r="B35" s="526" t="s">
        <v>5449</v>
      </c>
      <c r="C35" s="526"/>
      <c r="D35" s="526"/>
      <c r="E35" s="526"/>
      <c r="F35" s="526">
        <v>1</v>
      </c>
      <c r="G35" s="526" t="s">
        <v>332</v>
      </c>
      <c r="H35" s="526"/>
      <c r="I35" s="526">
        <f>H35*F35</f>
        <v>0</v>
      </c>
      <c r="L35" s="530"/>
      <c r="M35" s="530"/>
      <c r="N35" s="530"/>
    </row>
    <row r="36" spans="2:14" ht="10.8" thickTop="1">
      <c r="B36" s="525"/>
      <c r="C36" s="525"/>
      <c r="D36" s="525"/>
      <c r="E36" s="525"/>
      <c r="F36" s="525"/>
      <c r="G36" s="525"/>
      <c r="H36" s="525"/>
      <c r="I36" s="525"/>
      <c r="L36" s="530"/>
      <c r="M36" s="530"/>
      <c r="N36" s="530"/>
    </row>
    <row r="37" spans="2:14" ht="10.8" thickBot="1">
      <c r="B37" s="526" t="s">
        <v>5469</v>
      </c>
      <c r="C37" s="526"/>
      <c r="D37" s="526"/>
      <c r="E37" s="526"/>
      <c r="F37" s="526"/>
      <c r="G37" s="526"/>
      <c r="H37" s="526"/>
      <c r="I37" s="526"/>
      <c r="L37" s="530"/>
      <c r="M37" s="530"/>
      <c r="N37" s="530"/>
    </row>
    <row r="38" spans="2:14" ht="10.8" thickTop="1">
      <c r="B38" s="525" t="s">
        <v>5454</v>
      </c>
      <c r="C38" s="525"/>
      <c r="D38" s="525"/>
      <c r="E38" s="525"/>
      <c r="F38" s="525"/>
      <c r="G38" s="525"/>
      <c r="H38" s="525"/>
      <c r="I38" s="525"/>
      <c r="L38" s="530"/>
      <c r="M38" s="530"/>
      <c r="N38" s="530"/>
    </row>
    <row r="39" spans="2:14" ht="10.8" thickBot="1">
      <c r="B39" s="526" t="s">
        <v>5455</v>
      </c>
      <c r="C39" s="526"/>
      <c r="D39" s="526"/>
      <c r="E39" s="526"/>
      <c r="F39" s="526">
        <v>1</v>
      </c>
      <c r="G39" s="526" t="s">
        <v>332</v>
      </c>
      <c r="H39" s="526"/>
      <c r="I39" s="526">
        <f>H39*F39</f>
        <v>0</v>
      </c>
      <c r="L39" s="530"/>
      <c r="M39" s="530"/>
      <c r="N39" s="530"/>
    </row>
    <row r="40" spans="2:14" ht="10.8" thickTop="1">
      <c r="B40" s="525" t="s">
        <v>5458</v>
      </c>
      <c r="C40" s="525"/>
      <c r="D40" s="525"/>
      <c r="E40" s="525"/>
      <c r="F40" s="525"/>
      <c r="G40" s="525"/>
      <c r="H40" s="525"/>
      <c r="I40" s="525"/>
      <c r="L40" s="530"/>
      <c r="M40" s="530"/>
      <c r="N40" s="530"/>
    </row>
    <row r="41" spans="2:14" ht="10.8" thickBot="1">
      <c r="B41" s="526" t="s">
        <v>5459</v>
      </c>
      <c r="C41" s="526"/>
      <c r="D41" s="526"/>
      <c r="E41" s="526"/>
      <c r="F41" s="526">
        <v>1</v>
      </c>
      <c r="G41" s="526" t="s">
        <v>332</v>
      </c>
      <c r="H41" s="526"/>
      <c r="I41" s="526">
        <f>H41*F41</f>
        <v>0</v>
      </c>
      <c r="L41" s="530"/>
      <c r="M41" s="530"/>
      <c r="N41" s="530"/>
    </row>
    <row r="42" spans="2:14" ht="10.8" thickTop="1">
      <c r="B42" s="532" t="s">
        <v>5456</v>
      </c>
      <c r="I42" s="525"/>
      <c r="L42" s="530"/>
      <c r="M42" s="530"/>
      <c r="N42" s="530"/>
    </row>
    <row r="43" spans="2:14" ht="10.8" thickBot="1">
      <c r="B43" s="534" t="s">
        <v>5457</v>
      </c>
      <c r="C43" s="526"/>
      <c r="D43" s="526"/>
      <c r="E43" s="526"/>
      <c r="F43" s="526">
        <v>1</v>
      </c>
      <c r="G43" s="526" t="s">
        <v>332</v>
      </c>
      <c r="H43" s="526"/>
      <c r="I43" s="526">
        <f>H43*F43</f>
        <v>0</v>
      </c>
      <c r="L43" s="530"/>
      <c r="M43" s="530"/>
      <c r="N43" s="530"/>
    </row>
    <row r="44" spans="2:14" ht="10.8" thickTop="1">
      <c r="B44" s="532" t="s">
        <v>5460</v>
      </c>
      <c r="I44" s="525"/>
      <c r="L44" s="530"/>
      <c r="M44" s="530"/>
      <c r="N44" s="530"/>
    </row>
    <row r="45" spans="2:14" ht="10.8" thickBot="1">
      <c r="B45" s="532" t="s">
        <v>5461</v>
      </c>
      <c r="F45" s="1">
        <v>1</v>
      </c>
      <c r="G45" s="1" t="s">
        <v>332</v>
      </c>
      <c r="I45" s="526">
        <f>H45*F45</f>
        <v>0</v>
      </c>
      <c r="L45" s="530"/>
      <c r="M45" s="530"/>
      <c r="N45" s="530"/>
    </row>
    <row r="46" spans="2:14" ht="10.8" thickTop="1">
      <c r="B46" s="525" t="s">
        <v>5462</v>
      </c>
      <c r="C46" s="525"/>
      <c r="D46" s="525"/>
      <c r="E46" s="525"/>
      <c r="F46" s="525"/>
      <c r="G46" s="525"/>
      <c r="H46" s="525"/>
      <c r="I46" s="525"/>
      <c r="L46" s="530"/>
      <c r="M46" s="530"/>
      <c r="N46" s="530"/>
    </row>
    <row r="47" spans="2:14" ht="10.8" thickBot="1">
      <c r="B47" s="526" t="s">
        <v>5463</v>
      </c>
      <c r="C47" s="526"/>
      <c r="D47" s="526"/>
      <c r="E47" s="526"/>
      <c r="F47" s="526">
        <v>6</v>
      </c>
      <c r="G47" s="526" t="s">
        <v>5464</v>
      </c>
      <c r="H47" s="526"/>
      <c r="I47" s="526">
        <f>H47*F47</f>
        <v>0</v>
      </c>
      <c r="L47" s="530"/>
      <c r="M47" s="530"/>
      <c r="N47" s="530"/>
    </row>
    <row r="48" spans="2:14" ht="10.8" thickTop="1">
      <c r="B48" s="532" t="s">
        <v>5465</v>
      </c>
      <c r="I48" s="525"/>
      <c r="L48" s="530"/>
      <c r="M48" s="530"/>
      <c r="N48" s="530"/>
    </row>
    <row r="49" spans="2:14" ht="10.8" thickBot="1">
      <c r="B49" s="532" t="s">
        <v>5466</v>
      </c>
      <c r="F49" s="1">
        <v>1</v>
      </c>
      <c r="G49" s="1" t="s">
        <v>332</v>
      </c>
      <c r="I49" s="526">
        <f>H49*F49</f>
        <v>0</v>
      </c>
      <c r="L49" s="530"/>
      <c r="M49" s="530"/>
      <c r="N49" s="530"/>
    </row>
    <row r="50" spans="2:14" ht="10.8" thickTop="1">
      <c r="B50" s="525" t="s">
        <v>5467</v>
      </c>
      <c r="C50" s="525"/>
      <c r="D50" s="525"/>
      <c r="E50" s="525"/>
      <c r="F50" s="525"/>
      <c r="G50" s="525"/>
      <c r="H50" s="525"/>
      <c r="I50" s="525"/>
      <c r="L50" s="530"/>
      <c r="M50" s="530"/>
      <c r="N50" s="530"/>
    </row>
    <row r="51" spans="2:14" ht="10.8" thickBot="1">
      <c r="B51" s="526" t="s">
        <v>5449</v>
      </c>
      <c r="C51" s="526"/>
      <c r="D51" s="526"/>
      <c r="E51" s="526"/>
      <c r="F51" s="526">
        <v>1</v>
      </c>
      <c r="G51" s="526" t="s">
        <v>332</v>
      </c>
      <c r="H51" s="526"/>
      <c r="I51" s="526">
        <f>H51*F51</f>
        <v>0</v>
      </c>
      <c r="L51" s="530"/>
      <c r="M51" s="530"/>
      <c r="N51" s="530"/>
    </row>
    <row r="52" spans="2:14" ht="10.8" thickTop="1">
      <c r="I52" s="525"/>
      <c r="L52" s="530"/>
      <c r="M52" s="530"/>
      <c r="N52" s="530"/>
    </row>
    <row r="53" spans="2:14" ht="10.8" thickBot="1">
      <c r="B53" s="1" t="s">
        <v>5470</v>
      </c>
      <c r="I53" s="526"/>
      <c r="L53" s="530"/>
      <c r="M53" s="530"/>
      <c r="N53" s="530"/>
    </row>
    <row r="54" spans="2:14" ht="10.8" thickTop="1">
      <c r="B54" s="525" t="s">
        <v>5454</v>
      </c>
      <c r="C54" s="525"/>
      <c r="D54" s="525"/>
      <c r="E54" s="525"/>
      <c r="F54" s="525"/>
      <c r="G54" s="525"/>
      <c r="H54" s="525"/>
      <c r="I54" s="525"/>
      <c r="L54" s="530"/>
      <c r="M54" s="530"/>
      <c r="N54" s="530"/>
    </row>
    <row r="55" spans="2:14" ht="10.8" thickBot="1">
      <c r="B55" s="526" t="s">
        <v>5455</v>
      </c>
      <c r="C55" s="526"/>
      <c r="D55" s="526"/>
      <c r="E55" s="526"/>
      <c r="F55" s="526">
        <v>1</v>
      </c>
      <c r="G55" s="526" t="s">
        <v>332</v>
      </c>
      <c r="H55" s="526"/>
      <c r="I55" s="526">
        <f>H55*F55</f>
        <v>0</v>
      </c>
      <c r="L55" s="530"/>
      <c r="M55" s="530"/>
      <c r="N55" s="530"/>
    </row>
    <row r="56" spans="2:14" ht="10.8" thickTop="1">
      <c r="B56" s="525" t="s">
        <v>5458</v>
      </c>
      <c r="C56" s="525"/>
      <c r="D56" s="525"/>
      <c r="E56" s="525"/>
      <c r="F56" s="525"/>
      <c r="G56" s="525"/>
      <c r="H56" s="525"/>
      <c r="I56" s="525"/>
      <c r="L56" s="530"/>
      <c r="M56" s="530"/>
      <c r="N56" s="530"/>
    </row>
    <row r="57" spans="2:14" ht="10.8" thickBot="1">
      <c r="B57" s="526" t="s">
        <v>5459</v>
      </c>
      <c r="C57" s="526"/>
      <c r="D57" s="526"/>
      <c r="E57" s="526"/>
      <c r="F57" s="526">
        <v>1</v>
      </c>
      <c r="G57" s="526" t="s">
        <v>332</v>
      </c>
      <c r="H57" s="526"/>
      <c r="I57" s="526">
        <f>H57*F57</f>
        <v>0</v>
      </c>
      <c r="L57" s="530"/>
      <c r="M57" s="530"/>
      <c r="N57" s="530"/>
    </row>
    <row r="58" spans="2:14" ht="10.8" thickTop="1">
      <c r="B58" s="532" t="s">
        <v>5456</v>
      </c>
      <c r="I58" s="525"/>
      <c r="L58" s="530"/>
      <c r="M58" s="530"/>
      <c r="N58" s="530"/>
    </row>
    <row r="59" spans="2:14" ht="10.8" thickBot="1">
      <c r="B59" s="534" t="s">
        <v>5457</v>
      </c>
      <c r="C59" s="526"/>
      <c r="D59" s="526"/>
      <c r="E59" s="526"/>
      <c r="F59" s="526">
        <v>1</v>
      </c>
      <c r="G59" s="526" t="s">
        <v>332</v>
      </c>
      <c r="H59" s="526"/>
      <c r="I59" s="526">
        <f>H59*F59</f>
        <v>0</v>
      </c>
      <c r="L59" s="530"/>
      <c r="M59" s="530"/>
      <c r="N59" s="530"/>
    </row>
    <row r="60" spans="2:14" ht="10.8" thickTop="1">
      <c r="B60" s="532" t="s">
        <v>5460</v>
      </c>
      <c r="I60" s="525"/>
      <c r="L60" s="530"/>
      <c r="M60" s="530"/>
      <c r="N60" s="530"/>
    </row>
    <row r="61" spans="2:14" ht="10.8" thickBot="1">
      <c r="B61" s="534" t="s">
        <v>5461</v>
      </c>
      <c r="C61" s="526"/>
      <c r="D61" s="526"/>
      <c r="E61" s="526"/>
      <c r="F61" s="526">
        <v>1</v>
      </c>
      <c r="G61" s="526" t="s">
        <v>332</v>
      </c>
      <c r="H61" s="526"/>
      <c r="I61" s="526">
        <f>H61*F61</f>
        <v>0</v>
      </c>
      <c r="L61" s="530"/>
      <c r="M61" s="530"/>
      <c r="N61" s="530"/>
    </row>
    <row r="62" spans="2:14" ht="10.8" thickTop="1">
      <c r="B62" s="525" t="s">
        <v>5462</v>
      </c>
      <c r="C62" s="525"/>
      <c r="D62" s="525"/>
      <c r="E62" s="525"/>
      <c r="F62" s="525"/>
      <c r="G62" s="525"/>
      <c r="H62" s="525"/>
      <c r="I62" s="525"/>
      <c r="L62" s="530"/>
      <c r="M62" s="530"/>
      <c r="N62" s="530"/>
    </row>
    <row r="63" spans="2:14" ht="10.8" thickBot="1">
      <c r="B63" s="526" t="s">
        <v>5463</v>
      </c>
      <c r="C63" s="526"/>
      <c r="D63" s="526"/>
      <c r="E63" s="526"/>
      <c r="F63" s="526">
        <v>8</v>
      </c>
      <c r="G63" s="526" t="s">
        <v>5464</v>
      </c>
      <c r="H63" s="526"/>
      <c r="I63" s="526">
        <f>H63*F63</f>
        <v>0</v>
      </c>
      <c r="L63" s="530"/>
      <c r="M63" s="530"/>
      <c r="N63" s="530"/>
    </row>
    <row r="64" spans="2:14" ht="10.8" thickTop="1">
      <c r="B64" s="532" t="s">
        <v>5465</v>
      </c>
      <c r="I64" s="525"/>
      <c r="L64" s="530"/>
      <c r="M64" s="530"/>
      <c r="N64" s="530"/>
    </row>
    <row r="65" spans="2:14" ht="10.8" thickBot="1">
      <c r="B65" s="532" t="s">
        <v>5466</v>
      </c>
      <c r="F65" s="1">
        <v>1</v>
      </c>
      <c r="G65" s="1" t="s">
        <v>332</v>
      </c>
      <c r="I65" s="526">
        <f>H65*F65</f>
        <v>0</v>
      </c>
      <c r="L65" s="530"/>
      <c r="M65" s="530"/>
      <c r="N65" s="530"/>
    </row>
    <row r="66" spans="2:14" ht="10.8" thickTop="1">
      <c r="B66" s="525" t="s">
        <v>5467</v>
      </c>
      <c r="C66" s="525"/>
      <c r="D66" s="525"/>
      <c r="E66" s="525"/>
      <c r="F66" s="525"/>
      <c r="G66" s="525"/>
      <c r="H66" s="525"/>
      <c r="I66" s="525"/>
      <c r="L66" s="530"/>
      <c r="M66" s="530"/>
      <c r="N66" s="530"/>
    </row>
    <row r="67" spans="2:14" ht="10.8" thickBot="1">
      <c r="B67" s="526" t="s">
        <v>5449</v>
      </c>
      <c r="C67" s="526"/>
      <c r="D67" s="526"/>
      <c r="E67" s="526"/>
      <c r="F67" s="526">
        <v>1</v>
      </c>
      <c r="G67" s="526" t="s">
        <v>332</v>
      </c>
      <c r="H67" s="526"/>
      <c r="I67" s="526">
        <f>H67*F67</f>
        <v>0</v>
      </c>
      <c r="L67" s="530"/>
      <c r="M67" s="530"/>
      <c r="N67" s="530"/>
    </row>
    <row r="68" spans="2:14" ht="10.8" thickTop="1">
      <c r="I68" s="525"/>
      <c r="L68" s="530"/>
      <c r="M68" s="530"/>
      <c r="N68" s="530"/>
    </row>
    <row r="69" spans="2:14" ht="10.8" thickBot="1">
      <c r="B69" s="1" t="s">
        <v>5471</v>
      </c>
      <c r="I69" s="526"/>
      <c r="L69" s="530"/>
      <c r="M69" s="530"/>
      <c r="N69" s="530"/>
    </row>
    <row r="70" spans="2:14" ht="10.8" thickTop="1">
      <c r="B70" s="525" t="s">
        <v>5454</v>
      </c>
      <c r="C70" s="525"/>
      <c r="D70" s="525"/>
      <c r="E70" s="525"/>
      <c r="F70" s="525"/>
      <c r="G70" s="525"/>
      <c r="H70" s="525"/>
      <c r="I70" s="525"/>
      <c r="L70" s="530"/>
      <c r="M70" s="530"/>
      <c r="N70" s="530"/>
    </row>
    <row r="71" spans="2:14" ht="10.8" thickBot="1">
      <c r="B71" s="526" t="s">
        <v>5455</v>
      </c>
      <c r="C71" s="526"/>
      <c r="D71" s="526"/>
      <c r="E71" s="526"/>
      <c r="F71" s="526">
        <v>1</v>
      </c>
      <c r="G71" s="526" t="s">
        <v>332</v>
      </c>
      <c r="H71" s="526"/>
      <c r="I71" s="526">
        <f>H71*F71</f>
        <v>0</v>
      </c>
      <c r="L71" s="530"/>
      <c r="M71" s="530"/>
      <c r="N71" s="530"/>
    </row>
    <row r="72" spans="2:14" ht="10.8" thickTop="1">
      <c r="B72" s="532" t="s">
        <v>5456</v>
      </c>
      <c r="I72" s="525"/>
      <c r="L72" s="530"/>
      <c r="M72" s="530"/>
      <c r="N72" s="530"/>
    </row>
    <row r="73" spans="2:14" ht="10.8" thickBot="1">
      <c r="B73" s="534" t="s">
        <v>5457</v>
      </c>
      <c r="C73" s="526"/>
      <c r="D73" s="526"/>
      <c r="E73" s="526"/>
      <c r="F73" s="526">
        <v>1</v>
      </c>
      <c r="G73" s="526" t="s">
        <v>332</v>
      </c>
      <c r="H73" s="526"/>
      <c r="I73" s="526">
        <f>H73*F73</f>
        <v>0</v>
      </c>
      <c r="L73" s="530"/>
      <c r="M73" s="530"/>
      <c r="N73" s="530"/>
    </row>
    <row r="74" spans="2:14" ht="10.8" thickTop="1">
      <c r="B74" s="532" t="s">
        <v>5460</v>
      </c>
      <c r="I74" s="525"/>
      <c r="L74" s="530"/>
      <c r="M74" s="530"/>
      <c r="N74" s="530"/>
    </row>
    <row r="75" spans="2:14" ht="10.8" thickBot="1">
      <c r="B75" s="534" t="s">
        <v>5461</v>
      </c>
      <c r="C75" s="526"/>
      <c r="D75" s="526"/>
      <c r="E75" s="526"/>
      <c r="F75" s="526">
        <v>1</v>
      </c>
      <c r="G75" s="526" t="s">
        <v>332</v>
      </c>
      <c r="H75" s="526"/>
      <c r="I75" s="526">
        <f>H75*F75</f>
        <v>0</v>
      </c>
      <c r="L75" s="530"/>
      <c r="M75" s="530"/>
      <c r="N75" s="530"/>
    </row>
    <row r="76" spans="2:14" ht="10.8" thickTop="1">
      <c r="B76" s="525" t="s">
        <v>5462</v>
      </c>
      <c r="C76" s="525"/>
      <c r="D76" s="525"/>
      <c r="E76" s="525"/>
      <c r="F76" s="525"/>
      <c r="G76" s="525"/>
      <c r="H76" s="525"/>
      <c r="I76" s="525"/>
      <c r="L76" s="530"/>
      <c r="M76" s="530"/>
      <c r="N76" s="530"/>
    </row>
    <row r="77" spans="2:14" ht="10.8" thickBot="1">
      <c r="B77" s="526" t="s">
        <v>5463</v>
      </c>
      <c r="C77" s="526"/>
      <c r="D77" s="526"/>
      <c r="E77" s="526"/>
      <c r="F77" s="526">
        <v>5</v>
      </c>
      <c r="G77" s="526" t="s">
        <v>5464</v>
      </c>
      <c r="H77" s="526"/>
      <c r="I77" s="526">
        <f>H77*F77</f>
        <v>0</v>
      </c>
      <c r="L77" s="530"/>
      <c r="M77" s="530"/>
      <c r="N77" s="530"/>
    </row>
    <row r="78" spans="2:14" ht="10.8" thickTop="1">
      <c r="B78" s="532" t="s">
        <v>5465</v>
      </c>
      <c r="I78" s="525"/>
      <c r="L78" s="530"/>
      <c r="M78" s="530"/>
      <c r="N78" s="530"/>
    </row>
    <row r="79" spans="2:14" ht="10.8" thickBot="1">
      <c r="B79" s="534" t="s">
        <v>5466</v>
      </c>
      <c r="C79" s="526"/>
      <c r="D79" s="526"/>
      <c r="E79" s="526"/>
      <c r="F79" s="526">
        <v>1</v>
      </c>
      <c r="G79" s="526" t="s">
        <v>332</v>
      </c>
      <c r="H79" s="526"/>
      <c r="I79" s="526">
        <f>H79*F79</f>
        <v>0</v>
      </c>
      <c r="L79" s="530"/>
      <c r="M79" s="530"/>
      <c r="N79" s="530"/>
    </row>
    <row r="80" spans="2:14" ht="10.8" thickTop="1">
      <c r="B80" s="525" t="s">
        <v>5467</v>
      </c>
      <c r="C80" s="525"/>
      <c r="D80" s="525"/>
      <c r="E80" s="525"/>
      <c r="F80" s="525"/>
      <c r="G80" s="525"/>
      <c r="H80" s="525"/>
      <c r="I80" s="525"/>
      <c r="L80" s="530"/>
      <c r="M80" s="530"/>
      <c r="N80" s="530"/>
    </row>
    <row r="81" spans="2:14" ht="10.8" thickBot="1">
      <c r="B81" s="526" t="s">
        <v>5449</v>
      </c>
      <c r="C81" s="526"/>
      <c r="D81" s="526"/>
      <c r="E81" s="526"/>
      <c r="F81" s="526">
        <v>1</v>
      </c>
      <c r="G81" s="526" t="s">
        <v>332</v>
      </c>
      <c r="H81" s="526"/>
      <c r="I81" s="526">
        <f>H81*F81</f>
        <v>0</v>
      </c>
      <c r="L81" s="530"/>
      <c r="M81" s="530"/>
      <c r="N81" s="530"/>
    </row>
    <row r="82" spans="2:14" ht="10.8" thickTop="1">
      <c r="B82" s="525"/>
      <c r="C82" s="525"/>
      <c r="D82" s="525"/>
      <c r="E82" s="525"/>
      <c r="F82" s="525"/>
      <c r="G82" s="525"/>
      <c r="H82" s="525"/>
      <c r="I82" s="525"/>
      <c r="L82" s="530"/>
      <c r="M82" s="530"/>
      <c r="N82" s="530"/>
    </row>
    <row r="83" spans="2:14" ht="10.8" thickBot="1">
      <c r="B83" s="532" t="s">
        <v>5472</v>
      </c>
      <c r="C83" s="527"/>
      <c r="D83" s="527"/>
      <c r="E83" s="527"/>
      <c r="F83" s="527"/>
      <c r="G83" s="527"/>
      <c r="H83" s="527"/>
      <c r="I83" s="526"/>
      <c r="L83" s="530"/>
      <c r="M83" s="530"/>
      <c r="N83" s="530"/>
    </row>
    <row r="84" spans="2:14" ht="10.8" thickTop="1">
      <c r="B84" s="525" t="s">
        <v>5454</v>
      </c>
      <c r="C84" s="525"/>
      <c r="D84" s="525"/>
      <c r="E84" s="525"/>
      <c r="F84" s="525"/>
      <c r="G84" s="525"/>
      <c r="H84" s="525"/>
      <c r="I84" s="525"/>
      <c r="L84" s="530"/>
      <c r="M84" s="530"/>
      <c r="N84" s="530"/>
    </row>
    <row r="85" spans="2:14" ht="10.8" thickBot="1">
      <c r="B85" s="526" t="s">
        <v>5455</v>
      </c>
      <c r="C85" s="526"/>
      <c r="D85" s="526"/>
      <c r="E85" s="526"/>
      <c r="F85" s="526">
        <v>1</v>
      </c>
      <c r="G85" s="526" t="s">
        <v>332</v>
      </c>
      <c r="H85" s="526"/>
      <c r="I85" s="526">
        <f>H85*F85</f>
        <v>0</v>
      </c>
      <c r="L85" s="530"/>
      <c r="M85" s="530"/>
      <c r="N85" s="530"/>
    </row>
    <row r="86" spans="2:14" ht="10.8" thickTop="1">
      <c r="B86" s="525" t="s">
        <v>5458</v>
      </c>
      <c r="C86" s="525"/>
      <c r="D86" s="525"/>
      <c r="E86" s="525"/>
      <c r="F86" s="525"/>
      <c r="G86" s="525"/>
      <c r="H86" s="525"/>
      <c r="I86" s="525"/>
      <c r="L86" s="530"/>
      <c r="M86" s="530"/>
      <c r="N86" s="530"/>
    </row>
    <row r="87" spans="2:14" ht="10.8" thickBot="1">
      <c r="B87" s="526" t="s">
        <v>5459</v>
      </c>
      <c r="C87" s="526"/>
      <c r="D87" s="526"/>
      <c r="E87" s="526"/>
      <c r="F87" s="526">
        <v>1</v>
      </c>
      <c r="G87" s="526" t="s">
        <v>332</v>
      </c>
      <c r="H87" s="526"/>
      <c r="I87" s="526">
        <f>H87*F87</f>
        <v>0</v>
      </c>
      <c r="L87" s="530"/>
      <c r="M87" s="530"/>
      <c r="N87" s="530"/>
    </row>
    <row r="88" spans="2:14" ht="10.8" thickTop="1">
      <c r="B88" s="532" t="s">
        <v>5456</v>
      </c>
      <c r="I88" s="525"/>
      <c r="L88" s="530"/>
      <c r="M88" s="530"/>
      <c r="N88" s="530"/>
    </row>
    <row r="89" spans="2:14" ht="10.8" thickBot="1">
      <c r="B89" s="534" t="s">
        <v>5457</v>
      </c>
      <c r="C89" s="526"/>
      <c r="D89" s="526"/>
      <c r="E89" s="526"/>
      <c r="F89" s="526">
        <v>1</v>
      </c>
      <c r="G89" s="526" t="s">
        <v>332</v>
      </c>
      <c r="H89" s="526"/>
      <c r="I89" s="526">
        <f>H89*F89</f>
        <v>0</v>
      </c>
      <c r="L89" s="530"/>
      <c r="M89" s="530"/>
      <c r="N89" s="530"/>
    </row>
    <row r="90" spans="2:14" ht="10.8" thickTop="1">
      <c r="B90" s="532" t="s">
        <v>5460</v>
      </c>
      <c r="I90" s="525"/>
      <c r="L90" s="530"/>
      <c r="M90" s="530"/>
      <c r="N90" s="530"/>
    </row>
    <row r="91" spans="2:14" ht="10.8" thickBot="1">
      <c r="B91" s="534" t="s">
        <v>5461</v>
      </c>
      <c r="C91" s="526"/>
      <c r="D91" s="526"/>
      <c r="E91" s="526"/>
      <c r="F91" s="526">
        <v>1</v>
      </c>
      <c r="G91" s="526" t="s">
        <v>332</v>
      </c>
      <c r="H91" s="526"/>
      <c r="I91" s="526">
        <f>H91*F91</f>
        <v>0</v>
      </c>
      <c r="L91" s="530"/>
      <c r="M91" s="530"/>
      <c r="N91" s="530"/>
    </row>
    <row r="92" spans="2:14" ht="10.8" thickTop="1">
      <c r="B92" s="525" t="s">
        <v>5462</v>
      </c>
      <c r="C92" s="525"/>
      <c r="D92" s="525"/>
      <c r="E92" s="525"/>
      <c r="F92" s="525"/>
      <c r="G92" s="525"/>
      <c r="H92" s="525"/>
      <c r="I92" s="525"/>
      <c r="L92" s="530"/>
      <c r="M92" s="530"/>
      <c r="N92" s="530"/>
    </row>
    <row r="93" spans="2:14" ht="10.8" thickBot="1">
      <c r="B93" s="526" t="s">
        <v>5463</v>
      </c>
      <c r="C93" s="526"/>
      <c r="D93" s="526"/>
      <c r="E93" s="526"/>
      <c r="F93" s="526">
        <v>6.5</v>
      </c>
      <c r="G93" s="526" t="s">
        <v>5464</v>
      </c>
      <c r="H93" s="526"/>
      <c r="I93" s="526">
        <f>H93*F93</f>
        <v>0</v>
      </c>
      <c r="L93" s="530"/>
      <c r="M93" s="530"/>
      <c r="N93" s="530"/>
    </row>
    <row r="94" spans="2:14" ht="10.8" thickTop="1">
      <c r="B94" s="532" t="s">
        <v>5465</v>
      </c>
      <c r="I94" s="525"/>
      <c r="L94" s="530"/>
      <c r="M94" s="530"/>
      <c r="N94" s="530"/>
    </row>
    <row r="95" spans="2:14" ht="10.8" thickBot="1">
      <c r="B95" s="534" t="s">
        <v>5466</v>
      </c>
      <c r="C95" s="526"/>
      <c r="D95" s="526"/>
      <c r="E95" s="526"/>
      <c r="F95" s="526">
        <v>1</v>
      </c>
      <c r="G95" s="526" t="s">
        <v>332</v>
      </c>
      <c r="H95" s="526"/>
      <c r="I95" s="526">
        <f>H95*F95</f>
        <v>0</v>
      </c>
      <c r="L95" s="530"/>
      <c r="M95" s="530"/>
      <c r="N95" s="530"/>
    </row>
    <row r="96" spans="2:14" ht="10.8" thickTop="1">
      <c r="B96" s="525" t="s">
        <v>5467</v>
      </c>
      <c r="C96" s="525"/>
      <c r="D96" s="525"/>
      <c r="E96" s="525"/>
      <c r="F96" s="525"/>
      <c r="G96" s="525"/>
      <c r="H96" s="525"/>
      <c r="I96" s="525"/>
      <c r="L96" s="530"/>
      <c r="M96" s="530"/>
      <c r="N96" s="530"/>
    </row>
    <row r="97" spans="2:14" ht="10.8" thickBot="1">
      <c r="B97" s="526" t="s">
        <v>5449</v>
      </c>
      <c r="C97" s="526"/>
      <c r="D97" s="526"/>
      <c r="E97" s="526"/>
      <c r="F97" s="526">
        <v>1</v>
      </c>
      <c r="G97" s="526" t="s">
        <v>332</v>
      </c>
      <c r="H97" s="526"/>
      <c r="I97" s="526">
        <f>H97*F97</f>
        <v>0</v>
      </c>
      <c r="L97" s="530"/>
      <c r="M97" s="530"/>
      <c r="N97" s="530"/>
    </row>
    <row r="98" spans="2:14" ht="10.8" thickTop="1">
      <c r="L98" s="530"/>
      <c r="M98" s="530"/>
      <c r="N98" s="530"/>
    </row>
    <row r="99" spans="2:14" ht="10.8" thickBot="1">
      <c r="B99" s="1" t="s">
        <v>5473</v>
      </c>
      <c r="L99" s="530"/>
      <c r="M99" s="530"/>
      <c r="N99" s="530"/>
    </row>
    <row r="100" spans="2:14" ht="10.8" thickTop="1">
      <c r="B100" s="525" t="s">
        <v>5474</v>
      </c>
      <c r="C100" s="525"/>
      <c r="D100" s="525"/>
      <c r="E100" s="525"/>
      <c r="F100" s="525"/>
      <c r="G100" s="525"/>
      <c r="H100" s="525"/>
      <c r="I100" s="525"/>
      <c r="L100" s="530"/>
      <c r="M100" s="530"/>
      <c r="N100" s="530"/>
    </row>
    <row r="101" spans="2:14" ht="10.8" thickBot="1">
      <c r="B101" s="526" t="s">
        <v>5450</v>
      </c>
      <c r="C101" s="526"/>
      <c r="D101" s="526"/>
      <c r="E101" s="526"/>
      <c r="F101" s="526">
        <v>1</v>
      </c>
      <c r="G101" s="526" t="s">
        <v>332</v>
      </c>
      <c r="H101" s="526"/>
      <c r="I101" s="527">
        <f>H101*F101</f>
        <v>0</v>
      </c>
      <c r="L101" s="530"/>
      <c r="M101" s="530"/>
      <c r="N101" s="530"/>
    </row>
    <row r="102" spans="2:14" ht="10.8" thickTop="1">
      <c r="B102" s="532" t="s">
        <v>5475</v>
      </c>
      <c r="I102" s="525"/>
      <c r="L102" s="530"/>
      <c r="M102" s="530"/>
      <c r="N102" s="530"/>
    </row>
    <row r="103" spans="2:14" ht="10.8" thickBot="1">
      <c r="B103" s="534" t="s">
        <v>5452</v>
      </c>
      <c r="C103" s="526"/>
      <c r="D103" s="526"/>
      <c r="E103" s="526"/>
      <c r="F103" s="526">
        <v>1</v>
      </c>
      <c r="G103" s="526" t="s">
        <v>332</v>
      </c>
      <c r="H103" s="526"/>
      <c r="I103" s="526">
        <f t="shared" ref="I103" si="0">H103*F103</f>
        <v>0</v>
      </c>
      <c r="L103" s="530"/>
      <c r="M103" s="530"/>
      <c r="N103" s="530"/>
    </row>
    <row r="104" spans="2:14" ht="11.4" thickTop="1" thickBot="1">
      <c r="L104" s="530"/>
      <c r="M104" s="530"/>
      <c r="N104" s="530"/>
    </row>
    <row r="105" spans="2:14" ht="11.4" thickTop="1" thickBot="1">
      <c r="H105" s="528" t="s">
        <v>5476</v>
      </c>
      <c r="I105" s="529">
        <f>SUM(I7:I103)</f>
        <v>0</v>
      </c>
      <c r="L105" s="530"/>
      <c r="M105" s="530"/>
      <c r="N105" s="530"/>
    </row>
    <row r="106" spans="2:14" ht="10.8" thickTop="1">
      <c r="L106" s="530"/>
      <c r="M106" s="530"/>
      <c r="N106" s="530"/>
    </row>
  </sheetData>
  <mergeCells count="5">
    <mergeCell ref="B2:I2"/>
    <mergeCell ref="F3:F4"/>
    <mergeCell ref="G3:G4"/>
    <mergeCell ref="H3:H4"/>
    <mergeCell ref="I3:I4"/>
  </mergeCells>
  <pageMargins left="0.7" right="0.7" top="0.78740157499999996" bottom="0.78740157499999996"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dimension ref="A3:H86"/>
  <sheetViews>
    <sheetView workbookViewId="0">
      <selection activeCell="K68" sqref="K68"/>
    </sheetView>
  </sheetViews>
  <sheetFormatPr defaultColWidth="10.5703125" defaultRowHeight="10.199999999999999"/>
  <cols>
    <col min="1" max="1" width="10.5703125" style="535"/>
    <col min="2" max="2" width="80.7109375" style="535" customWidth="1"/>
    <col min="3" max="7" width="10.5703125" style="535"/>
    <col min="8" max="8" width="14.7109375" style="535" customWidth="1"/>
    <col min="9" max="16384" width="10.5703125" style="535"/>
  </cols>
  <sheetData>
    <row r="3" spans="1:8" ht="17.399999999999999">
      <c r="B3" s="536" t="s">
        <v>5477</v>
      </c>
    </row>
    <row r="5" spans="1:8">
      <c r="A5" s="537"/>
      <c r="B5" s="538"/>
      <c r="C5" s="539"/>
    </row>
    <row r="6" spans="1:8">
      <c r="A6" s="537"/>
      <c r="B6" s="540"/>
      <c r="C6" s="541"/>
      <c r="D6" s="542"/>
      <c r="E6" s="543"/>
      <c r="F6" s="543"/>
      <c r="G6" s="543"/>
      <c r="H6" s="543"/>
    </row>
    <row r="8" spans="1:8">
      <c r="A8" s="544"/>
      <c r="B8" s="544"/>
      <c r="C8" s="544"/>
      <c r="D8" s="544"/>
      <c r="E8" s="544"/>
      <c r="F8" s="544"/>
      <c r="G8" s="544"/>
      <c r="H8" s="544"/>
    </row>
    <row r="9" spans="1:8">
      <c r="A9" s="545" t="s">
        <v>5478</v>
      </c>
      <c r="B9" s="545"/>
      <c r="C9" s="545"/>
      <c r="D9" s="546"/>
      <c r="E9" s="546"/>
      <c r="F9" s="546"/>
      <c r="G9" s="546"/>
      <c r="H9" s="546"/>
    </row>
    <row r="10" spans="1:8">
      <c r="A10" s="547" t="s">
        <v>5076</v>
      </c>
      <c r="B10" s="548" t="s">
        <v>5479</v>
      </c>
      <c r="C10" s="548"/>
      <c r="D10" s="549"/>
      <c r="E10" s="550" t="s">
        <v>5480</v>
      </c>
      <c r="F10" s="730" t="s">
        <v>5481</v>
      </c>
      <c r="G10" s="730"/>
      <c r="H10" s="551" t="s">
        <v>5079</v>
      </c>
    </row>
    <row r="11" spans="1:8">
      <c r="A11" s="552"/>
      <c r="B11" s="552"/>
      <c r="C11" s="552"/>
      <c r="D11" s="553"/>
      <c r="E11" s="554"/>
      <c r="F11" s="553"/>
      <c r="G11" s="553"/>
      <c r="H11" s="554"/>
    </row>
    <row r="12" spans="1:8" ht="10.95" customHeight="1">
      <c r="A12" s="555"/>
      <c r="B12" s="556" t="s">
        <v>5482</v>
      </c>
      <c r="C12" s="327"/>
      <c r="D12" s="327"/>
      <c r="E12" s="557"/>
      <c r="F12" s="558">
        <v>2</v>
      </c>
      <c r="G12" s="327" t="s">
        <v>332</v>
      </c>
      <c r="H12" s="559">
        <f t="shared" ref="H12:H26" si="0">SUM(E12*F12)</f>
        <v>0</v>
      </c>
    </row>
    <row r="13" spans="1:8" ht="10.95" customHeight="1">
      <c r="A13" s="555" t="s">
        <v>5483</v>
      </c>
      <c r="B13" s="556" t="s">
        <v>5484</v>
      </c>
      <c r="C13" s="327"/>
      <c r="D13" s="327"/>
      <c r="E13" s="557"/>
      <c r="F13" s="558">
        <v>2</v>
      </c>
      <c r="G13" s="327" t="s">
        <v>332</v>
      </c>
      <c r="H13" s="559">
        <f t="shared" si="0"/>
        <v>0</v>
      </c>
    </row>
    <row r="14" spans="1:8" ht="10.95" customHeight="1">
      <c r="A14" s="555" t="s">
        <v>5485</v>
      </c>
      <c r="B14" s="556" t="s">
        <v>5486</v>
      </c>
      <c r="C14" s="327"/>
      <c r="D14" s="327"/>
      <c r="E14" s="557"/>
      <c r="F14" s="558">
        <v>2</v>
      </c>
      <c r="G14" s="327" t="s">
        <v>332</v>
      </c>
      <c r="H14" s="559">
        <f t="shared" si="0"/>
        <v>0</v>
      </c>
    </row>
    <row r="15" spans="1:8" ht="10.95" customHeight="1">
      <c r="A15" s="555" t="s">
        <v>5487</v>
      </c>
      <c r="B15" s="556" t="s">
        <v>5488</v>
      </c>
      <c r="C15" s="327"/>
      <c r="D15" s="327"/>
      <c r="E15" s="557"/>
      <c r="F15" s="558">
        <v>2</v>
      </c>
      <c r="G15" s="327" t="s">
        <v>332</v>
      </c>
      <c r="H15" s="559">
        <f t="shared" si="0"/>
        <v>0</v>
      </c>
    </row>
    <row r="16" spans="1:8" ht="10.95" customHeight="1">
      <c r="A16" s="555" t="s">
        <v>5489</v>
      </c>
      <c r="B16" s="556" t="s">
        <v>5490</v>
      </c>
      <c r="C16" s="327"/>
      <c r="D16" s="327"/>
      <c r="E16" s="557"/>
      <c r="F16" s="558">
        <v>1</v>
      </c>
      <c r="G16" s="327" t="s">
        <v>332</v>
      </c>
      <c r="H16" s="559">
        <f t="shared" si="0"/>
        <v>0</v>
      </c>
    </row>
    <row r="17" spans="1:8" ht="10.95" customHeight="1">
      <c r="A17" s="555" t="s">
        <v>5491</v>
      </c>
      <c r="B17" s="556" t="s">
        <v>5492</v>
      </c>
      <c r="C17" s="327"/>
      <c r="D17" s="327"/>
      <c r="E17" s="557"/>
      <c r="F17" s="558">
        <v>1</v>
      </c>
      <c r="G17" s="327" t="s">
        <v>332</v>
      </c>
      <c r="H17" s="559">
        <f t="shared" si="0"/>
        <v>0</v>
      </c>
    </row>
    <row r="18" spans="1:8" ht="10.95" customHeight="1">
      <c r="A18" s="555" t="s">
        <v>5493</v>
      </c>
      <c r="B18" s="556" t="s">
        <v>5494</v>
      </c>
      <c r="C18" s="327"/>
      <c r="D18" s="327"/>
      <c r="E18" s="557"/>
      <c r="F18" s="558">
        <v>1</v>
      </c>
      <c r="G18" s="327" t="s">
        <v>332</v>
      </c>
      <c r="H18" s="559">
        <f t="shared" si="0"/>
        <v>0</v>
      </c>
    </row>
    <row r="19" spans="1:8" ht="10.95" customHeight="1">
      <c r="A19" s="555" t="s">
        <v>5495</v>
      </c>
      <c r="B19" s="556" t="s">
        <v>5496</v>
      </c>
      <c r="C19" s="327"/>
      <c r="D19" s="327"/>
      <c r="E19" s="557"/>
      <c r="F19" s="558">
        <v>2</v>
      </c>
      <c r="G19" s="327" t="s">
        <v>332</v>
      </c>
      <c r="H19" s="559">
        <f t="shared" si="0"/>
        <v>0</v>
      </c>
    </row>
    <row r="20" spans="1:8" ht="10.95" customHeight="1">
      <c r="A20" s="555" t="s">
        <v>5497</v>
      </c>
      <c r="B20" s="556" t="s">
        <v>5498</v>
      </c>
      <c r="C20" s="327"/>
      <c r="D20" s="327"/>
      <c r="E20" s="557"/>
      <c r="F20" s="558">
        <v>2</v>
      </c>
      <c r="G20" s="327" t="s">
        <v>332</v>
      </c>
      <c r="H20" s="559">
        <f t="shared" si="0"/>
        <v>0</v>
      </c>
    </row>
    <row r="21" spans="1:8" ht="10.95" customHeight="1">
      <c r="A21" s="555" t="s">
        <v>5499</v>
      </c>
      <c r="B21" s="556" t="s">
        <v>5500</v>
      </c>
      <c r="C21" s="327"/>
      <c r="D21" s="327"/>
      <c r="E21" s="557"/>
      <c r="F21" s="558">
        <v>2</v>
      </c>
      <c r="G21" s="327" t="s">
        <v>332</v>
      </c>
      <c r="H21" s="559">
        <f t="shared" si="0"/>
        <v>0</v>
      </c>
    </row>
    <row r="22" spans="1:8" ht="10.95" customHeight="1">
      <c r="A22" s="555" t="s">
        <v>5501</v>
      </c>
      <c r="B22" s="556" t="s">
        <v>5502</v>
      </c>
      <c r="C22" s="327"/>
      <c r="D22" s="327"/>
      <c r="E22" s="557"/>
      <c r="F22" s="558">
        <v>2</v>
      </c>
      <c r="G22" s="327" t="s">
        <v>332</v>
      </c>
      <c r="H22" s="559">
        <f t="shared" si="0"/>
        <v>0</v>
      </c>
    </row>
    <row r="23" spans="1:8" ht="10.95" customHeight="1">
      <c r="A23" s="555" t="s">
        <v>5503</v>
      </c>
      <c r="B23" s="556" t="s">
        <v>5504</v>
      </c>
      <c r="C23" s="327"/>
      <c r="D23" s="327"/>
      <c r="E23" s="557"/>
      <c r="F23" s="558">
        <v>2</v>
      </c>
      <c r="G23" s="327" t="s">
        <v>332</v>
      </c>
      <c r="H23" s="559">
        <f t="shared" si="0"/>
        <v>0</v>
      </c>
    </row>
    <row r="24" spans="1:8" ht="10.95" customHeight="1">
      <c r="A24" s="555" t="s">
        <v>5505</v>
      </c>
      <c r="B24" s="556" t="s">
        <v>5506</v>
      </c>
      <c r="C24" s="327"/>
      <c r="D24" s="327"/>
      <c r="E24" s="557"/>
      <c r="F24" s="558">
        <v>2</v>
      </c>
      <c r="G24" s="327" t="s">
        <v>332</v>
      </c>
      <c r="H24" s="559">
        <f t="shared" si="0"/>
        <v>0</v>
      </c>
    </row>
    <row r="25" spans="1:8" ht="10.95" customHeight="1">
      <c r="A25" s="555" t="s">
        <v>5507</v>
      </c>
      <c r="B25" s="556" t="s">
        <v>5508</v>
      </c>
      <c r="C25" s="327"/>
      <c r="D25" s="327"/>
      <c r="E25" s="557"/>
      <c r="F25" s="558">
        <v>4</v>
      </c>
      <c r="G25" s="327" t="s">
        <v>332</v>
      </c>
      <c r="H25" s="559">
        <f t="shared" si="0"/>
        <v>0</v>
      </c>
    </row>
    <row r="26" spans="1:8" ht="10.95" customHeight="1">
      <c r="A26" s="555"/>
      <c r="B26" s="556" t="s">
        <v>5509</v>
      </c>
      <c r="C26" s="327"/>
      <c r="D26" s="327"/>
      <c r="E26" s="557"/>
      <c r="F26" s="558">
        <v>1</v>
      </c>
      <c r="G26" s="327" t="s">
        <v>332</v>
      </c>
      <c r="H26" s="559">
        <f t="shared" si="0"/>
        <v>0</v>
      </c>
    </row>
    <row r="27" spans="1:8" ht="12" customHeight="1">
      <c r="A27" s="560"/>
      <c r="B27" s="561"/>
      <c r="C27" s="561"/>
      <c r="D27" s="561"/>
      <c r="E27" s="561"/>
      <c r="F27" s="561"/>
      <c r="G27" s="561"/>
      <c r="H27" s="561"/>
    </row>
    <row r="28" spans="1:8">
      <c r="A28" s="562"/>
    </row>
    <row r="29" spans="1:8">
      <c r="B29" s="563" t="s">
        <v>5476</v>
      </c>
      <c r="C29" s="564"/>
      <c r="D29" s="565"/>
      <c r="E29" s="565"/>
      <c r="F29" s="565"/>
      <c r="G29" s="728">
        <f>SUM(H12:H26)</f>
        <v>0</v>
      </c>
      <c r="H29" s="728"/>
    </row>
    <row r="30" spans="1:8">
      <c r="A30" s="544"/>
      <c r="B30" s="544"/>
      <c r="C30" s="544"/>
      <c r="D30" s="544"/>
      <c r="E30" s="544"/>
      <c r="F30" s="544"/>
      <c r="G30" s="544"/>
      <c r="H30" s="544"/>
    </row>
    <row r="31" spans="1:8">
      <c r="A31" s="545" t="s">
        <v>5510</v>
      </c>
      <c r="B31" s="545"/>
      <c r="C31" s="545"/>
      <c r="D31" s="546"/>
      <c r="E31" s="546"/>
      <c r="F31" s="546"/>
      <c r="G31" s="546"/>
      <c r="H31" s="546"/>
    </row>
    <row r="32" spans="1:8">
      <c r="A32" s="547" t="s">
        <v>5076</v>
      </c>
      <c r="B32" s="548" t="s">
        <v>5479</v>
      </c>
      <c r="C32" s="548"/>
      <c r="D32" s="549"/>
      <c r="E32" s="550" t="s">
        <v>5480</v>
      </c>
      <c r="F32" s="730" t="s">
        <v>5481</v>
      </c>
      <c r="G32" s="730"/>
      <c r="H32" s="551" t="s">
        <v>5079</v>
      </c>
    </row>
    <row r="33" spans="1:8">
      <c r="A33" s="552"/>
      <c r="B33" s="552"/>
      <c r="C33" s="552"/>
      <c r="D33" s="553"/>
      <c r="E33" s="554"/>
      <c r="F33" s="553"/>
      <c r="G33" s="553"/>
      <c r="H33" s="554"/>
    </row>
    <row r="34" spans="1:8" ht="10.95" customHeight="1">
      <c r="A34" s="555"/>
      <c r="B34" s="556" t="s">
        <v>5511</v>
      </c>
      <c r="C34" s="327"/>
      <c r="D34" s="327"/>
      <c r="E34" s="557"/>
      <c r="F34" s="558">
        <v>3</v>
      </c>
      <c r="G34" s="327" t="s">
        <v>332</v>
      </c>
      <c r="H34" s="559">
        <f t="shared" ref="H34:H55" si="1">SUM(E34*F34)</f>
        <v>0</v>
      </c>
    </row>
    <row r="35" spans="1:8" ht="10.95" customHeight="1">
      <c r="A35" s="555"/>
      <c r="B35" s="556" t="s">
        <v>5512</v>
      </c>
      <c r="C35" s="327"/>
      <c r="D35" s="327"/>
      <c r="E35" s="557"/>
      <c r="F35" s="558">
        <v>6</v>
      </c>
      <c r="G35" s="327" t="s">
        <v>332</v>
      </c>
      <c r="H35" s="559">
        <f t="shared" si="1"/>
        <v>0</v>
      </c>
    </row>
    <row r="36" spans="1:8" ht="10.95" customHeight="1">
      <c r="A36" s="555"/>
      <c r="B36" s="556" t="s">
        <v>5513</v>
      </c>
      <c r="C36" s="327"/>
      <c r="D36" s="327"/>
      <c r="E36" s="557"/>
      <c r="F36" s="558">
        <v>3</v>
      </c>
      <c r="G36" s="327" t="s">
        <v>332</v>
      </c>
      <c r="H36" s="559">
        <f t="shared" si="1"/>
        <v>0</v>
      </c>
    </row>
    <row r="37" spans="1:8" ht="10.95" customHeight="1">
      <c r="A37" s="555"/>
      <c r="B37" s="556" t="s">
        <v>5514</v>
      </c>
      <c r="C37" s="327"/>
      <c r="D37" s="327"/>
      <c r="E37" s="557"/>
      <c r="F37" s="558">
        <v>3</v>
      </c>
      <c r="G37" s="327" t="s">
        <v>332</v>
      </c>
      <c r="H37" s="559">
        <f t="shared" si="1"/>
        <v>0</v>
      </c>
    </row>
    <row r="38" spans="1:8" ht="10.95" customHeight="1">
      <c r="A38" s="555" t="s">
        <v>5483</v>
      </c>
      <c r="B38" s="556" t="s">
        <v>5484</v>
      </c>
      <c r="C38" s="327"/>
      <c r="D38" s="327"/>
      <c r="E38" s="557"/>
      <c r="F38" s="558">
        <v>3</v>
      </c>
      <c r="G38" s="327" t="s">
        <v>332</v>
      </c>
      <c r="H38" s="559">
        <f t="shared" si="1"/>
        <v>0</v>
      </c>
    </row>
    <row r="39" spans="1:8" ht="10.95" customHeight="1">
      <c r="A39" s="555" t="s">
        <v>5485</v>
      </c>
      <c r="B39" s="556" t="s">
        <v>5486</v>
      </c>
      <c r="C39" s="327"/>
      <c r="D39" s="327"/>
      <c r="E39" s="557"/>
      <c r="F39" s="558">
        <v>3</v>
      </c>
      <c r="G39" s="327" t="s">
        <v>332</v>
      </c>
      <c r="H39" s="559">
        <f t="shared" si="1"/>
        <v>0</v>
      </c>
    </row>
    <row r="40" spans="1:8" ht="10.95" customHeight="1">
      <c r="A40" s="555" t="s">
        <v>5487</v>
      </c>
      <c r="B40" s="556" t="s">
        <v>5488</v>
      </c>
      <c r="C40" s="327"/>
      <c r="D40" s="327"/>
      <c r="E40" s="557"/>
      <c r="F40" s="558">
        <v>3</v>
      </c>
      <c r="G40" s="327" t="s">
        <v>332</v>
      </c>
      <c r="H40" s="559">
        <f t="shared" si="1"/>
        <v>0</v>
      </c>
    </row>
    <row r="41" spans="1:8" ht="10.95" customHeight="1">
      <c r="A41" s="555" t="s">
        <v>5489</v>
      </c>
      <c r="B41" s="556" t="s">
        <v>5490</v>
      </c>
      <c r="C41" s="327"/>
      <c r="D41" s="327"/>
      <c r="E41" s="557"/>
      <c r="F41" s="558">
        <v>3</v>
      </c>
      <c r="G41" s="327" t="s">
        <v>332</v>
      </c>
      <c r="H41" s="559">
        <f t="shared" si="1"/>
        <v>0</v>
      </c>
    </row>
    <row r="42" spans="1:8" ht="10.95" customHeight="1">
      <c r="A42" s="555" t="s">
        <v>5491</v>
      </c>
      <c r="B42" s="556" t="s">
        <v>5492</v>
      </c>
      <c r="C42" s="327"/>
      <c r="D42" s="327"/>
      <c r="E42" s="557"/>
      <c r="F42" s="558">
        <v>3</v>
      </c>
      <c r="G42" s="327" t="s">
        <v>332</v>
      </c>
      <c r="H42" s="559">
        <f t="shared" si="1"/>
        <v>0</v>
      </c>
    </row>
    <row r="43" spans="1:8" ht="10.95" customHeight="1">
      <c r="A43" s="555" t="s">
        <v>5493</v>
      </c>
      <c r="B43" s="556" t="s">
        <v>5494</v>
      </c>
      <c r="C43" s="327"/>
      <c r="D43" s="327"/>
      <c r="E43" s="557"/>
      <c r="F43" s="558">
        <v>3</v>
      </c>
      <c r="G43" s="327" t="s">
        <v>332</v>
      </c>
      <c r="H43" s="559">
        <f t="shared" si="1"/>
        <v>0</v>
      </c>
    </row>
    <row r="44" spans="1:8" ht="10.95" customHeight="1">
      <c r="A44" s="555" t="s">
        <v>5515</v>
      </c>
      <c r="B44" s="556" t="s">
        <v>5516</v>
      </c>
      <c r="C44" s="327"/>
      <c r="D44" s="327"/>
      <c r="E44" s="557"/>
      <c r="F44" s="558">
        <v>3</v>
      </c>
      <c r="G44" s="327" t="s">
        <v>332</v>
      </c>
      <c r="H44" s="559">
        <f t="shared" si="1"/>
        <v>0</v>
      </c>
    </row>
    <row r="45" spans="1:8" ht="10.95" customHeight="1">
      <c r="A45" s="555" t="s">
        <v>5517</v>
      </c>
      <c r="B45" s="556" t="s">
        <v>5518</v>
      </c>
      <c r="C45" s="327"/>
      <c r="D45" s="327"/>
      <c r="E45" s="557"/>
      <c r="F45" s="558">
        <v>3</v>
      </c>
      <c r="G45" s="327" t="s">
        <v>332</v>
      </c>
      <c r="H45" s="559">
        <f t="shared" si="1"/>
        <v>0</v>
      </c>
    </row>
    <row r="46" spans="1:8" ht="10.95" customHeight="1">
      <c r="A46" s="555" t="s">
        <v>5497</v>
      </c>
      <c r="B46" s="556" t="s">
        <v>5498</v>
      </c>
      <c r="C46" s="327"/>
      <c r="D46" s="327"/>
      <c r="E46" s="557"/>
      <c r="F46" s="558">
        <v>3</v>
      </c>
      <c r="G46" s="327" t="s">
        <v>332</v>
      </c>
      <c r="H46" s="559">
        <f t="shared" si="1"/>
        <v>0</v>
      </c>
    </row>
    <row r="47" spans="1:8" ht="10.95" customHeight="1">
      <c r="A47" s="555" t="s">
        <v>5503</v>
      </c>
      <c r="B47" s="556" t="s">
        <v>5504</v>
      </c>
      <c r="C47" s="327"/>
      <c r="D47" s="327"/>
      <c r="E47" s="557"/>
      <c r="F47" s="558">
        <v>3</v>
      </c>
      <c r="G47" s="327" t="s">
        <v>332</v>
      </c>
      <c r="H47" s="559">
        <f t="shared" si="1"/>
        <v>0</v>
      </c>
    </row>
    <row r="48" spans="1:8" ht="10.95" customHeight="1">
      <c r="A48" s="555" t="s">
        <v>5505</v>
      </c>
      <c r="B48" s="556" t="s">
        <v>5506</v>
      </c>
      <c r="C48" s="327"/>
      <c r="D48" s="327"/>
      <c r="E48" s="557"/>
      <c r="F48" s="558">
        <v>3</v>
      </c>
      <c r="G48" s="327" t="s">
        <v>332</v>
      </c>
      <c r="H48" s="559">
        <f t="shared" si="1"/>
        <v>0</v>
      </c>
    </row>
    <row r="49" spans="1:8" ht="10.95" customHeight="1">
      <c r="A49" s="555" t="s">
        <v>5495</v>
      </c>
      <c r="B49" s="556" t="s">
        <v>5496</v>
      </c>
      <c r="C49" s="327"/>
      <c r="D49" s="327"/>
      <c r="E49" s="557"/>
      <c r="F49" s="558">
        <v>3</v>
      </c>
      <c r="G49" s="327" t="s">
        <v>332</v>
      </c>
      <c r="H49" s="559">
        <f t="shared" si="1"/>
        <v>0</v>
      </c>
    </row>
    <row r="50" spans="1:8" ht="10.95" customHeight="1">
      <c r="A50" s="555" t="s">
        <v>5497</v>
      </c>
      <c r="B50" s="556" t="s">
        <v>5498</v>
      </c>
      <c r="C50" s="327"/>
      <c r="D50" s="327"/>
      <c r="E50" s="557"/>
      <c r="F50" s="558">
        <v>3</v>
      </c>
      <c r="G50" s="327" t="s">
        <v>332</v>
      </c>
      <c r="H50" s="559">
        <f t="shared" si="1"/>
        <v>0</v>
      </c>
    </row>
    <row r="51" spans="1:8" ht="10.95" customHeight="1">
      <c r="A51" s="555" t="s">
        <v>5499</v>
      </c>
      <c r="B51" s="556" t="s">
        <v>5500</v>
      </c>
      <c r="C51" s="327"/>
      <c r="D51" s="327"/>
      <c r="E51" s="557"/>
      <c r="F51" s="558">
        <v>3</v>
      </c>
      <c r="G51" s="327" t="s">
        <v>332</v>
      </c>
      <c r="H51" s="559">
        <f t="shared" si="1"/>
        <v>0</v>
      </c>
    </row>
    <row r="52" spans="1:8" ht="10.95" customHeight="1">
      <c r="A52" s="555" t="s">
        <v>5501</v>
      </c>
      <c r="B52" s="556" t="s">
        <v>5502</v>
      </c>
      <c r="C52" s="327"/>
      <c r="D52" s="327"/>
      <c r="E52" s="557"/>
      <c r="F52" s="558">
        <v>3</v>
      </c>
      <c r="G52" s="327" t="s">
        <v>332</v>
      </c>
      <c r="H52" s="559">
        <f t="shared" si="1"/>
        <v>0</v>
      </c>
    </row>
    <row r="53" spans="1:8" ht="10.95" customHeight="1">
      <c r="A53" s="555" t="s">
        <v>5507</v>
      </c>
      <c r="B53" s="556" t="s">
        <v>5508</v>
      </c>
      <c r="C53" s="327"/>
      <c r="D53" s="327"/>
      <c r="E53" s="557"/>
      <c r="F53" s="558">
        <v>6</v>
      </c>
      <c r="G53" s="327" t="s">
        <v>332</v>
      </c>
      <c r="H53" s="559">
        <f t="shared" si="1"/>
        <v>0</v>
      </c>
    </row>
    <row r="54" spans="1:8" ht="10.95" customHeight="1">
      <c r="A54" s="555"/>
      <c r="B54" s="556" t="s">
        <v>5509</v>
      </c>
      <c r="C54" s="327"/>
      <c r="D54" s="327"/>
      <c r="E54" s="557"/>
      <c r="F54" s="558">
        <v>3</v>
      </c>
      <c r="G54" s="327" t="s">
        <v>332</v>
      </c>
      <c r="H54" s="559">
        <f t="shared" si="1"/>
        <v>0</v>
      </c>
    </row>
    <row r="55" spans="1:8" ht="10.95" customHeight="1">
      <c r="A55" s="555"/>
      <c r="B55" s="556" t="s">
        <v>5519</v>
      </c>
      <c r="C55" s="327"/>
      <c r="D55" s="327"/>
      <c r="E55" s="557"/>
      <c r="F55" s="558">
        <v>3</v>
      </c>
      <c r="G55" s="327" t="s">
        <v>332</v>
      </c>
      <c r="H55" s="559">
        <f t="shared" si="1"/>
        <v>0</v>
      </c>
    </row>
    <row r="56" spans="1:8">
      <c r="A56" s="560"/>
      <c r="B56" s="561"/>
      <c r="C56" s="561"/>
      <c r="D56" s="561"/>
      <c r="E56" s="561"/>
      <c r="F56" s="561"/>
      <c r="G56" s="561"/>
      <c r="H56" s="561"/>
    </row>
    <row r="57" spans="1:8">
      <c r="A57" s="562"/>
    </row>
    <row r="58" spans="1:8">
      <c r="B58" s="563" t="s">
        <v>5476</v>
      </c>
      <c r="C58" s="564"/>
      <c r="D58" s="565"/>
      <c r="E58" s="565"/>
      <c r="F58" s="565"/>
      <c r="G58" s="728">
        <f>SUM(H34:H55)</f>
        <v>0</v>
      </c>
      <c r="H58" s="728"/>
    </row>
    <row r="59" spans="1:8">
      <c r="A59" s="544"/>
      <c r="B59" s="544"/>
      <c r="C59" s="544"/>
      <c r="D59" s="544"/>
      <c r="E59" s="544"/>
      <c r="F59" s="544"/>
      <c r="G59" s="544"/>
      <c r="H59" s="544"/>
    </row>
    <row r="60" spans="1:8">
      <c r="A60" s="545" t="s">
        <v>5520</v>
      </c>
      <c r="B60" s="545"/>
      <c r="C60" s="545"/>
      <c r="D60" s="546"/>
      <c r="E60" s="546"/>
      <c r="F60" s="546"/>
      <c r="G60" s="546"/>
      <c r="H60" s="546"/>
    </row>
    <row r="61" spans="1:8">
      <c r="A61" s="547" t="s">
        <v>5076</v>
      </c>
      <c r="B61" s="548" t="s">
        <v>5479</v>
      </c>
      <c r="C61" s="548"/>
      <c r="D61" s="549"/>
      <c r="E61" s="550" t="s">
        <v>5480</v>
      </c>
      <c r="F61" s="730" t="s">
        <v>5481</v>
      </c>
      <c r="G61" s="730"/>
      <c r="H61" s="551" t="s">
        <v>5079</v>
      </c>
    </row>
    <row r="62" spans="1:8">
      <c r="A62" s="552"/>
      <c r="B62" s="552"/>
      <c r="C62" s="552"/>
      <c r="D62" s="553"/>
      <c r="E62" s="554"/>
      <c r="F62" s="553"/>
      <c r="G62" s="553"/>
      <c r="H62" s="554"/>
    </row>
    <row r="63" spans="1:8" ht="10.95" customHeight="1">
      <c r="A63" s="555" t="s">
        <v>5521</v>
      </c>
      <c r="B63" s="556" t="s">
        <v>5522</v>
      </c>
      <c r="C63" s="327"/>
      <c r="D63" s="327"/>
      <c r="E63" s="557"/>
      <c r="F63" s="558">
        <v>3</v>
      </c>
      <c r="G63" s="327" t="s">
        <v>332</v>
      </c>
      <c r="H63" s="559">
        <f t="shared" ref="H63:H70" si="2">SUM(E63*F63)</f>
        <v>0</v>
      </c>
    </row>
    <row r="64" spans="1:8" ht="10.95" customHeight="1">
      <c r="A64" s="555" t="s">
        <v>5523</v>
      </c>
      <c r="B64" s="556" t="s">
        <v>5524</v>
      </c>
      <c r="C64" s="327"/>
      <c r="D64" s="327"/>
      <c r="E64" s="557"/>
      <c r="F64" s="558">
        <v>3</v>
      </c>
      <c r="G64" s="327" t="s">
        <v>332</v>
      </c>
      <c r="H64" s="559">
        <f t="shared" si="2"/>
        <v>0</v>
      </c>
    </row>
    <row r="65" spans="1:8" ht="10.95" customHeight="1">
      <c r="A65" s="555" t="s">
        <v>5525</v>
      </c>
      <c r="B65" s="556" t="s">
        <v>5526</v>
      </c>
      <c r="C65" s="327"/>
      <c r="D65" s="327"/>
      <c r="E65" s="557"/>
      <c r="F65" s="558">
        <v>3</v>
      </c>
      <c r="G65" s="327" t="s">
        <v>332</v>
      </c>
      <c r="H65" s="559">
        <f t="shared" si="2"/>
        <v>0</v>
      </c>
    </row>
    <row r="66" spans="1:8" ht="10.95" customHeight="1">
      <c r="A66" s="555" t="s">
        <v>5527</v>
      </c>
      <c r="B66" s="556" t="s">
        <v>5528</v>
      </c>
      <c r="C66" s="327"/>
      <c r="D66" s="327"/>
      <c r="E66" s="557"/>
      <c r="F66" s="558">
        <v>3</v>
      </c>
      <c r="G66" s="327" t="s">
        <v>332</v>
      </c>
      <c r="H66" s="559">
        <f t="shared" si="2"/>
        <v>0</v>
      </c>
    </row>
    <row r="67" spans="1:8" ht="10.95" customHeight="1">
      <c r="A67" s="555" t="s">
        <v>5529</v>
      </c>
      <c r="B67" s="556" t="s">
        <v>5530</v>
      </c>
      <c r="C67" s="327"/>
      <c r="D67" s="327"/>
      <c r="E67" s="557"/>
      <c r="F67" s="558">
        <v>1</v>
      </c>
      <c r="G67" s="327" t="s">
        <v>332</v>
      </c>
      <c r="H67" s="559">
        <f t="shared" si="2"/>
        <v>0</v>
      </c>
    </row>
    <row r="68" spans="1:8" ht="10.95" customHeight="1">
      <c r="A68" s="555" t="s">
        <v>5493</v>
      </c>
      <c r="B68" s="556" t="s">
        <v>5494</v>
      </c>
      <c r="C68" s="327"/>
      <c r="D68" s="327"/>
      <c r="E68" s="557"/>
      <c r="F68" s="558">
        <v>1</v>
      </c>
      <c r="G68" s="327" t="s">
        <v>332</v>
      </c>
      <c r="H68" s="559">
        <f t="shared" si="2"/>
        <v>0</v>
      </c>
    </row>
    <row r="69" spans="1:8" ht="10.95" customHeight="1">
      <c r="A69" s="555"/>
      <c r="B69" s="556" t="s">
        <v>5509</v>
      </c>
      <c r="C69" s="327"/>
      <c r="D69" s="327"/>
      <c r="E69" s="557"/>
      <c r="F69" s="558">
        <v>1</v>
      </c>
      <c r="G69" s="327" t="s">
        <v>332</v>
      </c>
      <c r="H69" s="559">
        <f t="shared" si="2"/>
        <v>0</v>
      </c>
    </row>
    <row r="70" spans="1:8" ht="10.95" customHeight="1">
      <c r="A70" s="555"/>
      <c r="B70" s="556" t="s">
        <v>5519</v>
      </c>
      <c r="C70" s="327"/>
      <c r="D70" s="327"/>
      <c r="E70" s="557"/>
      <c r="F70" s="558">
        <v>1</v>
      </c>
      <c r="G70" s="327" t="s">
        <v>332</v>
      </c>
      <c r="H70" s="559">
        <f t="shared" si="2"/>
        <v>0</v>
      </c>
    </row>
    <row r="71" spans="1:8">
      <c r="A71" s="560"/>
      <c r="B71" s="561"/>
      <c r="C71" s="561"/>
      <c r="D71" s="561"/>
      <c r="E71" s="561"/>
      <c r="F71" s="561"/>
      <c r="G71" s="561"/>
      <c r="H71" s="561"/>
    </row>
    <row r="72" spans="1:8">
      <c r="A72" s="562"/>
    </row>
    <row r="73" spans="1:8">
      <c r="B73" s="563" t="s">
        <v>5476</v>
      </c>
      <c r="C73" s="564"/>
      <c r="D73" s="565"/>
      <c r="E73" s="565"/>
      <c r="F73" s="565"/>
      <c r="G73" s="728">
        <f>SUM(H63:H70)</f>
        <v>0</v>
      </c>
      <c r="H73" s="728"/>
    </row>
    <row r="74" spans="1:8" ht="10.8" thickBot="1">
      <c r="B74" s="563"/>
      <c r="C74" s="566"/>
      <c r="D74" s="567"/>
      <c r="E74" s="567"/>
      <c r="F74" s="567"/>
      <c r="G74" s="567"/>
      <c r="H74" s="568"/>
    </row>
    <row r="75" spans="1:8">
      <c r="A75" s="569"/>
      <c r="B75" s="570"/>
      <c r="C75" s="570"/>
      <c r="D75" s="570"/>
      <c r="E75" s="570"/>
      <c r="F75" s="570"/>
      <c r="G75" s="570"/>
      <c r="H75" s="571"/>
    </row>
    <row r="76" spans="1:8">
      <c r="A76" s="572"/>
      <c r="B76" s="564" t="s">
        <v>5531</v>
      </c>
      <c r="C76" s="560"/>
      <c r="D76" s="560"/>
      <c r="E76" s="560"/>
      <c r="F76" s="560"/>
      <c r="G76" s="728">
        <f>SUM(G29+G58+G73)</f>
        <v>0</v>
      </c>
      <c r="H76" s="729"/>
    </row>
    <row r="77" spans="1:8" ht="10.8" thickBot="1">
      <c r="A77" s="573"/>
      <c r="B77" s="574"/>
      <c r="C77" s="575"/>
      <c r="D77" s="575"/>
      <c r="E77" s="575"/>
      <c r="F77" s="575"/>
      <c r="G77" s="576"/>
      <c r="H77" s="577"/>
    </row>
    <row r="78" spans="1:8">
      <c r="A78" s="560"/>
      <c r="B78" s="560"/>
      <c r="C78" s="560"/>
      <c r="D78" s="560"/>
      <c r="E78" s="560"/>
      <c r="F78" s="560"/>
      <c r="G78" s="560"/>
      <c r="H78" s="560"/>
    </row>
    <row r="79" spans="1:8">
      <c r="A79" s="578"/>
      <c r="C79" s="579"/>
      <c r="D79" s="579"/>
      <c r="E79" s="579"/>
      <c r="F79" s="579"/>
      <c r="G79" s="579"/>
      <c r="H79" s="579"/>
    </row>
    <row r="80" spans="1:8">
      <c r="A80" s="580"/>
      <c r="C80" s="579"/>
      <c r="D80" s="579"/>
      <c r="E80" s="579"/>
      <c r="F80" s="579"/>
      <c r="G80" s="579"/>
      <c r="H80" s="579"/>
    </row>
    <row r="81" spans="1:8">
      <c r="A81" s="580"/>
      <c r="B81" s="579"/>
      <c r="C81" s="579"/>
      <c r="D81" s="579"/>
      <c r="E81" s="579"/>
      <c r="F81" s="579"/>
      <c r="G81" s="579"/>
      <c r="H81" s="579"/>
    </row>
    <row r="82" spans="1:8">
      <c r="A82" s="580"/>
      <c r="B82" s="579"/>
      <c r="C82" s="579"/>
      <c r="D82" s="579"/>
      <c r="E82" s="579"/>
      <c r="F82" s="579"/>
      <c r="G82" s="579"/>
      <c r="H82" s="579"/>
    </row>
    <row r="84" spans="1:8">
      <c r="A84" s="581"/>
      <c r="B84" s="581"/>
      <c r="C84" s="581"/>
      <c r="D84" s="581"/>
      <c r="E84" s="581"/>
      <c r="F84" s="581"/>
      <c r="G84" s="581"/>
      <c r="H84" s="581"/>
    </row>
    <row r="85" spans="1:8">
      <c r="A85" s="581"/>
      <c r="B85" s="581"/>
      <c r="C85" s="581"/>
      <c r="D85" s="581"/>
      <c r="E85" s="581"/>
      <c r="F85" s="541"/>
      <c r="G85" s="541"/>
      <c r="H85" s="582"/>
    </row>
    <row r="86" spans="1:8">
      <c r="A86" s="581"/>
    </row>
  </sheetData>
  <mergeCells count="7">
    <mergeCell ref="G76:H76"/>
    <mergeCell ref="F10:G10"/>
    <mergeCell ref="G29:H29"/>
    <mergeCell ref="F32:G32"/>
    <mergeCell ref="G58:H58"/>
    <mergeCell ref="F61:G61"/>
    <mergeCell ref="G73:H7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BM434"/>
  <sheetViews>
    <sheetView showGridLines="0" topLeftCell="A418" workbookViewId="0">
      <selection activeCell="H429" sqref="H429:H433"/>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46" t="s">
        <v>5</v>
      </c>
      <c r="M2" s="647"/>
      <c r="N2" s="647"/>
      <c r="O2" s="647"/>
      <c r="P2" s="647"/>
      <c r="Q2" s="647"/>
      <c r="R2" s="647"/>
      <c r="S2" s="647"/>
      <c r="T2" s="647"/>
      <c r="U2" s="647"/>
      <c r="V2" s="647"/>
      <c r="AT2" s="18" t="s">
        <v>89</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681" t="str">
        <f>'Rekapitulace stavby'!K6</f>
        <v>Tělocvična v ulici Jívanská - revize 01</v>
      </c>
      <c r="F7" s="682"/>
      <c r="G7" s="682"/>
      <c r="H7" s="682"/>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71" t="s">
        <v>3444</v>
      </c>
      <c r="F9" s="680"/>
      <c r="G9" s="680"/>
      <c r="H9" s="680"/>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29. 11. 2022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55" t="str">
        <f>'Rekapitulace stavby'!E14</f>
        <v xml:space="preserve"> </v>
      </c>
      <c r="F18" s="655"/>
      <c r="G18" s="655"/>
      <c r="H18" s="655"/>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57" t="s">
        <v>1</v>
      </c>
      <c r="F27" s="657"/>
      <c r="G27" s="657"/>
      <c r="H27" s="657"/>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ROUND(J131,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ROUND((SUM(BE131:BE433)),  2)</f>
        <v>0</v>
      </c>
      <c r="G33" s="30"/>
      <c r="H33" s="30"/>
      <c r="I33" s="99">
        <v>0.21</v>
      </c>
      <c r="J33" s="98">
        <f>ROUND(((SUM(BE131:BE433))*I33),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ROUND((SUM(BF131:BF433)),  2)</f>
        <v>0</v>
      </c>
      <c r="G34" s="30"/>
      <c r="H34" s="30"/>
      <c r="I34" s="99">
        <v>0.15</v>
      </c>
      <c r="J34" s="98">
        <f>ROUND(((SUM(BF131:BF433))*I34),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ROUND((SUM(BG131:BG433)),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ROUND((SUM(BH131:BH433)),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ROUND((SUM(BI131:BI433)),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681" t="str">
        <f>E7</f>
        <v>Tělocvična v ulici Jívanská - revize 01</v>
      </c>
      <c r="F85" s="682"/>
      <c r="G85" s="682"/>
      <c r="H85" s="68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71" t="str">
        <f>E9</f>
        <v>SO 03 - Venkovní úpravy</v>
      </c>
      <c r="F87" s="680"/>
      <c r="G87" s="680"/>
      <c r="H87" s="680"/>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29. 11. 2022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J131</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J132</f>
        <v>0</v>
      </c>
      <c r="L97" s="111"/>
    </row>
    <row r="98" spans="1:31" s="10" customFormat="1" ht="19.95" customHeight="1">
      <c r="B98" s="115"/>
      <c r="D98" s="116" t="s">
        <v>111</v>
      </c>
      <c r="E98" s="117"/>
      <c r="F98" s="117"/>
      <c r="G98" s="117"/>
      <c r="H98" s="117"/>
      <c r="I98" s="117"/>
      <c r="J98" s="118">
        <f>J133</f>
        <v>0</v>
      </c>
      <c r="L98" s="115"/>
    </row>
    <row r="99" spans="1:31" s="10" customFormat="1" ht="19.95" customHeight="1">
      <c r="B99" s="115"/>
      <c r="D99" s="116" t="s">
        <v>112</v>
      </c>
      <c r="E99" s="117"/>
      <c r="F99" s="117"/>
      <c r="G99" s="117"/>
      <c r="H99" s="117"/>
      <c r="I99" s="117"/>
      <c r="J99" s="118">
        <f>J236</f>
        <v>0</v>
      </c>
      <c r="L99" s="115"/>
    </row>
    <row r="100" spans="1:31" s="10" customFormat="1" ht="19.95" customHeight="1">
      <c r="B100" s="115"/>
      <c r="D100" s="116" t="s">
        <v>398</v>
      </c>
      <c r="E100" s="117"/>
      <c r="F100" s="117"/>
      <c r="G100" s="117"/>
      <c r="H100" s="117"/>
      <c r="I100" s="117"/>
      <c r="J100" s="118">
        <f>J282</f>
        <v>0</v>
      </c>
      <c r="L100" s="115"/>
    </row>
    <row r="101" spans="1:31" s="10" customFormat="1" ht="19.95" customHeight="1">
      <c r="B101" s="115"/>
      <c r="D101" s="116" t="s">
        <v>399</v>
      </c>
      <c r="E101" s="117"/>
      <c r="F101" s="117"/>
      <c r="G101" s="117"/>
      <c r="H101" s="117"/>
      <c r="I101" s="117"/>
      <c r="J101" s="118">
        <f>J308</f>
        <v>0</v>
      </c>
      <c r="L101" s="115"/>
    </row>
    <row r="102" spans="1:31" s="10" customFormat="1" ht="19.95" customHeight="1">
      <c r="B102" s="115"/>
      <c r="D102" s="116" t="s">
        <v>113</v>
      </c>
      <c r="E102" s="117"/>
      <c r="F102" s="117"/>
      <c r="G102" s="117"/>
      <c r="H102" s="117"/>
      <c r="I102" s="117"/>
      <c r="J102" s="118">
        <f>J357</f>
        <v>0</v>
      </c>
      <c r="L102" s="115"/>
    </row>
    <row r="103" spans="1:31" s="10" customFormat="1" ht="19.95" customHeight="1">
      <c r="B103" s="115"/>
      <c r="D103" s="116" t="s">
        <v>114</v>
      </c>
      <c r="E103" s="117"/>
      <c r="F103" s="117"/>
      <c r="G103" s="117"/>
      <c r="H103" s="117"/>
      <c r="I103" s="117"/>
      <c r="J103" s="118">
        <f>J375</f>
        <v>0</v>
      </c>
      <c r="L103" s="115"/>
    </row>
    <row r="104" spans="1:31" s="10" customFormat="1" ht="19.95" customHeight="1">
      <c r="B104" s="115"/>
      <c r="D104" s="116" t="s">
        <v>116</v>
      </c>
      <c r="E104" s="117"/>
      <c r="F104" s="117"/>
      <c r="G104" s="117"/>
      <c r="H104" s="117"/>
      <c r="I104" s="117"/>
      <c r="J104" s="118">
        <f>J405</f>
        <v>0</v>
      </c>
      <c r="L104" s="115"/>
    </row>
    <row r="105" spans="1:31" s="9" customFormat="1" ht="24.9" customHeight="1">
      <c r="B105" s="111"/>
      <c r="D105" s="112" t="s">
        <v>401</v>
      </c>
      <c r="E105" s="113"/>
      <c r="F105" s="113"/>
      <c r="G105" s="113"/>
      <c r="H105" s="113"/>
      <c r="I105" s="113"/>
      <c r="J105" s="114">
        <f>J407</f>
        <v>0</v>
      </c>
      <c r="L105" s="111"/>
    </row>
    <row r="106" spans="1:31" s="10" customFormat="1" ht="19.95" customHeight="1">
      <c r="B106" s="115"/>
      <c r="D106" s="116" t="s">
        <v>3445</v>
      </c>
      <c r="E106" s="117"/>
      <c r="F106" s="117"/>
      <c r="G106" s="117"/>
      <c r="H106" s="117"/>
      <c r="I106" s="117"/>
      <c r="J106" s="118">
        <f>J408</f>
        <v>0</v>
      </c>
      <c r="L106" s="115"/>
    </row>
    <row r="107" spans="1:31" s="9" customFormat="1" ht="24.9" customHeight="1">
      <c r="B107" s="111"/>
      <c r="D107" s="112" t="s">
        <v>117</v>
      </c>
      <c r="E107" s="113"/>
      <c r="F107" s="113"/>
      <c r="G107" s="113"/>
      <c r="H107" s="113"/>
      <c r="I107" s="113"/>
      <c r="J107" s="114">
        <f>J425</f>
        <v>0</v>
      </c>
      <c r="L107" s="111"/>
    </row>
    <row r="108" spans="1:31" s="10" customFormat="1" ht="19.95" customHeight="1">
      <c r="B108" s="115"/>
      <c r="D108" s="116" t="s">
        <v>118</v>
      </c>
      <c r="E108" s="117"/>
      <c r="F108" s="117"/>
      <c r="G108" s="117"/>
      <c r="H108" s="117"/>
      <c r="I108" s="117"/>
      <c r="J108" s="118">
        <f>J426</f>
        <v>0</v>
      </c>
      <c r="L108" s="115"/>
    </row>
    <row r="109" spans="1:31" s="10" customFormat="1" ht="19.95" customHeight="1">
      <c r="B109" s="115"/>
      <c r="D109" s="116" t="s">
        <v>119</v>
      </c>
      <c r="E109" s="117"/>
      <c r="F109" s="117"/>
      <c r="G109" s="117"/>
      <c r="H109" s="117"/>
      <c r="I109" s="117"/>
      <c r="J109" s="118">
        <f>J428</f>
        <v>0</v>
      </c>
      <c r="L109" s="115"/>
    </row>
    <row r="110" spans="1:31" s="10" customFormat="1" ht="19.95" customHeight="1">
      <c r="B110" s="115"/>
      <c r="D110" s="116" t="s">
        <v>120</v>
      </c>
      <c r="E110" s="117"/>
      <c r="F110" s="117"/>
      <c r="G110" s="117"/>
      <c r="H110" s="117"/>
      <c r="I110" s="117"/>
      <c r="J110" s="118">
        <f>J430</f>
        <v>0</v>
      </c>
      <c r="L110" s="115"/>
    </row>
    <row r="111" spans="1:31" s="10" customFormat="1" ht="19.95" customHeight="1">
      <c r="B111" s="115"/>
      <c r="D111" s="116" t="s">
        <v>121</v>
      </c>
      <c r="E111" s="117"/>
      <c r="F111" s="117"/>
      <c r="G111" s="117"/>
      <c r="H111" s="117"/>
      <c r="I111" s="117"/>
      <c r="J111" s="118">
        <f>J432</f>
        <v>0</v>
      </c>
      <c r="L111" s="115"/>
    </row>
    <row r="112" spans="1:31" s="2" customFormat="1" ht="21.75" customHeight="1">
      <c r="A112" s="30"/>
      <c r="B112" s="31"/>
      <c r="C112" s="30"/>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31" s="2" customFormat="1" ht="6.9" customHeight="1">
      <c r="A113" s="30"/>
      <c r="B113" s="45"/>
      <c r="C113" s="46"/>
      <c r="D113" s="46"/>
      <c r="E113" s="46"/>
      <c r="F113" s="46"/>
      <c r="G113" s="46"/>
      <c r="H113" s="46"/>
      <c r="I113" s="46"/>
      <c r="J113" s="46"/>
      <c r="K113" s="46"/>
      <c r="L113" s="40"/>
      <c r="S113" s="30"/>
      <c r="T113" s="30"/>
      <c r="U113" s="30"/>
      <c r="V113" s="30"/>
      <c r="W113" s="30"/>
      <c r="X113" s="30"/>
      <c r="Y113" s="30"/>
      <c r="Z113" s="30"/>
      <c r="AA113" s="30"/>
      <c r="AB113" s="30"/>
      <c r="AC113" s="30"/>
      <c r="AD113" s="30"/>
      <c r="AE113" s="30"/>
    </row>
    <row r="117" spans="1:31" s="2" customFormat="1" ht="6.9" customHeight="1">
      <c r="A117" s="30"/>
      <c r="B117" s="47"/>
      <c r="C117" s="48"/>
      <c r="D117" s="48"/>
      <c r="E117" s="48"/>
      <c r="F117" s="48"/>
      <c r="G117" s="48"/>
      <c r="H117" s="48"/>
      <c r="I117" s="48"/>
      <c r="J117" s="48"/>
      <c r="K117" s="48"/>
      <c r="L117" s="40"/>
      <c r="S117" s="30"/>
      <c r="T117" s="30"/>
      <c r="U117" s="30"/>
      <c r="V117" s="30"/>
      <c r="W117" s="30"/>
      <c r="X117" s="30"/>
      <c r="Y117" s="30"/>
      <c r="Z117" s="30"/>
      <c r="AA117" s="30"/>
      <c r="AB117" s="30"/>
      <c r="AC117" s="30"/>
      <c r="AD117" s="30"/>
      <c r="AE117" s="30"/>
    </row>
    <row r="118" spans="1:31" s="2" customFormat="1" ht="24.9" customHeight="1">
      <c r="A118" s="30"/>
      <c r="B118" s="31"/>
      <c r="C118" s="22" t="s">
        <v>122</v>
      </c>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31" s="2" customFormat="1" ht="6.9"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31" s="2" customFormat="1" ht="12" customHeight="1">
      <c r="A120" s="30"/>
      <c r="B120" s="31"/>
      <c r="C120" s="27" t="s">
        <v>14</v>
      </c>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31" s="2" customFormat="1" ht="16.5" customHeight="1">
      <c r="A121" s="30"/>
      <c r="B121" s="31"/>
      <c r="C121" s="30"/>
      <c r="D121" s="30"/>
      <c r="E121" s="681" t="str">
        <f>E7</f>
        <v>Tělocvična v ulici Jívanská - revize 01</v>
      </c>
      <c r="F121" s="682"/>
      <c r="G121" s="682"/>
      <c r="H121" s="682"/>
      <c r="I121" s="30"/>
      <c r="J121" s="30"/>
      <c r="K121" s="30"/>
      <c r="L121" s="40"/>
      <c r="S121" s="30"/>
      <c r="T121" s="30"/>
      <c r="U121" s="30"/>
      <c r="V121" s="30"/>
      <c r="W121" s="30"/>
      <c r="X121" s="30"/>
      <c r="Y121" s="30"/>
      <c r="Z121" s="30"/>
      <c r="AA121" s="30"/>
      <c r="AB121" s="30"/>
      <c r="AC121" s="30"/>
      <c r="AD121" s="30"/>
      <c r="AE121" s="30"/>
    </row>
    <row r="122" spans="1:31" s="2" customFormat="1" ht="12" customHeight="1">
      <c r="A122" s="30"/>
      <c r="B122" s="31"/>
      <c r="C122" s="27" t="s">
        <v>103</v>
      </c>
      <c r="D122" s="30"/>
      <c r="E122" s="30"/>
      <c r="F122" s="30"/>
      <c r="G122" s="30"/>
      <c r="H122" s="30"/>
      <c r="I122" s="30"/>
      <c r="J122" s="30"/>
      <c r="K122" s="30"/>
      <c r="L122" s="40"/>
      <c r="S122" s="30"/>
      <c r="T122" s="30"/>
      <c r="U122" s="30"/>
      <c r="V122" s="30"/>
      <c r="W122" s="30"/>
      <c r="X122" s="30"/>
      <c r="Y122" s="30"/>
      <c r="Z122" s="30"/>
      <c r="AA122" s="30"/>
      <c r="AB122" s="30"/>
      <c r="AC122" s="30"/>
      <c r="AD122" s="30"/>
      <c r="AE122" s="30"/>
    </row>
    <row r="123" spans="1:31" s="2" customFormat="1" ht="16.5" customHeight="1">
      <c r="A123" s="30"/>
      <c r="B123" s="31"/>
      <c r="C123" s="30"/>
      <c r="D123" s="30"/>
      <c r="E123" s="671" t="str">
        <f>E9</f>
        <v>SO 03 - Venkovní úpravy</v>
      </c>
      <c r="F123" s="680"/>
      <c r="G123" s="680"/>
      <c r="H123" s="680"/>
      <c r="I123" s="30"/>
      <c r="J123" s="30"/>
      <c r="K123" s="30"/>
      <c r="L123" s="40"/>
      <c r="S123" s="30"/>
      <c r="T123" s="30"/>
      <c r="U123" s="30"/>
      <c r="V123" s="30"/>
      <c r="W123" s="30"/>
      <c r="X123" s="30"/>
      <c r="Y123" s="30"/>
      <c r="Z123" s="30"/>
      <c r="AA123" s="30"/>
      <c r="AB123" s="30"/>
      <c r="AC123" s="30"/>
      <c r="AD123" s="30"/>
      <c r="AE123" s="30"/>
    </row>
    <row r="124" spans="1:31" s="2" customFormat="1" ht="6.9" customHeight="1">
      <c r="A124" s="30"/>
      <c r="B124" s="31"/>
      <c r="C124" s="30"/>
      <c r="D124" s="30"/>
      <c r="E124" s="30"/>
      <c r="F124" s="30"/>
      <c r="G124" s="30"/>
      <c r="H124" s="30"/>
      <c r="I124" s="30"/>
      <c r="J124" s="30"/>
      <c r="K124" s="30"/>
      <c r="L124" s="40"/>
      <c r="S124" s="30"/>
      <c r="T124" s="30"/>
      <c r="U124" s="30"/>
      <c r="V124" s="30"/>
      <c r="W124" s="30"/>
      <c r="X124" s="30"/>
      <c r="Y124" s="30"/>
      <c r="Z124" s="30"/>
      <c r="AA124" s="30"/>
      <c r="AB124" s="30"/>
      <c r="AC124" s="30"/>
      <c r="AD124" s="30"/>
      <c r="AE124" s="30"/>
    </row>
    <row r="125" spans="1:31" s="2" customFormat="1" ht="12" customHeight="1">
      <c r="A125" s="30"/>
      <c r="B125" s="31"/>
      <c r="C125" s="27" t="s">
        <v>18</v>
      </c>
      <c r="D125" s="30"/>
      <c r="E125" s="30"/>
      <c r="F125" s="25" t="str">
        <f>F12</f>
        <v>Praha - Horní Počernice</v>
      </c>
      <c r="G125" s="30"/>
      <c r="H125" s="30"/>
      <c r="I125" s="27" t="s">
        <v>20</v>
      </c>
      <c r="J125" s="53" t="str">
        <f>IF(J12="","",J12)</f>
        <v>29. 11. 2022</v>
      </c>
      <c r="K125" s="30"/>
      <c r="L125" s="40"/>
      <c r="S125" s="30"/>
      <c r="T125" s="30"/>
      <c r="U125" s="30"/>
      <c r="V125" s="30"/>
      <c r="W125" s="30"/>
      <c r="X125" s="30"/>
      <c r="Y125" s="30"/>
      <c r="Z125" s="30"/>
      <c r="AA125" s="30"/>
      <c r="AB125" s="30"/>
      <c r="AC125" s="30"/>
      <c r="AD125" s="30"/>
      <c r="AE125" s="30"/>
    </row>
    <row r="126" spans="1:31" s="2" customFormat="1" ht="6.9"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31" s="2" customFormat="1" ht="25.65" customHeight="1">
      <c r="A127" s="30"/>
      <c r="B127" s="31"/>
      <c r="C127" s="27" t="s">
        <v>22</v>
      </c>
      <c r="D127" s="30"/>
      <c r="E127" s="30"/>
      <c r="F127" s="25" t="str">
        <f>E15</f>
        <v xml:space="preserve"> </v>
      </c>
      <c r="G127" s="30"/>
      <c r="H127" s="30"/>
      <c r="I127" s="27" t="s">
        <v>27</v>
      </c>
      <c r="J127" s="28" t="str">
        <f>E21</f>
        <v>Sportovní projekty s.r.o.</v>
      </c>
      <c r="K127" s="30"/>
      <c r="L127" s="40"/>
      <c r="S127" s="30"/>
      <c r="T127" s="30"/>
      <c r="U127" s="30"/>
      <c r="V127" s="30"/>
      <c r="W127" s="30"/>
      <c r="X127" s="30"/>
      <c r="Y127" s="30"/>
      <c r="Z127" s="30"/>
      <c r="AA127" s="30"/>
      <c r="AB127" s="30"/>
      <c r="AC127" s="30"/>
      <c r="AD127" s="30"/>
      <c r="AE127" s="30"/>
    </row>
    <row r="128" spans="1:31" s="2" customFormat="1" ht="15.15" customHeight="1">
      <c r="A128" s="30"/>
      <c r="B128" s="31"/>
      <c r="C128" s="27" t="s">
        <v>26</v>
      </c>
      <c r="D128" s="30"/>
      <c r="E128" s="30"/>
      <c r="F128" s="25" t="str">
        <f>IF(E18="","",E18)</f>
        <v xml:space="preserve"> </v>
      </c>
      <c r="G128" s="30"/>
      <c r="H128" s="30"/>
      <c r="I128" s="27" t="s">
        <v>30</v>
      </c>
      <c r="J128" s="28" t="str">
        <f>E24</f>
        <v>F.Pecka</v>
      </c>
      <c r="K128" s="30"/>
      <c r="L128" s="40"/>
      <c r="S128" s="30"/>
      <c r="T128" s="30"/>
      <c r="U128" s="30"/>
      <c r="V128" s="30"/>
      <c r="W128" s="30"/>
      <c r="X128" s="30"/>
      <c r="Y128" s="30"/>
      <c r="Z128" s="30"/>
      <c r="AA128" s="30"/>
      <c r="AB128" s="30"/>
      <c r="AC128" s="30"/>
      <c r="AD128" s="30"/>
      <c r="AE128" s="30"/>
    </row>
    <row r="129" spans="1:65" s="2" customFormat="1" ht="10.35" customHeight="1">
      <c r="A129" s="30"/>
      <c r="B129" s="31"/>
      <c r="C129" s="30"/>
      <c r="D129" s="30"/>
      <c r="E129" s="30"/>
      <c r="F129" s="30"/>
      <c r="G129" s="30"/>
      <c r="H129" s="30"/>
      <c r="I129" s="30"/>
      <c r="J129" s="30"/>
      <c r="K129" s="30"/>
      <c r="L129" s="40"/>
      <c r="S129" s="30"/>
      <c r="T129" s="30"/>
      <c r="U129" s="30"/>
      <c r="V129" s="30"/>
      <c r="W129" s="30"/>
      <c r="X129" s="30"/>
      <c r="Y129" s="30"/>
      <c r="Z129" s="30"/>
      <c r="AA129" s="30"/>
      <c r="AB129" s="30"/>
      <c r="AC129" s="30"/>
      <c r="AD129" s="30"/>
      <c r="AE129" s="30"/>
    </row>
    <row r="130" spans="1:65" s="11" customFormat="1" ht="29.25" customHeight="1">
      <c r="A130" s="119"/>
      <c r="B130" s="120"/>
      <c r="C130" s="121" t="s">
        <v>123</v>
      </c>
      <c r="D130" s="122" t="s">
        <v>58</v>
      </c>
      <c r="E130" s="122" t="s">
        <v>54</v>
      </c>
      <c r="F130" s="122" t="s">
        <v>55</v>
      </c>
      <c r="G130" s="122" t="s">
        <v>124</v>
      </c>
      <c r="H130" s="122" t="s">
        <v>125</v>
      </c>
      <c r="I130" s="122" t="s">
        <v>126</v>
      </c>
      <c r="J130" s="123" t="s">
        <v>107</v>
      </c>
      <c r="K130" s="124" t="s">
        <v>127</v>
      </c>
      <c r="L130" s="125"/>
      <c r="M130" s="60" t="s">
        <v>1</v>
      </c>
      <c r="N130" s="61" t="s">
        <v>37</v>
      </c>
      <c r="O130" s="61" t="s">
        <v>128</v>
      </c>
      <c r="P130" s="61" t="s">
        <v>129</v>
      </c>
      <c r="Q130" s="61" t="s">
        <v>130</v>
      </c>
      <c r="R130" s="61" t="s">
        <v>131</v>
      </c>
      <c r="S130" s="61" t="s">
        <v>132</v>
      </c>
      <c r="T130" s="62" t="s">
        <v>133</v>
      </c>
      <c r="U130" s="119"/>
      <c r="V130" s="119"/>
      <c r="W130" s="119"/>
      <c r="X130" s="119"/>
      <c r="Y130" s="119"/>
      <c r="Z130" s="119"/>
      <c r="AA130" s="119"/>
      <c r="AB130" s="119"/>
      <c r="AC130" s="119"/>
      <c r="AD130" s="119"/>
      <c r="AE130" s="119"/>
    </row>
    <row r="131" spans="1:65" s="2" customFormat="1" ht="22.8" customHeight="1">
      <c r="A131" s="30"/>
      <c r="B131" s="31"/>
      <c r="C131" s="67" t="s">
        <v>134</v>
      </c>
      <c r="D131" s="30"/>
      <c r="E131" s="30"/>
      <c r="F131" s="30"/>
      <c r="G131" s="30"/>
      <c r="H131" s="30"/>
      <c r="I131" s="30"/>
      <c r="J131" s="126">
        <f>BK131</f>
        <v>0</v>
      </c>
      <c r="K131" s="30"/>
      <c r="L131" s="31"/>
      <c r="M131" s="63"/>
      <c r="N131" s="54"/>
      <c r="O131" s="64"/>
      <c r="P131" s="127">
        <f>P132+P407+P425</f>
        <v>1793.2026389999999</v>
      </c>
      <c r="Q131" s="64"/>
      <c r="R131" s="127">
        <f>R132+R407+R425</f>
        <v>733.22799997999994</v>
      </c>
      <c r="S131" s="64"/>
      <c r="T131" s="128">
        <f>T132+T407+T425</f>
        <v>0</v>
      </c>
      <c r="U131" s="30"/>
      <c r="V131" s="30"/>
      <c r="W131" s="30"/>
      <c r="X131" s="30"/>
      <c r="Y131" s="30"/>
      <c r="Z131" s="30"/>
      <c r="AA131" s="30"/>
      <c r="AB131" s="30"/>
      <c r="AC131" s="30"/>
      <c r="AD131" s="30"/>
      <c r="AE131" s="30"/>
      <c r="AT131" s="18" t="s">
        <v>72</v>
      </c>
      <c r="AU131" s="18" t="s">
        <v>109</v>
      </c>
      <c r="BK131" s="129">
        <f>BK132+BK407+BK425</f>
        <v>0</v>
      </c>
    </row>
    <row r="132" spans="1:65" s="12" customFormat="1" ht="25.95" customHeight="1">
      <c r="B132" s="130"/>
      <c r="D132" s="131" t="s">
        <v>72</v>
      </c>
      <c r="E132" s="132" t="s">
        <v>135</v>
      </c>
      <c r="F132" s="132" t="s">
        <v>136</v>
      </c>
      <c r="J132" s="133">
        <f>BK132</f>
        <v>0</v>
      </c>
      <c r="L132" s="130"/>
      <c r="M132" s="134"/>
      <c r="N132" s="135"/>
      <c r="O132" s="135"/>
      <c r="P132" s="136">
        <f>P133+P236+P282+P308+P357+P375+P405</f>
        <v>1793.2026389999999</v>
      </c>
      <c r="Q132" s="135"/>
      <c r="R132" s="136">
        <f>R133+R236+R282+R308+R357+R375+R405</f>
        <v>733.22799997999994</v>
      </c>
      <c r="S132" s="135"/>
      <c r="T132" s="137">
        <f>T133+T236+T282+T308+T357+T375+T405</f>
        <v>0</v>
      </c>
      <c r="AR132" s="131" t="s">
        <v>81</v>
      </c>
      <c r="AT132" s="138" t="s">
        <v>72</v>
      </c>
      <c r="AU132" s="138" t="s">
        <v>73</v>
      </c>
      <c r="AY132" s="131" t="s">
        <v>137</v>
      </c>
      <c r="BK132" s="139">
        <f>BK133+BK236+BK282+BK308+BK357+BK375+BK405</f>
        <v>0</v>
      </c>
    </row>
    <row r="133" spans="1:65" s="12" customFormat="1" ht="22.8" customHeight="1">
      <c r="B133" s="130"/>
      <c r="D133" s="131" t="s">
        <v>72</v>
      </c>
      <c r="E133" s="140" t="s">
        <v>81</v>
      </c>
      <c r="F133" s="140" t="s">
        <v>138</v>
      </c>
      <c r="J133" s="141">
        <f>BK133</f>
        <v>0</v>
      </c>
      <c r="L133" s="130"/>
      <c r="M133" s="134"/>
      <c r="N133" s="135"/>
      <c r="O133" s="135"/>
      <c r="P133" s="136">
        <f>SUM(P134:P235)</f>
        <v>640.86353399999973</v>
      </c>
      <c r="Q133" s="135"/>
      <c r="R133" s="136">
        <f>SUM(R134:R235)</f>
        <v>14.057789999999999</v>
      </c>
      <c r="S133" s="135"/>
      <c r="T133" s="137">
        <f>SUM(T134:T235)</f>
        <v>0</v>
      </c>
      <c r="AR133" s="131" t="s">
        <v>81</v>
      </c>
      <c r="AT133" s="138" t="s">
        <v>72</v>
      </c>
      <c r="AU133" s="138" t="s">
        <v>81</v>
      </c>
      <c r="AY133" s="131" t="s">
        <v>137</v>
      </c>
      <c r="BK133" s="139">
        <f>SUM(BK134:BK235)</f>
        <v>0</v>
      </c>
    </row>
    <row r="134" spans="1:65" s="2" customFormat="1" ht="24.15" customHeight="1">
      <c r="A134" s="30"/>
      <c r="B134" s="142"/>
      <c r="C134" s="143" t="s">
        <v>81</v>
      </c>
      <c r="D134" s="143" t="s">
        <v>139</v>
      </c>
      <c r="E134" s="144" t="s">
        <v>3446</v>
      </c>
      <c r="F134" s="145" t="s">
        <v>3447</v>
      </c>
      <c r="G134" s="146" t="s">
        <v>149</v>
      </c>
      <c r="H134" s="147">
        <v>42.610999999999997</v>
      </c>
      <c r="I134" s="148"/>
      <c r="J134" s="148">
        <f>ROUND(I134*H134,2)</f>
        <v>0</v>
      </c>
      <c r="K134" s="149"/>
      <c r="L134" s="31"/>
      <c r="M134" s="150" t="s">
        <v>1</v>
      </c>
      <c r="N134" s="151" t="s">
        <v>38</v>
      </c>
      <c r="O134" s="152">
        <v>4.4930000000000003</v>
      </c>
      <c r="P134" s="152">
        <f>O134*H134</f>
        <v>191.451223</v>
      </c>
      <c r="Q134" s="152">
        <v>0</v>
      </c>
      <c r="R134" s="152">
        <f>Q134*H134</f>
        <v>0</v>
      </c>
      <c r="S134" s="152">
        <v>0</v>
      </c>
      <c r="T134" s="153">
        <f>S134*H134</f>
        <v>0</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3448</v>
      </c>
    </row>
    <row r="135" spans="1:65" s="15" customFormat="1">
      <c r="B135" s="171"/>
      <c r="D135" s="157" t="s">
        <v>145</v>
      </c>
      <c r="E135" s="172" t="s">
        <v>1</v>
      </c>
      <c r="F135" s="173" t="s">
        <v>3449</v>
      </c>
      <c r="H135" s="172" t="s">
        <v>1</v>
      </c>
      <c r="L135" s="171"/>
      <c r="M135" s="174"/>
      <c r="N135" s="175"/>
      <c r="O135" s="175"/>
      <c r="P135" s="175"/>
      <c r="Q135" s="175"/>
      <c r="R135" s="175"/>
      <c r="S135" s="175"/>
      <c r="T135" s="176"/>
      <c r="AT135" s="172" t="s">
        <v>145</v>
      </c>
      <c r="AU135" s="172" t="s">
        <v>83</v>
      </c>
      <c r="AV135" s="15" t="s">
        <v>81</v>
      </c>
      <c r="AW135" s="15" t="s">
        <v>29</v>
      </c>
      <c r="AX135" s="15" t="s">
        <v>73</v>
      </c>
      <c r="AY135" s="172" t="s">
        <v>137</v>
      </c>
    </row>
    <row r="136" spans="1:65" s="13" customFormat="1">
      <c r="B136" s="156"/>
      <c r="D136" s="157" t="s">
        <v>145</v>
      </c>
      <c r="E136" s="158" t="s">
        <v>1</v>
      </c>
      <c r="F136" s="159" t="s">
        <v>3450</v>
      </c>
      <c r="H136" s="160">
        <v>15.353999999999999</v>
      </c>
      <c r="L136" s="156"/>
      <c r="M136" s="161"/>
      <c r="N136" s="162"/>
      <c r="O136" s="162"/>
      <c r="P136" s="162"/>
      <c r="Q136" s="162"/>
      <c r="R136" s="162"/>
      <c r="S136" s="162"/>
      <c r="T136" s="163"/>
      <c r="AT136" s="158" t="s">
        <v>145</v>
      </c>
      <c r="AU136" s="158" t="s">
        <v>83</v>
      </c>
      <c r="AV136" s="13" t="s">
        <v>83</v>
      </c>
      <c r="AW136" s="13" t="s">
        <v>29</v>
      </c>
      <c r="AX136" s="13" t="s">
        <v>73</v>
      </c>
      <c r="AY136" s="158" t="s">
        <v>137</v>
      </c>
    </row>
    <row r="137" spans="1:65" s="13" customFormat="1">
      <c r="B137" s="156"/>
      <c r="D137" s="157" t="s">
        <v>145</v>
      </c>
      <c r="E137" s="158" t="s">
        <v>1</v>
      </c>
      <c r="F137" s="159" t="s">
        <v>3451</v>
      </c>
      <c r="H137" s="160">
        <v>21.071000000000002</v>
      </c>
      <c r="L137" s="156"/>
      <c r="M137" s="161"/>
      <c r="N137" s="162"/>
      <c r="O137" s="162"/>
      <c r="P137" s="162"/>
      <c r="Q137" s="162"/>
      <c r="R137" s="162"/>
      <c r="S137" s="162"/>
      <c r="T137" s="163"/>
      <c r="AT137" s="158" t="s">
        <v>145</v>
      </c>
      <c r="AU137" s="158" t="s">
        <v>83</v>
      </c>
      <c r="AV137" s="13" t="s">
        <v>83</v>
      </c>
      <c r="AW137" s="13" t="s">
        <v>29</v>
      </c>
      <c r="AX137" s="13" t="s">
        <v>73</v>
      </c>
      <c r="AY137" s="158" t="s">
        <v>137</v>
      </c>
    </row>
    <row r="138" spans="1:65" s="16" customFormat="1">
      <c r="B138" s="191"/>
      <c r="D138" s="157" t="s">
        <v>145</v>
      </c>
      <c r="E138" s="192" t="s">
        <v>1</v>
      </c>
      <c r="F138" s="193" t="s">
        <v>582</v>
      </c>
      <c r="H138" s="194">
        <v>36.424999999999997</v>
      </c>
      <c r="L138" s="191"/>
      <c r="M138" s="195"/>
      <c r="N138" s="196"/>
      <c r="O138" s="196"/>
      <c r="P138" s="196"/>
      <c r="Q138" s="196"/>
      <c r="R138" s="196"/>
      <c r="S138" s="196"/>
      <c r="T138" s="197"/>
      <c r="AT138" s="192" t="s">
        <v>145</v>
      </c>
      <c r="AU138" s="192" t="s">
        <v>83</v>
      </c>
      <c r="AV138" s="16" t="s">
        <v>152</v>
      </c>
      <c r="AW138" s="16" t="s">
        <v>29</v>
      </c>
      <c r="AX138" s="16" t="s">
        <v>73</v>
      </c>
      <c r="AY138" s="192" t="s">
        <v>137</v>
      </c>
    </row>
    <row r="139" spans="1:65" s="13" customFormat="1">
      <c r="B139" s="156"/>
      <c r="D139" s="157" t="s">
        <v>145</v>
      </c>
      <c r="E139" s="158" t="s">
        <v>1</v>
      </c>
      <c r="F139" s="159" t="s">
        <v>3452</v>
      </c>
      <c r="H139" s="160">
        <v>0.432</v>
      </c>
      <c r="L139" s="156"/>
      <c r="M139" s="161"/>
      <c r="N139" s="162"/>
      <c r="O139" s="162"/>
      <c r="P139" s="162"/>
      <c r="Q139" s="162"/>
      <c r="R139" s="162"/>
      <c r="S139" s="162"/>
      <c r="T139" s="163"/>
      <c r="AT139" s="158" t="s">
        <v>145</v>
      </c>
      <c r="AU139" s="158" t="s">
        <v>83</v>
      </c>
      <c r="AV139" s="13" t="s">
        <v>83</v>
      </c>
      <c r="AW139" s="13" t="s">
        <v>29</v>
      </c>
      <c r="AX139" s="13" t="s">
        <v>73</v>
      </c>
      <c r="AY139" s="158" t="s">
        <v>137</v>
      </c>
    </row>
    <row r="140" spans="1:65" s="13" customFormat="1">
      <c r="B140" s="156"/>
      <c r="D140" s="157" t="s">
        <v>145</v>
      </c>
      <c r="E140" s="158" t="s">
        <v>1</v>
      </c>
      <c r="F140" s="159" t="s">
        <v>3453</v>
      </c>
      <c r="H140" s="160">
        <v>0.216</v>
      </c>
      <c r="L140" s="156"/>
      <c r="M140" s="161"/>
      <c r="N140" s="162"/>
      <c r="O140" s="162"/>
      <c r="P140" s="162"/>
      <c r="Q140" s="162"/>
      <c r="R140" s="162"/>
      <c r="S140" s="162"/>
      <c r="T140" s="163"/>
      <c r="AT140" s="158" t="s">
        <v>145</v>
      </c>
      <c r="AU140" s="158" t="s">
        <v>83</v>
      </c>
      <c r="AV140" s="13" t="s">
        <v>83</v>
      </c>
      <c r="AW140" s="13" t="s">
        <v>29</v>
      </c>
      <c r="AX140" s="13" t="s">
        <v>73</v>
      </c>
      <c r="AY140" s="158" t="s">
        <v>137</v>
      </c>
    </row>
    <row r="141" spans="1:65" s="13" customFormat="1">
      <c r="B141" s="156"/>
      <c r="D141" s="157" t="s">
        <v>145</v>
      </c>
      <c r="E141" s="158" t="s">
        <v>1</v>
      </c>
      <c r="F141" s="159" t="s">
        <v>3454</v>
      </c>
      <c r="H141" s="160">
        <v>0.59399999999999997</v>
      </c>
      <c r="L141" s="156"/>
      <c r="M141" s="161"/>
      <c r="N141" s="162"/>
      <c r="O141" s="162"/>
      <c r="P141" s="162"/>
      <c r="Q141" s="162"/>
      <c r="R141" s="162"/>
      <c r="S141" s="162"/>
      <c r="T141" s="163"/>
      <c r="AT141" s="158" t="s">
        <v>145</v>
      </c>
      <c r="AU141" s="158" t="s">
        <v>83</v>
      </c>
      <c r="AV141" s="13" t="s">
        <v>83</v>
      </c>
      <c r="AW141" s="13" t="s">
        <v>29</v>
      </c>
      <c r="AX141" s="13" t="s">
        <v>73</v>
      </c>
      <c r="AY141" s="158" t="s">
        <v>137</v>
      </c>
    </row>
    <row r="142" spans="1:65" s="13" customFormat="1">
      <c r="B142" s="156"/>
      <c r="D142" s="157" t="s">
        <v>145</v>
      </c>
      <c r="E142" s="158" t="s">
        <v>1</v>
      </c>
      <c r="F142" s="159" t="s">
        <v>3455</v>
      </c>
      <c r="H142" s="160">
        <v>3.12</v>
      </c>
      <c r="L142" s="156"/>
      <c r="M142" s="161"/>
      <c r="N142" s="162"/>
      <c r="O142" s="162"/>
      <c r="P142" s="162"/>
      <c r="Q142" s="162"/>
      <c r="R142" s="162"/>
      <c r="S142" s="162"/>
      <c r="T142" s="163"/>
      <c r="AT142" s="158" t="s">
        <v>145</v>
      </c>
      <c r="AU142" s="158" t="s">
        <v>83</v>
      </c>
      <c r="AV142" s="13" t="s">
        <v>83</v>
      </c>
      <c r="AW142" s="13" t="s">
        <v>29</v>
      </c>
      <c r="AX142" s="13" t="s">
        <v>73</v>
      </c>
      <c r="AY142" s="158" t="s">
        <v>137</v>
      </c>
    </row>
    <row r="143" spans="1:65" s="16" customFormat="1">
      <c r="B143" s="191"/>
      <c r="D143" s="157" t="s">
        <v>145</v>
      </c>
      <c r="E143" s="192" t="s">
        <v>1</v>
      </c>
      <c r="F143" s="193" t="s">
        <v>582</v>
      </c>
      <c r="H143" s="194">
        <v>4.3620000000000001</v>
      </c>
      <c r="L143" s="191"/>
      <c r="M143" s="195"/>
      <c r="N143" s="196"/>
      <c r="O143" s="196"/>
      <c r="P143" s="196"/>
      <c r="Q143" s="196"/>
      <c r="R143" s="196"/>
      <c r="S143" s="196"/>
      <c r="T143" s="197"/>
      <c r="AT143" s="192" t="s">
        <v>145</v>
      </c>
      <c r="AU143" s="192" t="s">
        <v>83</v>
      </c>
      <c r="AV143" s="16" t="s">
        <v>152</v>
      </c>
      <c r="AW143" s="16" t="s">
        <v>29</v>
      </c>
      <c r="AX143" s="16" t="s">
        <v>73</v>
      </c>
      <c r="AY143" s="192" t="s">
        <v>137</v>
      </c>
    </row>
    <row r="144" spans="1:65" s="13" customFormat="1">
      <c r="B144" s="156"/>
      <c r="D144" s="157" t="s">
        <v>145</v>
      </c>
      <c r="E144" s="158" t="s">
        <v>1</v>
      </c>
      <c r="F144" s="159" t="s">
        <v>3456</v>
      </c>
      <c r="H144" s="160">
        <v>1.8240000000000001</v>
      </c>
      <c r="L144" s="156"/>
      <c r="M144" s="161"/>
      <c r="N144" s="162"/>
      <c r="O144" s="162"/>
      <c r="P144" s="162"/>
      <c r="Q144" s="162"/>
      <c r="R144" s="162"/>
      <c r="S144" s="162"/>
      <c r="T144" s="163"/>
      <c r="AT144" s="158" t="s">
        <v>145</v>
      </c>
      <c r="AU144" s="158" t="s">
        <v>83</v>
      </c>
      <c r="AV144" s="13" t="s">
        <v>83</v>
      </c>
      <c r="AW144" s="13" t="s">
        <v>29</v>
      </c>
      <c r="AX144" s="13" t="s">
        <v>73</v>
      </c>
      <c r="AY144" s="158" t="s">
        <v>137</v>
      </c>
    </row>
    <row r="145" spans="1:65" s="16" customFormat="1">
      <c r="B145" s="191"/>
      <c r="D145" s="157" t="s">
        <v>145</v>
      </c>
      <c r="E145" s="192" t="s">
        <v>1</v>
      </c>
      <c r="F145" s="193" t="s">
        <v>582</v>
      </c>
      <c r="H145" s="194">
        <v>1.8240000000000001</v>
      </c>
      <c r="L145" s="191"/>
      <c r="M145" s="195"/>
      <c r="N145" s="196"/>
      <c r="O145" s="196"/>
      <c r="P145" s="196"/>
      <c r="Q145" s="196"/>
      <c r="R145" s="196"/>
      <c r="S145" s="196"/>
      <c r="T145" s="197"/>
      <c r="AT145" s="192" t="s">
        <v>145</v>
      </c>
      <c r="AU145" s="192" t="s">
        <v>83</v>
      </c>
      <c r="AV145" s="16" t="s">
        <v>152</v>
      </c>
      <c r="AW145" s="16" t="s">
        <v>29</v>
      </c>
      <c r="AX145" s="16" t="s">
        <v>73</v>
      </c>
      <c r="AY145" s="192" t="s">
        <v>137</v>
      </c>
    </row>
    <row r="146" spans="1:65" s="14" customFormat="1">
      <c r="B146" s="164"/>
      <c r="D146" s="157" t="s">
        <v>145</v>
      </c>
      <c r="E146" s="165" t="s">
        <v>1</v>
      </c>
      <c r="F146" s="166" t="s">
        <v>176</v>
      </c>
      <c r="H146" s="167">
        <v>42.610999999999997</v>
      </c>
      <c r="L146" s="164"/>
      <c r="M146" s="168"/>
      <c r="N146" s="169"/>
      <c r="O146" s="169"/>
      <c r="P146" s="169"/>
      <c r="Q146" s="169"/>
      <c r="R146" s="169"/>
      <c r="S146" s="169"/>
      <c r="T146" s="170"/>
      <c r="AT146" s="165" t="s">
        <v>145</v>
      </c>
      <c r="AU146" s="165" t="s">
        <v>83</v>
      </c>
      <c r="AV146" s="14" t="s">
        <v>143</v>
      </c>
      <c r="AW146" s="14" t="s">
        <v>29</v>
      </c>
      <c r="AX146" s="14" t="s">
        <v>81</v>
      </c>
      <c r="AY146" s="165" t="s">
        <v>137</v>
      </c>
    </row>
    <row r="147" spans="1:65" s="2" customFormat="1" ht="24.15" customHeight="1">
      <c r="A147" s="30"/>
      <c r="B147" s="142"/>
      <c r="C147" s="143" t="s">
        <v>83</v>
      </c>
      <c r="D147" s="143" t="s">
        <v>139</v>
      </c>
      <c r="E147" s="144" t="s">
        <v>3457</v>
      </c>
      <c r="F147" s="145" t="s">
        <v>3458</v>
      </c>
      <c r="G147" s="146" t="s">
        <v>149</v>
      </c>
      <c r="H147" s="147">
        <v>1.08</v>
      </c>
      <c r="I147" s="148"/>
      <c r="J147" s="148">
        <f>ROUND(I147*H147,2)</f>
        <v>0</v>
      </c>
      <c r="K147" s="149"/>
      <c r="L147" s="31"/>
      <c r="M147" s="150" t="s">
        <v>1</v>
      </c>
      <c r="N147" s="151" t="s">
        <v>38</v>
      </c>
      <c r="O147" s="152">
        <v>7.133</v>
      </c>
      <c r="P147" s="152">
        <f>O147*H147</f>
        <v>7.7036400000000009</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3459</v>
      </c>
    </row>
    <row r="148" spans="1:65" s="13" customFormat="1">
      <c r="B148" s="156"/>
      <c r="D148" s="157" t="s">
        <v>145</v>
      </c>
      <c r="E148" s="158" t="s">
        <v>1</v>
      </c>
      <c r="F148" s="159" t="s">
        <v>3460</v>
      </c>
      <c r="H148" s="160">
        <v>0.72</v>
      </c>
      <c r="L148" s="156"/>
      <c r="M148" s="161"/>
      <c r="N148" s="162"/>
      <c r="O148" s="162"/>
      <c r="P148" s="162"/>
      <c r="Q148" s="162"/>
      <c r="R148" s="162"/>
      <c r="S148" s="162"/>
      <c r="T148" s="163"/>
      <c r="AT148" s="158" t="s">
        <v>145</v>
      </c>
      <c r="AU148" s="158" t="s">
        <v>83</v>
      </c>
      <c r="AV148" s="13" t="s">
        <v>83</v>
      </c>
      <c r="AW148" s="13" t="s">
        <v>29</v>
      </c>
      <c r="AX148" s="13" t="s">
        <v>73</v>
      </c>
      <c r="AY148" s="158" t="s">
        <v>137</v>
      </c>
    </row>
    <row r="149" spans="1:65" s="13" customFormat="1">
      <c r="B149" s="156"/>
      <c r="D149" s="157" t="s">
        <v>145</v>
      </c>
      <c r="E149" s="158" t="s">
        <v>1</v>
      </c>
      <c r="F149" s="159" t="s">
        <v>3461</v>
      </c>
      <c r="H149" s="160">
        <v>0.36</v>
      </c>
      <c r="L149" s="156"/>
      <c r="M149" s="161"/>
      <c r="N149" s="162"/>
      <c r="O149" s="162"/>
      <c r="P149" s="162"/>
      <c r="Q149" s="162"/>
      <c r="R149" s="162"/>
      <c r="S149" s="162"/>
      <c r="T149" s="163"/>
      <c r="AT149" s="158" t="s">
        <v>145</v>
      </c>
      <c r="AU149" s="158" t="s">
        <v>83</v>
      </c>
      <c r="AV149" s="13" t="s">
        <v>83</v>
      </c>
      <c r="AW149" s="13" t="s">
        <v>29</v>
      </c>
      <c r="AX149" s="13" t="s">
        <v>73</v>
      </c>
      <c r="AY149" s="158" t="s">
        <v>137</v>
      </c>
    </row>
    <row r="150" spans="1:65" s="14" customFormat="1">
      <c r="B150" s="164"/>
      <c r="D150" s="157" t="s">
        <v>145</v>
      </c>
      <c r="E150" s="165" t="s">
        <v>1</v>
      </c>
      <c r="F150" s="166" t="s">
        <v>176</v>
      </c>
      <c r="H150" s="167">
        <v>1.08</v>
      </c>
      <c r="L150" s="164"/>
      <c r="M150" s="168"/>
      <c r="N150" s="169"/>
      <c r="O150" s="169"/>
      <c r="P150" s="169"/>
      <c r="Q150" s="169"/>
      <c r="R150" s="169"/>
      <c r="S150" s="169"/>
      <c r="T150" s="170"/>
      <c r="AT150" s="165" t="s">
        <v>145</v>
      </c>
      <c r="AU150" s="165" t="s">
        <v>83</v>
      </c>
      <c r="AV150" s="14" t="s">
        <v>143</v>
      </c>
      <c r="AW150" s="14" t="s">
        <v>29</v>
      </c>
      <c r="AX150" s="14" t="s">
        <v>81</v>
      </c>
      <c r="AY150" s="165" t="s">
        <v>137</v>
      </c>
    </row>
    <row r="151" spans="1:65" s="2" customFormat="1" ht="24.15" customHeight="1">
      <c r="A151" s="30"/>
      <c r="B151" s="142"/>
      <c r="C151" s="143" t="s">
        <v>152</v>
      </c>
      <c r="D151" s="143" t="s">
        <v>139</v>
      </c>
      <c r="E151" s="144" t="s">
        <v>246</v>
      </c>
      <c r="F151" s="145" t="s">
        <v>247</v>
      </c>
      <c r="G151" s="146" t="s">
        <v>149</v>
      </c>
      <c r="H151" s="147">
        <v>229.54599999999999</v>
      </c>
      <c r="I151" s="148"/>
      <c r="J151" s="148">
        <f>ROUND(I151*H151,2)</f>
        <v>0</v>
      </c>
      <c r="K151" s="149"/>
      <c r="L151" s="31"/>
      <c r="M151" s="150" t="s">
        <v>1</v>
      </c>
      <c r="N151" s="151" t="s">
        <v>38</v>
      </c>
      <c r="O151" s="152">
        <v>7.0000000000000007E-2</v>
      </c>
      <c r="P151" s="152">
        <f>O151*H151</f>
        <v>16.06822</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3462</v>
      </c>
    </row>
    <row r="152" spans="1:65" s="15" customFormat="1">
      <c r="B152" s="171"/>
      <c r="D152" s="157" t="s">
        <v>145</v>
      </c>
      <c r="E152" s="172" t="s">
        <v>1</v>
      </c>
      <c r="F152" s="173" t="s">
        <v>3463</v>
      </c>
      <c r="H152" s="172" t="s">
        <v>1</v>
      </c>
      <c r="L152" s="171"/>
      <c r="M152" s="174"/>
      <c r="N152" s="175"/>
      <c r="O152" s="175"/>
      <c r="P152" s="175"/>
      <c r="Q152" s="175"/>
      <c r="R152" s="175"/>
      <c r="S152" s="175"/>
      <c r="T152" s="176"/>
      <c r="AT152" s="172" t="s">
        <v>145</v>
      </c>
      <c r="AU152" s="172" t="s">
        <v>83</v>
      </c>
      <c r="AV152" s="15" t="s">
        <v>81</v>
      </c>
      <c r="AW152" s="15" t="s">
        <v>29</v>
      </c>
      <c r="AX152" s="15" t="s">
        <v>73</v>
      </c>
      <c r="AY152" s="172" t="s">
        <v>137</v>
      </c>
    </row>
    <row r="153" spans="1:65" s="13" customFormat="1">
      <c r="B153" s="156"/>
      <c r="D153" s="157" t="s">
        <v>145</v>
      </c>
      <c r="E153" s="158" t="s">
        <v>1</v>
      </c>
      <c r="F153" s="159" t="s">
        <v>3464</v>
      </c>
      <c r="H153" s="160">
        <v>207.8</v>
      </c>
      <c r="L153" s="156"/>
      <c r="M153" s="161"/>
      <c r="N153" s="162"/>
      <c r="O153" s="162"/>
      <c r="P153" s="162"/>
      <c r="Q153" s="162"/>
      <c r="R153" s="162"/>
      <c r="S153" s="162"/>
      <c r="T153" s="163"/>
      <c r="AT153" s="158" t="s">
        <v>145</v>
      </c>
      <c r="AU153" s="158" t="s">
        <v>83</v>
      </c>
      <c r="AV153" s="13" t="s">
        <v>83</v>
      </c>
      <c r="AW153" s="13" t="s">
        <v>29</v>
      </c>
      <c r="AX153" s="13" t="s">
        <v>73</v>
      </c>
      <c r="AY153" s="158" t="s">
        <v>137</v>
      </c>
    </row>
    <row r="154" spans="1:65" s="13" customFormat="1">
      <c r="B154" s="156"/>
      <c r="D154" s="157" t="s">
        <v>145</v>
      </c>
      <c r="E154" s="158" t="s">
        <v>1</v>
      </c>
      <c r="F154" s="159" t="s">
        <v>3465</v>
      </c>
      <c r="H154" s="160">
        <v>17</v>
      </c>
      <c r="L154" s="156"/>
      <c r="M154" s="161"/>
      <c r="N154" s="162"/>
      <c r="O154" s="162"/>
      <c r="P154" s="162"/>
      <c r="Q154" s="162"/>
      <c r="R154" s="162"/>
      <c r="S154" s="162"/>
      <c r="T154" s="163"/>
      <c r="AT154" s="158" t="s">
        <v>145</v>
      </c>
      <c r="AU154" s="158" t="s">
        <v>83</v>
      </c>
      <c r="AV154" s="13" t="s">
        <v>83</v>
      </c>
      <c r="AW154" s="13" t="s">
        <v>29</v>
      </c>
      <c r="AX154" s="13" t="s">
        <v>73</v>
      </c>
      <c r="AY154" s="158" t="s">
        <v>137</v>
      </c>
    </row>
    <row r="155" spans="1:65" s="13" customFormat="1">
      <c r="B155" s="156"/>
      <c r="D155" s="157" t="s">
        <v>145</v>
      </c>
      <c r="E155" s="158" t="s">
        <v>1</v>
      </c>
      <c r="F155" s="159" t="s">
        <v>3466</v>
      </c>
      <c r="H155" s="160">
        <v>4.7460000000000004</v>
      </c>
      <c r="L155" s="156"/>
      <c r="M155" s="161"/>
      <c r="N155" s="162"/>
      <c r="O155" s="162"/>
      <c r="P155" s="162"/>
      <c r="Q155" s="162"/>
      <c r="R155" s="162"/>
      <c r="S155" s="162"/>
      <c r="T155" s="163"/>
      <c r="AT155" s="158" t="s">
        <v>145</v>
      </c>
      <c r="AU155" s="158" t="s">
        <v>83</v>
      </c>
      <c r="AV155" s="13" t="s">
        <v>83</v>
      </c>
      <c r="AW155" s="13" t="s">
        <v>29</v>
      </c>
      <c r="AX155" s="13" t="s">
        <v>73</v>
      </c>
      <c r="AY155" s="158" t="s">
        <v>137</v>
      </c>
    </row>
    <row r="156" spans="1:65" s="14" customFormat="1">
      <c r="B156" s="164"/>
      <c r="D156" s="157" t="s">
        <v>145</v>
      </c>
      <c r="E156" s="165" t="s">
        <v>1</v>
      </c>
      <c r="F156" s="166" t="s">
        <v>176</v>
      </c>
      <c r="H156" s="167">
        <v>229.54600000000002</v>
      </c>
      <c r="L156" s="164"/>
      <c r="M156" s="168"/>
      <c r="N156" s="169"/>
      <c r="O156" s="169"/>
      <c r="P156" s="169"/>
      <c r="Q156" s="169"/>
      <c r="R156" s="169"/>
      <c r="S156" s="169"/>
      <c r="T156" s="170"/>
      <c r="AT156" s="165" t="s">
        <v>145</v>
      </c>
      <c r="AU156" s="165" t="s">
        <v>83</v>
      </c>
      <c r="AV156" s="14" t="s">
        <v>143</v>
      </c>
      <c r="AW156" s="14" t="s">
        <v>29</v>
      </c>
      <c r="AX156" s="14" t="s">
        <v>81</v>
      </c>
      <c r="AY156" s="165" t="s">
        <v>137</v>
      </c>
    </row>
    <row r="157" spans="1:65" s="2" customFormat="1" ht="33" customHeight="1">
      <c r="A157" s="30"/>
      <c r="B157" s="142"/>
      <c r="C157" s="143" t="s">
        <v>143</v>
      </c>
      <c r="D157" s="143" t="s">
        <v>139</v>
      </c>
      <c r="E157" s="144" t="s">
        <v>265</v>
      </c>
      <c r="F157" s="145" t="s">
        <v>266</v>
      </c>
      <c r="G157" s="146" t="s">
        <v>149</v>
      </c>
      <c r="H157" s="147">
        <v>36.424999999999997</v>
      </c>
      <c r="I157" s="148"/>
      <c r="J157" s="148">
        <f>ROUND(I157*H157,2)</f>
        <v>0</v>
      </c>
      <c r="K157" s="149"/>
      <c r="L157" s="31"/>
      <c r="M157" s="150" t="s">
        <v>1</v>
      </c>
      <c r="N157" s="151" t="s">
        <v>38</v>
      </c>
      <c r="O157" s="152">
        <v>8.6999999999999994E-2</v>
      </c>
      <c r="P157" s="152">
        <f>O157*H157</f>
        <v>3.1689749999999997</v>
      </c>
      <c r="Q157" s="152">
        <v>0</v>
      </c>
      <c r="R157" s="152">
        <f>Q157*H157</f>
        <v>0</v>
      </c>
      <c r="S157" s="152">
        <v>0</v>
      </c>
      <c r="T157" s="153">
        <f>S157*H157</f>
        <v>0</v>
      </c>
      <c r="U157" s="30"/>
      <c r="V157" s="30"/>
      <c r="W157" s="30"/>
      <c r="X157" s="30"/>
      <c r="Y157" s="30"/>
      <c r="Z157" s="30"/>
      <c r="AA157" s="30"/>
      <c r="AB157" s="30"/>
      <c r="AC157" s="30"/>
      <c r="AD157" s="30"/>
      <c r="AE157" s="30"/>
      <c r="AR157" s="154" t="s">
        <v>143</v>
      </c>
      <c r="AT157" s="154" t="s">
        <v>139</v>
      </c>
      <c r="AU157" s="154" t="s">
        <v>83</v>
      </c>
      <c r="AY157" s="18" t="s">
        <v>137</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143</v>
      </c>
      <c r="BM157" s="154" t="s">
        <v>3467</v>
      </c>
    </row>
    <row r="158" spans="1:65" s="13" customFormat="1">
      <c r="B158" s="156"/>
      <c r="D158" s="157" t="s">
        <v>145</v>
      </c>
      <c r="E158" s="158" t="s">
        <v>1</v>
      </c>
      <c r="F158" s="159" t="s">
        <v>3468</v>
      </c>
      <c r="H158" s="160">
        <v>36.424999999999997</v>
      </c>
      <c r="L158" s="156"/>
      <c r="M158" s="161"/>
      <c r="N158" s="162"/>
      <c r="O158" s="162"/>
      <c r="P158" s="162"/>
      <c r="Q158" s="162"/>
      <c r="R158" s="162"/>
      <c r="S158" s="162"/>
      <c r="T158" s="163"/>
      <c r="AT158" s="158" t="s">
        <v>145</v>
      </c>
      <c r="AU158" s="158" t="s">
        <v>83</v>
      </c>
      <c r="AV158" s="13" t="s">
        <v>83</v>
      </c>
      <c r="AW158" s="13" t="s">
        <v>29</v>
      </c>
      <c r="AX158" s="13" t="s">
        <v>81</v>
      </c>
      <c r="AY158" s="158" t="s">
        <v>137</v>
      </c>
    </row>
    <row r="159" spans="1:65" s="2" customFormat="1" ht="37.799999999999997" customHeight="1">
      <c r="A159" s="30"/>
      <c r="B159" s="142"/>
      <c r="C159" s="143" t="s">
        <v>160</v>
      </c>
      <c r="D159" s="143" t="s">
        <v>139</v>
      </c>
      <c r="E159" s="144" t="s">
        <v>271</v>
      </c>
      <c r="F159" s="145" t="s">
        <v>272</v>
      </c>
      <c r="G159" s="146" t="s">
        <v>149</v>
      </c>
      <c r="H159" s="147">
        <v>364.25</v>
      </c>
      <c r="I159" s="148"/>
      <c r="J159" s="148">
        <f>ROUND(I159*H159,2)</f>
        <v>0</v>
      </c>
      <c r="K159" s="149"/>
      <c r="L159" s="31"/>
      <c r="M159" s="150" t="s">
        <v>1</v>
      </c>
      <c r="N159" s="151" t="s">
        <v>38</v>
      </c>
      <c r="O159" s="152">
        <v>5.0000000000000001E-3</v>
      </c>
      <c r="P159" s="152">
        <f>O159*H159</f>
        <v>1.82125</v>
      </c>
      <c r="Q159" s="152">
        <v>0</v>
      </c>
      <c r="R159" s="152">
        <f>Q159*H159</f>
        <v>0</v>
      </c>
      <c r="S159" s="152">
        <v>0</v>
      </c>
      <c r="T159" s="153">
        <f>S159*H159</f>
        <v>0</v>
      </c>
      <c r="U159" s="30"/>
      <c r="V159" s="30"/>
      <c r="W159" s="30"/>
      <c r="X159" s="30"/>
      <c r="Y159" s="30"/>
      <c r="Z159" s="30"/>
      <c r="AA159" s="30"/>
      <c r="AB159" s="30"/>
      <c r="AC159" s="30"/>
      <c r="AD159" s="30"/>
      <c r="AE159" s="30"/>
      <c r="AR159" s="154" t="s">
        <v>143</v>
      </c>
      <c r="AT159" s="154" t="s">
        <v>139</v>
      </c>
      <c r="AU159" s="154" t="s">
        <v>83</v>
      </c>
      <c r="AY159" s="18" t="s">
        <v>137</v>
      </c>
      <c r="BE159" s="155">
        <f>IF(N159="základní",J159,0)</f>
        <v>0</v>
      </c>
      <c r="BF159" s="155">
        <f>IF(N159="snížená",J159,0)</f>
        <v>0</v>
      </c>
      <c r="BG159" s="155">
        <f>IF(N159="zákl. přenesená",J159,0)</f>
        <v>0</v>
      </c>
      <c r="BH159" s="155">
        <f>IF(N159="sníž. přenesená",J159,0)</f>
        <v>0</v>
      </c>
      <c r="BI159" s="155">
        <f>IF(N159="nulová",J159,0)</f>
        <v>0</v>
      </c>
      <c r="BJ159" s="18" t="s">
        <v>81</v>
      </c>
      <c r="BK159" s="155">
        <f>ROUND(I159*H159,2)</f>
        <v>0</v>
      </c>
      <c r="BL159" s="18" t="s">
        <v>143</v>
      </c>
      <c r="BM159" s="154" t="s">
        <v>3469</v>
      </c>
    </row>
    <row r="160" spans="1:65" s="13" customFormat="1">
      <c r="B160" s="156"/>
      <c r="D160" s="157" t="s">
        <v>145</v>
      </c>
      <c r="E160" s="158" t="s">
        <v>1</v>
      </c>
      <c r="F160" s="159" t="s">
        <v>3470</v>
      </c>
      <c r="H160" s="160">
        <v>364.25</v>
      </c>
      <c r="L160" s="156"/>
      <c r="M160" s="161"/>
      <c r="N160" s="162"/>
      <c r="O160" s="162"/>
      <c r="P160" s="162"/>
      <c r="Q160" s="162"/>
      <c r="R160" s="162"/>
      <c r="S160" s="162"/>
      <c r="T160" s="163"/>
      <c r="AT160" s="158" t="s">
        <v>145</v>
      </c>
      <c r="AU160" s="158" t="s">
        <v>83</v>
      </c>
      <c r="AV160" s="13" t="s">
        <v>83</v>
      </c>
      <c r="AW160" s="13" t="s">
        <v>29</v>
      </c>
      <c r="AX160" s="13" t="s">
        <v>81</v>
      </c>
      <c r="AY160" s="158" t="s">
        <v>137</v>
      </c>
    </row>
    <row r="161" spans="1:65" s="2" customFormat="1" ht="24.15" customHeight="1">
      <c r="A161" s="30"/>
      <c r="B161" s="142"/>
      <c r="C161" s="143" t="s">
        <v>165</v>
      </c>
      <c r="D161" s="143" t="s">
        <v>139</v>
      </c>
      <c r="E161" s="144" t="s">
        <v>3471</v>
      </c>
      <c r="F161" s="145" t="s">
        <v>3472</v>
      </c>
      <c r="G161" s="146" t="s">
        <v>149</v>
      </c>
      <c r="H161" s="147">
        <v>229.54599999999999</v>
      </c>
      <c r="I161" s="148"/>
      <c r="J161" s="148">
        <f>ROUND(I161*H161,2)</f>
        <v>0</v>
      </c>
      <c r="K161" s="149"/>
      <c r="L161" s="31"/>
      <c r="M161" s="150" t="s">
        <v>1</v>
      </c>
      <c r="N161" s="151" t="s">
        <v>38</v>
      </c>
      <c r="O161" s="152">
        <v>0.19700000000000001</v>
      </c>
      <c r="P161" s="152">
        <f>O161*H161</f>
        <v>45.220562000000001</v>
      </c>
      <c r="Q161" s="152">
        <v>0</v>
      </c>
      <c r="R161" s="152">
        <f>Q161*H161</f>
        <v>0</v>
      </c>
      <c r="S161" s="152">
        <v>0</v>
      </c>
      <c r="T161" s="153">
        <f>S161*H161</f>
        <v>0</v>
      </c>
      <c r="U161" s="30"/>
      <c r="V161" s="30"/>
      <c r="W161" s="30"/>
      <c r="X161" s="30"/>
      <c r="Y161" s="30"/>
      <c r="Z161" s="30"/>
      <c r="AA161" s="30"/>
      <c r="AB161" s="30"/>
      <c r="AC161" s="30"/>
      <c r="AD161" s="30"/>
      <c r="AE161" s="30"/>
      <c r="AR161" s="154" t="s">
        <v>143</v>
      </c>
      <c r="AT161" s="154" t="s">
        <v>139</v>
      </c>
      <c r="AU161" s="154" t="s">
        <v>83</v>
      </c>
      <c r="AY161" s="18" t="s">
        <v>137</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143</v>
      </c>
      <c r="BM161" s="154" t="s">
        <v>3473</v>
      </c>
    </row>
    <row r="162" spans="1:65" s="15" customFormat="1">
      <c r="B162" s="171"/>
      <c r="D162" s="157" t="s">
        <v>145</v>
      </c>
      <c r="E162" s="172" t="s">
        <v>1</v>
      </c>
      <c r="F162" s="173" t="s">
        <v>3474</v>
      </c>
      <c r="H162" s="172" t="s">
        <v>1</v>
      </c>
      <c r="L162" s="171"/>
      <c r="M162" s="174"/>
      <c r="N162" s="175"/>
      <c r="O162" s="175"/>
      <c r="P162" s="175"/>
      <c r="Q162" s="175"/>
      <c r="R162" s="175"/>
      <c r="S162" s="175"/>
      <c r="T162" s="176"/>
      <c r="AT162" s="172" t="s">
        <v>145</v>
      </c>
      <c r="AU162" s="172" t="s">
        <v>83</v>
      </c>
      <c r="AV162" s="15" t="s">
        <v>81</v>
      </c>
      <c r="AW162" s="15" t="s">
        <v>29</v>
      </c>
      <c r="AX162" s="15" t="s">
        <v>73</v>
      </c>
      <c r="AY162" s="172" t="s">
        <v>137</v>
      </c>
    </row>
    <row r="163" spans="1:65" s="13" customFormat="1">
      <c r="B163" s="156"/>
      <c r="D163" s="157" t="s">
        <v>145</v>
      </c>
      <c r="E163" s="158" t="s">
        <v>1</v>
      </c>
      <c r="F163" s="159" t="s">
        <v>3464</v>
      </c>
      <c r="H163" s="160">
        <v>207.8</v>
      </c>
      <c r="L163" s="156"/>
      <c r="M163" s="161"/>
      <c r="N163" s="162"/>
      <c r="O163" s="162"/>
      <c r="P163" s="162"/>
      <c r="Q163" s="162"/>
      <c r="R163" s="162"/>
      <c r="S163" s="162"/>
      <c r="T163" s="163"/>
      <c r="AT163" s="158" t="s">
        <v>145</v>
      </c>
      <c r="AU163" s="158" t="s">
        <v>83</v>
      </c>
      <c r="AV163" s="13" t="s">
        <v>83</v>
      </c>
      <c r="AW163" s="13" t="s">
        <v>29</v>
      </c>
      <c r="AX163" s="13" t="s">
        <v>73</v>
      </c>
      <c r="AY163" s="158" t="s">
        <v>137</v>
      </c>
    </row>
    <row r="164" spans="1:65" s="13" customFormat="1">
      <c r="B164" s="156"/>
      <c r="D164" s="157" t="s">
        <v>145</v>
      </c>
      <c r="E164" s="158" t="s">
        <v>1</v>
      </c>
      <c r="F164" s="159" t="s">
        <v>3465</v>
      </c>
      <c r="H164" s="160">
        <v>17</v>
      </c>
      <c r="L164" s="156"/>
      <c r="M164" s="161"/>
      <c r="N164" s="162"/>
      <c r="O164" s="162"/>
      <c r="P164" s="162"/>
      <c r="Q164" s="162"/>
      <c r="R164" s="162"/>
      <c r="S164" s="162"/>
      <c r="T164" s="163"/>
      <c r="AT164" s="158" t="s">
        <v>145</v>
      </c>
      <c r="AU164" s="158" t="s">
        <v>83</v>
      </c>
      <c r="AV164" s="13" t="s">
        <v>83</v>
      </c>
      <c r="AW164" s="13" t="s">
        <v>29</v>
      </c>
      <c r="AX164" s="13" t="s">
        <v>73</v>
      </c>
      <c r="AY164" s="158" t="s">
        <v>137</v>
      </c>
    </row>
    <row r="165" spans="1:65" s="13" customFormat="1">
      <c r="B165" s="156"/>
      <c r="D165" s="157" t="s">
        <v>145</v>
      </c>
      <c r="E165" s="158" t="s">
        <v>1</v>
      </c>
      <c r="F165" s="159" t="s">
        <v>3466</v>
      </c>
      <c r="H165" s="160">
        <v>4.7460000000000004</v>
      </c>
      <c r="L165" s="156"/>
      <c r="M165" s="161"/>
      <c r="N165" s="162"/>
      <c r="O165" s="162"/>
      <c r="P165" s="162"/>
      <c r="Q165" s="162"/>
      <c r="R165" s="162"/>
      <c r="S165" s="162"/>
      <c r="T165" s="163"/>
      <c r="AT165" s="158" t="s">
        <v>145</v>
      </c>
      <c r="AU165" s="158" t="s">
        <v>83</v>
      </c>
      <c r="AV165" s="13" t="s">
        <v>83</v>
      </c>
      <c r="AW165" s="13" t="s">
        <v>29</v>
      </c>
      <c r="AX165" s="13" t="s">
        <v>73</v>
      </c>
      <c r="AY165" s="158" t="s">
        <v>137</v>
      </c>
    </row>
    <row r="166" spans="1:65" s="14" customFormat="1">
      <c r="B166" s="164"/>
      <c r="D166" s="157" t="s">
        <v>145</v>
      </c>
      <c r="E166" s="165" t="s">
        <v>1</v>
      </c>
      <c r="F166" s="166" t="s">
        <v>176</v>
      </c>
      <c r="H166" s="167">
        <v>229.54600000000002</v>
      </c>
      <c r="L166" s="164"/>
      <c r="M166" s="168"/>
      <c r="N166" s="169"/>
      <c r="O166" s="169"/>
      <c r="P166" s="169"/>
      <c r="Q166" s="169"/>
      <c r="R166" s="169"/>
      <c r="S166" s="169"/>
      <c r="T166" s="170"/>
      <c r="AT166" s="165" t="s">
        <v>145</v>
      </c>
      <c r="AU166" s="165" t="s">
        <v>83</v>
      </c>
      <c r="AV166" s="14" t="s">
        <v>143</v>
      </c>
      <c r="AW166" s="14" t="s">
        <v>29</v>
      </c>
      <c r="AX166" s="14" t="s">
        <v>81</v>
      </c>
      <c r="AY166" s="165" t="s">
        <v>137</v>
      </c>
    </row>
    <row r="167" spans="1:65" s="2" customFormat="1" ht="24.15" customHeight="1">
      <c r="A167" s="30"/>
      <c r="B167" s="142"/>
      <c r="C167" s="143" t="s">
        <v>170</v>
      </c>
      <c r="D167" s="143" t="s">
        <v>139</v>
      </c>
      <c r="E167" s="144" t="s">
        <v>3475</v>
      </c>
      <c r="F167" s="145" t="s">
        <v>3476</v>
      </c>
      <c r="G167" s="146" t="s">
        <v>149</v>
      </c>
      <c r="H167" s="147">
        <v>4.7460000000000004</v>
      </c>
      <c r="I167" s="148"/>
      <c r="J167" s="148">
        <f>ROUND(I167*H167,2)</f>
        <v>0</v>
      </c>
      <c r="K167" s="149"/>
      <c r="L167" s="31"/>
      <c r="M167" s="150" t="s">
        <v>1</v>
      </c>
      <c r="N167" s="151" t="s">
        <v>38</v>
      </c>
      <c r="O167" s="152">
        <v>0.68200000000000005</v>
      </c>
      <c r="P167" s="152">
        <f>O167*H167</f>
        <v>3.2367720000000006</v>
      </c>
      <c r="Q167" s="152">
        <v>0</v>
      </c>
      <c r="R167" s="152">
        <f>Q167*H167</f>
        <v>0</v>
      </c>
      <c r="S167" s="152">
        <v>0</v>
      </c>
      <c r="T167" s="153">
        <f>S167*H167</f>
        <v>0</v>
      </c>
      <c r="U167" s="30"/>
      <c r="V167" s="30"/>
      <c r="W167" s="30"/>
      <c r="X167" s="30"/>
      <c r="Y167" s="30"/>
      <c r="Z167" s="30"/>
      <c r="AA167" s="30"/>
      <c r="AB167" s="30"/>
      <c r="AC167" s="30"/>
      <c r="AD167" s="30"/>
      <c r="AE167" s="30"/>
      <c r="AR167" s="154" t="s">
        <v>143</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143</v>
      </c>
      <c r="BM167" s="154" t="s">
        <v>3477</v>
      </c>
    </row>
    <row r="168" spans="1:65" s="13" customFormat="1">
      <c r="B168" s="156"/>
      <c r="D168" s="157" t="s">
        <v>145</v>
      </c>
      <c r="E168" s="158" t="s">
        <v>1</v>
      </c>
      <c r="F168" s="159" t="s">
        <v>3478</v>
      </c>
      <c r="H168" s="160">
        <v>0.84199999999999997</v>
      </c>
      <c r="L168" s="156"/>
      <c r="M168" s="161"/>
      <c r="N168" s="162"/>
      <c r="O168" s="162"/>
      <c r="P168" s="162"/>
      <c r="Q168" s="162"/>
      <c r="R168" s="162"/>
      <c r="S168" s="162"/>
      <c r="T168" s="163"/>
      <c r="AT168" s="158" t="s">
        <v>145</v>
      </c>
      <c r="AU168" s="158" t="s">
        <v>83</v>
      </c>
      <c r="AV168" s="13" t="s">
        <v>83</v>
      </c>
      <c r="AW168" s="13" t="s">
        <v>29</v>
      </c>
      <c r="AX168" s="13" t="s">
        <v>73</v>
      </c>
      <c r="AY168" s="158" t="s">
        <v>137</v>
      </c>
    </row>
    <row r="169" spans="1:65" s="13" customFormat="1">
      <c r="B169" s="156"/>
      <c r="D169" s="157" t="s">
        <v>145</v>
      </c>
      <c r="E169" s="158" t="s">
        <v>1</v>
      </c>
      <c r="F169" s="159" t="s">
        <v>3479</v>
      </c>
      <c r="H169" s="160">
        <v>0.32300000000000001</v>
      </c>
      <c r="L169" s="156"/>
      <c r="M169" s="161"/>
      <c r="N169" s="162"/>
      <c r="O169" s="162"/>
      <c r="P169" s="162"/>
      <c r="Q169" s="162"/>
      <c r="R169" s="162"/>
      <c r="S169" s="162"/>
      <c r="T169" s="163"/>
      <c r="AT169" s="158" t="s">
        <v>145</v>
      </c>
      <c r="AU169" s="158" t="s">
        <v>83</v>
      </c>
      <c r="AV169" s="13" t="s">
        <v>83</v>
      </c>
      <c r="AW169" s="13" t="s">
        <v>29</v>
      </c>
      <c r="AX169" s="13" t="s">
        <v>73</v>
      </c>
      <c r="AY169" s="158" t="s">
        <v>137</v>
      </c>
    </row>
    <row r="170" spans="1:65" s="13" customFormat="1">
      <c r="B170" s="156"/>
      <c r="D170" s="157" t="s">
        <v>145</v>
      </c>
      <c r="E170" s="158" t="s">
        <v>1</v>
      </c>
      <c r="F170" s="159" t="s">
        <v>3480</v>
      </c>
      <c r="H170" s="160">
        <v>0.70799999999999996</v>
      </c>
      <c r="L170" s="156"/>
      <c r="M170" s="161"/>
      <c r="N170" s="162"/>
      <c r="O170" s="162"/>
      <c r="P170" s="162"/>
      <c r="Q170" s="162"/>
      <c r="R170" s="162"/>
      <c r="S170" s="162"/>
      <c r="T170" s="163"/>
      <c r="AT170" s="158" t="s">
        <v>145</v>
      </c>
      <c r="AU170" s="158" t="s">
        <v>83</v>
      </c>
      <c r="AV170" s="13" t="s">
        <v>83</v>
      </c>
      <c r="AW170" s="13" t="s">
        <v>29</v>
      </c>
      <c r="AX170" s="13" t="s">
        <v>73</v>
      </c>
      <c r="AY170" s="158" t="s">
        <v>137</v>
      </c>
    </row>
    <row r="171" spans="1:65" s="13" customFormat="1">
      <c r="B171" s="156"/>
      <c r="D171" s="157" t="s">
        <v>145</v>
      </c>
      <c r="E171" s="158" t="s">
        <v>1</v>
      </c>
      <c r="F171" s="159" t="s">
        <v>3481</v>
      </c>
      <c r="H171" s="160">
        <v>2.8730000000000002</v>
      </c>
      <c r="L171" s="156"/>
      <c r="M171" s="161"/>
      <c r="N171" s="162"/>
      <c r="O171" s="162"/>
      <c r="P171" s="162"/>
      <c r="Q171" s="162"/>
      <c r="R171" s="162"/>
      <c r="S171" s="162"/>
      <c r="T171" s="163"/>
      <c r="AT171" s="158" t="s">
        <v>145</v>
      </c>
      <c r="AU171" s="158" t="s">
        <v>83</v>
      </c>
      <c r="AV171" s="13" t="s">
        <v>83</v>
      </c>
      <c r="AW171" s="13" t="s">
        <v>29</v>
      </c>
      <c r="AX171" s="13" t="s">
        <v>73</v>
      </c>
      <c r="AY171" s="158" t="s">
        <v>137</v>
      </c>
    </row>
    <row r="172" spans="1:65" s="14" customFormat="1">
      <c r="B172" s="164"/>
      <c r="D172" s="157" t="s">
        <v>145</v>
      </c>
      <c r="E172" s="165" t="s">
        <v>1</v>
      </c>
      <c r="F172" s="166" t="s">
        <v>176</v>
      </c>
      <c r="H172" s="167">
        <v>4.7460000000000004</v>
      </c>
      <c r="L172" s="164"/>
      <c r="M172" s="168"/>
      <c r="N172" s="169"/>
      <c r="O172" s="169"/>
      <c r="P172" s="169"/>
      <c r="Q172" s="169"/>
      <c r="R172" s="169"/>
      <c r="S172" s="169"/>
      <c r="T172" s="170"/>
      <c r="AT172" s="165" t="s">
        <v>145</v>
      </c>
      <c r="AU172" s="165" t="s">
        <v>83</v>
      </c>
      <c r="AV172" s="14" t="s">
        <v>143</v>
      </c>
      <c r="AW172" s="14" t="s">
        <v>29</v>
      </c>
      <c r="AX172" s="14" t="s">
        <v>81</v>
      </c>
      <c r="AY172" s="165" t="s">
        <v>137</v>
      </c>
    </row>
    <row r="173" spans="1:65" s="2" customFormat="1" ht="24.15" customHeight="1">
      <c r="A173" s="30"/>
      <c r="B173" s="142"/>
      <c r="C173" s="143" t="s">
        <v>177</v>
      </c>
      <c r="D173" s="143" t="s">
        <v>139</v>
      </c>
      <c r="E173" s="144" t="s">
        <v>276</v>
      </c>
      <c r="F173" s="145" t="s">
        <v>277</v>
      </c>
      <c r="G173" s="146" t="s">
        <v>217</v>
      </c>
      <c r="H173" s="147">
        <v>58.28</v>
      </c>
      <c r="I173" s="148"/>
      <c r="J173" s="148">
        <f>ROUND(I173*H173,2)</f>
        <v>0</v>
      </c>
      <c r="K173" s="149"/>
      <c r="L173" s="31"/>
      <c r="M173" s="150" t="s">
        <v>1</v>
      </c>
      <c r="N173" s="151" t="s">
        <v>38</v>
      </c>
      <c r="O173" s="152">
        <v>0</v>
      </c>
      <c r="P173" s="152">
        <f>O173*H173</f>
        <v>0</v>
      </c>
      <c r="Q173" s="152">
        <v>0</v>
      </c>
      <c r="R173" s="152">
        <f>Q173*H173</f>
        <v>0</v>
      </c>
      <c r="S173" s="152">
        <v>0</v>
      </c>
      <c r="T173" s="153">
        <f>S173*H173</f>
        <v>0</v>
      </c>
      <c r="U173" s="30"/>
      <c r="V173" s="30"/>
      <c r="W173" s="30"/>
      <c r="X173" s="30"/>
      <c r="Y173" s="30"/>
      <c r="Z173" s="30"/>
      <c r="AA173" s="30"/>
      <c r="AB173" s="30"/>
      <c r="AC173" s="30"/>
      <c r="AD173" s="30"/>
      <c r="AE173" s="30"/>
      <c r="AR173" s="154" t="s">
        <v>143</v>
      </c>
      <c r="AT173" s="154" t="s">
        <v>139</v>
      </c>
      <c r="AU173" s="154" t="s">
        <v>83</v>
      </c>
      <c r="AY173" s="18" t="s">
        <v>137</v>
      </c>
      <c r="BE173" s="155">
        <f>IF(N173="základní",J173,0)</f>
        <v>0</v>
      </c>
      <c r="BF173" s="155">
        <f>IF(N173="snížená",J173,0)</f>
        <v>0</v>
      </c>
      <c r="BG173" s="155">
        <f>IF(N173="zákl. přenesená",J173,0)</f>
        <v>0</v>
      </c>
      <c r="BH173" s="155">
        <f>IF(N173="sníž. přenesená",J173,0)</f>
        <v>0</v>
      </c>
      <c r="BI173" s="155">
        <f>IF(N173="nulová",J173,0)</f>
        <v>0</v>
      </c>
      <c r="BJ173" s="18" t="s">
        <v>81</v>
      </c>
      <c r="BK173" s="155">
        <f>ROUND(I173*H173,2)</f>
        <v>0</v>
      </c>
      <c r="BL173" s="18" t="s">
        <v>143</v>
      </c>
      <c r="BM173" s="154" t="s">
        <v>3482</v>
      </c>
    </row>
    <row r="174" spans="1:65" s="13" customFormat="1">
      <c r="B174" s="156"/>
      <c r="D174" s="157" t="s">
        <v>145</v>
      </c>
      <c r="E174" s="158" t="s">
        <v>1</v>
      </c>
      <c r="F174" s="159" t="s">
        <v>3483</v>
      </c>
      <c r="H174" s="160">
        <v>58.28</v>
      </c>
      <c r="L174" s="156"/>
      <c r="M174" s="161"/>
      <c r="N174" s="162"/>
      <c r="O174" s="162"/>
      <c r="P174" s="162"/>
      <c r="Q174" s="162"/>
      <c r="R174" s="162"/>
      <c r="S174" s="162"/>
      <c r="T174" s="163"/>
      <c r="AT174" s="158" t="s">
        <v>145</v>
      </c>
      <c r="AU174" s="158" t="s">
        <v>83</v>
      </c>
      <c r="AV174" s="13" t="s">
        <v>83</v>
      </c>
      <c r="AW174" s="13" t="s">
        <v>29</v>
      </c>
      <c r="AX174" s="13" t="s">
        <v>81</v>
      </c>
      <c r="AY174" s="158" t="s">
        <v>137</v>
      </c>
    </row>
    <row r="175" spans="1:65" s="2" customFormat="1" ht="16.5" customHeight="1">
      <c r="A175" s="30"/>
      <c r="B175" s="142"/>
      <c r="C175" s="143" t="s">
        <v>182</v>
      </c>
      <c r="D175" s="143" t="s">
        <v>139</v>
      </c>
      <c r="E175" s="144" t="s">
        <v>281</v>
      </c>
      <c r="F175" s="145" t="s">
        <v>282</v>
      </c>
      <c r="G175" s="146" t="s">
        <v>149</v>
      </c>
      <c r="H175" s="147">
        <v>36.424999999999997</v>
      </c>
      <c r="I175" s="148"/>
      <c r="J175" s="148">
        <f>ROUND(I175*H175,2)</f>
        <v>0</v>
      </c>
      <c r="K175" s="149"/>
      <c r="L175" s="31"/>
      <c r="M175" s="150" t="s">
        <v>1</v>
      </c>
      <c r="N175" s="151" t="s">
        <v>38</v>
      </c>
      <c r="O175" s="152">
        <v>8.9999999999999993E-3</v>
      </c>
      <c r="P175" s="152">
        <f>O175*H175</f>
        <v>0.32782499999999992</v>
      </c>
      <c r="Q175" s="152">
        <v>0</v>
      </c>
      <c r="R175" s="152">
        <f>Q175*H175</f>
        <v>0</v>
      </c>
      <c r="S175" s="152">
        <v>0</v>
      </c>
      <c r="T175" s="153">
        <f>S175*H175</f>
        <v>0</v>
      </c>
      <c r="U175" s="30"/>
      <c r="V175" s="30"/>
      <c r="W175" s="30"/>
      <c r="X175" s="30"/>
      <c r="Y175" s="30"/>
      <c r="Z175" s="30"/>
      <c r="AA175" s="30"/>
      <c r="AB175" s="30"/>
      <c r="AC175" s="30"/>
      <c r="AD175" s="30"/>
      <c r="AE175" s="30"/>
      <c r="AR175" s="154" t="s">
        <v>143</v>
      </c>
      <c r="AT175" s="154" t="s">
        <v>139</v>
      </c>
      <c r="AU175" s="154" t="s">
        <v>83</v>
      </c>
      <c r="AY175" s="18" t="s">
        <v>137</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143</v>
      </c>
      <c r="BM175" s="154" t="s">
        <v>3484</v>
      </c>
    </row>
    <row r="176" spans="1:65" s="13" customFormat="1">
      <c r="B176" s="156"/>
      <c r="D176" s="157" t="s">
        <v>145</v>
      </c>
      <c r="E176" s="158" t="s">
        <v>1</v>
      </c>
      <c r="F176" s="159" t="s">
        <v>3468</v>
      </c>
      <c r="H176" s="160">
        <v>36.424999999999997</v>
      </c>
      <c r="L176" s="156"/>
      <c r="M176" s="161"/>
      <c r="N176" s="162"/>
      <c r="O176" s="162"/>
      <c r="P176" s="162"/>
      <c r="Q176" s="162"/>
      <c r="R176" s="162"/>
      <c r="S176" s="162"/>
      <c r="T176" s="163"/>
      <c r="AT176" s="158" t="s">
        <v>145</v>
      </c>
      <c r="AU176" s="158" t="s">
        <v>83</v>
      </c>
      <c r="AV176" s="13" t="s">
        <v>83</v>
      </c>
      <c r="AW176" s="13" t="s">
        <v>29</v>
      </c>
      <c r="AX176" s="13" t="s">
        <v>81</v>
      </c>
      <c r="AY176" s="158" t="s">
        <v>137</v>
      </c>
    </row>
    <row r="177" spans="1:65" s="2" customFormat="1" ht="24.15" customHeight="1">
      <c r="A177" s="30"/>
      <c r="B177" s="142"/>
      <c r="C177" s="143" t="s">
        <v>187</v>
      </c>
      <c r="D177" s="143" t="s">
        <v>139</v>
      </c>
      <c r="E177" s="144" t="s">
        <v>3485</v>
      </c>
      <c r="F177" s="145" t="s">
        <v>3486</v>
      </c>
      <c r="G177" s="146" t="s">
        <v>149</v>
      </c>
      <c r="H177" s="147">
        <v>37.427999999999997</v>
      </c>
      <c r="I177" s="148"/>
      <c r="J177" s="148">
        <f>ROUND(I177*H177,2)</f>
        <v>0</v>
      </c>
      <c r="K177" s="149"/>
      <c r="L177" s="31"/>
      <c r="M177" s="150" t="s">
        <v>1</v>
      </c>
      <c r="N177" s="151" t="s">
        <v>38</v>
      </c>
      <c r="O177" s="152">
        <v>0.63200000000000001</v>
      </c>
      <c r="P177" s="152">
        <f>O177*H177</f>
        <v>23.654495999999998</v>
      </c>
      <c r="Q177" s="152">
        <v>0</v>
      </c>
      <c r="R177" s="152">
        <f>Q177*H177</f>
        <v>0</v>
      </c>
      <c r="S177" s="152">
        <v>0</v>
      </c>
      <c r="T177" s="153">
        <f>S177*H177</f>
        <v>0</v>
      </c>
      <c r="U177" s="30"/>
      <c r="V177" s="30"/>
      <c r="W177" s="30"/>
      <c r="X177" s="30"/>
      <c r="Y177" s="30"/>
      <c r="Z177" s="30"/>
      <c r="AA177" s="30"/>
      <c r="AB177" s="30"/>
      <c r="AC177" s="30"/>
      <c r="AD177" s="30"/>
      <c r="AE177" s="30"/>
      <c r="AR177" s="154" t="s">
        <v>143</v>
      </c>
      <c r="AT177" s="154" t="s">
        <v>139</v>
      </c>
      <c r="AU177" s="154" t="s">
        <v>83</v>
      </c>
      <c r="AY177" s="18" t="s">
        <v>137</v>
      </c>
      <c r="BE177" s="155">
        <f>IF(N177="základní",J177,0)</f>
        <v>0</v>
      </c>
      <c r="BF177" s="155">
        <f>IF(N177="snížená",J177,0)</f>
        <v>0</v>
      </c>
      <c r="BG177" s="155">
        <f>IF(N177="zákl. přenesená",J177,0)</f>
        <v>0</v>
      </c>
      <c r="BH177" s="155">
        <f>IF(N177="sníž. přenesená",J177,0)</f>
        <v>0</v>
      </c>
      <c r="BI177" s="155">
        <f>IF(N177="nulová",J177,0)</f>
        <v>0</v>
      </c>
      <c r="BJ177" s="18" t="s">
        <v>81</v>
      </c>
      <c r="BK177" s="155">
        <f>ROUND(I177*H177,2)</f>
        <v>0</v>
      </c>
      <c r="BL177" s="18" t="s">
        <v>143</v>
      </c>
      <c r="BM177" s="154" t="s">
        <v>3487</v>
      </c>
    </row>
    <row r="178" spans="1:65" s="13" customFormat="1">
      <c r="B178" s="156"/>
      <c r="D178" s="157" t="s">
        <v>145</v>
      </c>
      <c r="E178" s="158" t="s">
        <v>1</v>
      </c>
      <c r="F178" s="159" t="s">
        <v>3488</v>
      </c>
      <c r="H178" s="160">
        <v>19.62</v>
      </c>
      <c r="L178" s="156"/>
      <c r="M178" s="161"/>
      <c r="N178" s="162"/>
      <c r="O178" s="162"/>
      <c r="P178" s="162"/>
      <c r="Q178" s="162"/>
      <c r="R178" s="162"/>
      <c r="S178" s="162"/>
      <c r="T178" s="163"/>
      <c r="AT178" s="158" t="s">
        <v>145</v>
      </c>
      <c r="AU178" s="158" t="s">
        <v>83</v>
      </c>
      <c r="AV178" s="13" t="s">
        <v>83</v>
      </c>
      <c r="AW178" s="13" t="s">
        <v>29</v>
      </c>
      <c r="AX178" s="13" t="s">
        <v>73</v>
      </c>
      <c r="AY178" s="158" t="s">
        <v>137</v>
      </c>
    </row>
    <row r="179" spans="1:65" s="13" customFormat="1">
      <c r="B179" s="156"/>
      <c r="D179" s="157" t="s">
        <v>145</v>
      </c>
      <c r="E179" s="158" t="s">
        <v>1</v>
      </c>
      <c r="F179" s="159" t="s">
        <v>3489</v>
      </c>
      <c r="H179" s="160">
        <v>9.6</v>
      </c>
      <c r="L179" s="156"/>
      <c r="M179" s="161"/>
      <c r="N179" s="162"/>
      <c r="O179" s="162"/>
      <c r="P179" s="162"/>
      <c r="Q179" s="162"/>
      <c r="R179" s="162"/>
      <c r="S179" s="162"/>
      <c r="T179" s="163"/>
      <c r="AT179" s="158" t="s">
        <v>145</v>
      </c>
      <c r="AU179" s="158" t="s">
        <v>83</v>
      </c>
      <c r="AV179" s="13" t="s">
        <v>83</v>
      </c>
      <c r="AW179" s="13" t="s">
        <v>29</v>
      </c>
      <c r="AX179" s="13" t="s">
        <v>73</v>
      </c>
      <c r="AY179" s="158" t="s">
        <v>137</v>
      </c>
    </row>
    <row r="180" spans="1:65" s="13" customFormat="1">
      <c r="B180" s="156"/>
      <c r="D180" s="157" t="s">
        <v>145</v>
      </c>
      <c r="E180" s="158" t="s">
        <v>1</v>
      </c>
      <c r="F180" s="159" t="s">
        <v>3490</v>
      </c>
      <c r="H180" s="160">
        <v>8.2080000000000002</v>
      </c>
      <c r="L180" s="156"/>
      <c r="M180" s="161"/>
      <c r="N180" s="162"/>
      <c r="O180" s="162"/>
      <c r="P180" s="162"/>
      <c r="Q180" s="162"/>
      <c r="R180" s="162"/>
      <c r="S180" s="162"/>
      <c r="T180" s="163"/>
      <c r="AT180" s="158" t="s">
        <v>145</v>
      </c>
      <c r="AU180" s="158" t="s">
        <v>83</v>
      </c>
      <c r="AV180" s="13" t="s">
        <v>83</v>
      </c>
      <c r="AW180" s="13" t="s">
        <v>29</v>
      </c>
      <c r="AX180" s="13" t="s">
        <v>73</v>
      </c>
      <c r="AY180" s="158" t="s">
        <v>137</v>
      </c>
    </row>
    <row r="181" spans="1:65" s="14" customFormat="1">
      <c r="B181" s="164"/>
      <c r="D181" s="157" t="s">
        <v>145</v>
      </c>
      <c r="E181" s="165" t="s">
        <v>1</v>
      </c>
      <c r="F181" s="166" t="s">
        <v>176</v>
      </c>
      <c r="H181" s="167">
        <v>37.427999999999997</v>
      </c>
      <c r="L181" s="164"/>
      <c r="M181" s="168"/>
      <c r="N181" s="169"/>
      <c r="O181" s="169"/>
      <c r="P181" s="169"/>
      <c r="Q181" s="169"/>
      <c r="R181" s="169"/>
      <c r="S181" s="169"/>
      <c r="T181" s="170"/>
      <c r="AT181" s="165" t="s">
        <v>145</v>
      </c>
      <c r="AU181" s="165" t="s">
        <v>83</v>
      </c>
      <c r="AV181" s="14" t="s">
        <v>143</v>
      </c>
      <c r="AW181" s="14" t="s">
        <v>29</v>
      </c>
      <c r="AX181" s="14" t="s">
        <v>81</v>
      </c>
      <c r="AY181" s="165" t="s">
        <v>137</v>
      </c>
    </row>
    <row r="182" spans="1:65" s="2" customFormat="1" ht="33" customHeight="1">
      <c r="A182" s="30"/>
      <c r="B182" s="142"/>
      <c r="C182" s="143" t="s">
        <v>193</v>
      </c>
      <c r="D182" s="143" t="s">
        <v>139</v>
      </c>
      <c r="E182" s="144" t="s">
        <v>3491</v>
      </c>
      <c r="F182" s="145" t="s">
        <v>3492</v>
      </c>
      <c r="G182" s="146" t="s">
        <v>142</v>
      </c>
      <c r="H182" s="147">
        <v>1039</v>
      </c>
      <c r="I182" s="148"/>
      <c r="J182" s="148">
        <f>ROUND(I182*H182,2)</f>
        <v>0</v>
      </c>
      <c r="K182" s="149"/>
      <c r="L182" s="31"/>
      <c r="M182" s="150" t="s">
        <v>1</v>
      </c>
      <c r="N182" s="151" t="s">
        <v>38</v>
      </c>
      <c r="O182" s="152">
        <v>0.114</v>
      </c>
      <c r="P182" s="152">
        <f>O182*H182</f>
        <v>118.446</v>
      </c>
      <c r="Q182" s="152">
        <v>0</v>
      </c>
      <c r="R182" s="152">
        <f>Q182*H182</f>
        <v>0</v>
      </c>
      <c r="S182" s="152">
        <v>0</v>
      </c>
      <c r="T182" s="153">
        <f>S182*H182</f>
        <v>0</v>
      </c>
      <c r="U182" s="30"/>
      <c r="V182" s="30"/>
      <c r="W182" s="30"/>
      <c r="X182" s="30"/>
      <c r="Y182" s="30"/>
      <c r="Z182" s="30"/>
      <c r="AA182" s="30"/>
      <c r="AB182" s="30"/>
      <c r="AC182" s="30"/>
      <c r="AD182" s="30"/>
      <c r="AE182" s="30"/>
      <c r="AR182" s="154" t="s">
        <v>143</v>
      </c>
      <c r="AT182" s="154" t="s">
        <v>139</v>
      </c>
      <c r="AU182" s="154" t="s">
        <v>83</v>
      </c>
      <c r="AY182" s="18" t="s">
        <v>137</v>
      </c>
      <c r="BE182" s="155">
        <f>IF(N182="základní",J182,0)</f>
        <v>0</v>
      </c>
      <c r="BF182" s="155">
        <f>IF(N182="snížená",J182,0)</f>
        <v>0</v>
      </c>
      <c r="BG182" s="155">
        <f>IF(N182="zákl. přenesená",J182,0)</f>
        <v>0</v>
      </c>
      <c r="BH182" s="155">
        <f>IF(N182="sníž. přenesená",J182,0)</f>
        <v>0</v>
      </c>
      <c r="BI182" s="155">
        <f>IF(N182="nulová",J182,0)</f>
        <v>0</v>
      </c>
      <c r="BJ182" s="18" t="s">
        <v>81</v>
      </c>
      <c r="BK182" s="155">
        <f>ROUND(I182*H182,2)</f>
        <v>0</v>
      </c>
      <c r="BL182" s="18" t="s">
        <v>143</v>
      </c>
      <c r="BM182" s="154" t="s">
        <v>3493</v>
      </c>
    </row>
    <row r="183" spans="1:65" s="13" customFormat="1">
      <c r="B183" s="156"/>
      <c r="D183" s="157" t="s">
        <v>145</v>
      </c>
      <c r="E183" s="158" t="s">
        <v>1</v>
      </c>
      <c r="F183" s="159" t="s">
        <v>3494</v>
      </c>
      <c r="H183" s="160">
        <v>1039</v>
      </c>
      <c r="L183" s="156"/>
      <c r="M183" s="161"/>
      <c r="N183" s="162"/>
      <c r="O183" s="162"/>
      <c r="P183" s="162"/>
      <c r="Q183" s="162"/>
      <c r="R183" s="162"/>
      <c r="S183" s="162"/>
      <c r="T183" s="163"/>
      <c r="AT183" s="158" t="s">
        <v>145</v>
      </c>
      <c r="AU183" s="158" t="s">
        <v>83</v>
      </c>
      <c r="AV183" s="13" t="s">
        <v>83</v>
      </c>
      <c r="AW183" s="13" t="s">
        <v>29</v>
      </c>
      <c r="AX183" s="13" t="s">
        <v>81</v>
      </c>
      <c r="AY183" s="158" t="s">
        <v>137</v>
      </c>
    </row>
    <row r="184" spans="1:65" s="2" customFormat="1" ht="24.15" customHeight="1">
      <c r="A184" s="30"/>
      <c r="B184" s="142"/>
      <c r="C184" s="143" t="s">
        <v>198</v>
      </c>
      <c r="D184" s="143" t="s">
        <v>139</v>
      </c>
      <c r="E184" s="144" t="s">
        <v>3495</v>
      </c>
      <c r="F184" s="145" t="s">
        <v>3496</v>
      </c>
      <c r="G184" s="146" t="s">
        <v>142</v>
      </c>
      <c r="H184" s="147">
        <v>68</v>
      </c>
      <c r="I184" s="148"/>
      <c r="J184" s="148">
        <f>ROUND(I184*H184,2)</f>
        <v>0</v>
      </c>
      <c r="K184" s="149"/>
      <c r="L184" s="31"/>
      <c r="M184" s="150" t="s">
        <v>1</v>
      </c>
      <c r="N184" s="151" t="s">
        <v>38</v>
      </c>
      <c r="O184" s="152">
        <v>0.15</v>
      </c>
      <c r="P184" s="152">
        <f>O184*H184</f>
        <v>10.199999999999999</v>
      </c>
      <c r="Q184" s="152">
        <v>0</v>
      </c>
      <c r="R184" s="152">
        <f>Q184*H184</f>
        <v>0</v>
      </c>
      <c r="S184" s="152">
        <v>0</v>
      </c>
      <c r="T184" s="153">
        <f>S184*H184</f>
        <v>0</v>
      </c>
      <c r="U184" s="30"/>
      <c r="V184" s="30"/>
      <c r="W184" s="30"/>
      <c r="X184" s="30"/>
      <c r="Y184" s="30"/>
      <c r="Z184" s="30"/>
      <c r="AA184" s="30"/>
      <c r="AB184" s="30"/>
      <c r="AC184" s="30"/>
      <c r="AD184" s="30"/>
      <c r="AE184" s="30"/>
      <c r="AR184" s="154" t="s">
        <v>143</v>
      </c>
      <c r="AT184" s="154" t="s">
        <v>139</v>
      </c>
      <c r="AU184" s="154" t="s">
        <v>83</v>
      </c>
      <c r="AY184" s="18" t="s">
        <v>137</v>
      </c>
      <c r="BE184" s="155">
        <f>IF(N184="základní",J184,0)</f>
        <v>0</v>
      </c>
      <c r="BF184" s="155">
        <f>IF(N184="snížená",J184,0)</f>
        <v>0</v>
      </c>
      <c r="BG184" s="155">
        <f>IF(N184="zákl. přenesená",J184,0)</f>
        <v>0</v>
      </c>
      <c r="BH184" s="155">
        <f>IF(N184="sníž. přenesená",J184,0)</f>
        <v>0</v>
      </c>
      <c r="BI184" s="155">
        <f>IF(N184="nulová",J184,0)</f>
        <v>0</v>
      </c>
      <c r="BJ184" s="18" t="s">
        <v>81</v>
      </c>
      <c r="BK184" s="155">
        <f>ROUND(I184*H184,2)</f>
        <v>0</v>
      </c>
      <c r="BL184" s="18" t="s">
        <v>143</v>
      </c>
      <c r="BM184" s="154" t="s">
        <v>3497</v>
      </c>
    </row>
    <row r="185" spans="1:65" s="13" customFormat="1">
      <c r="B185" s="156"/>
      <c r="D185" s="157" t="s">
        <v>145</v>
      </c>
      <c r="E185" s="158" t="s">
        <v>1</v>
      </c>
      <c r="F185" s="159" t="s">
        <v>3498</v>
      </c>
      <c r="H185" s="160">
        <v>68</v>
      </c>
      <c r="L185" s="156"/>
      <c r="M185" s="161"/>
      <c r="N185" s="162"/>
      <c r="O185" s="162"/>
      <c r="P185" s="162"/>
      <c r="Q185" s="162"/>
      <c r="R185" s="162"/>
      <c r="S185" s="162"/>
      <c r="T185" s="163"/>
      <c r="AT185" s="158" t="s">
        <v>145</v>
      </c>
      <c r="AU185" s="158" t="s">
        <v>83</v>
      </c>
      <c r="AV185" s="13" t="s">
        <v>83</v>
      </c>
      <c r="AW185" s="13" t="s">
        <v>29</v>
      </c>
      <c r="AX185" s="13" t="s">
        <v>81</v>
      </c>
      <c r="AY185" s="158" t="s">
        <v>137</v>
      </c>
    </row>
    <row r="186" spans="1:65" s="2" customFormat="1" ht="16.5" customHeight="1">
      <c r="A186" s="30"/>
      <c r="B186" s="142"/>
      <c r="C186" s="177" t="s">
        <v>204</v>
      </c>
      <c r="D186" s="177" t="s">
        <v>214</v>
      </c>
      <c r="E186" s="178" t="s">
        <v>3499</v>
      </c>
      <c r="F186" s="179" t="s">
        <v>3500</v>
      </c>
      <c r="G186" s="180" t="s">
        <v>149</v>
      </c>
      <c r="H186" s="181">
        <v>58.118000000000002</v>
      </c>
      <c r="I186" s="182"/>
      <c r="J186" s="182">
        <f>ROUND(I186*H186,2)</f>
        <v>0</v>
      </c>
      <c r="K186" s="183"/>
      <c r="L186" s="184"/>
      <c r="M186" s="185" t="s">
        <v>1</v>
      </c>
      <c r="N186" s="186" t="s">
        <v>38</v>
      </c>
      <c r="O186" s="152">
        <v>0</v>
      </c>
      <c r="P186" s="152">
        <f>O186*H186</f>
        <v>0</v>
      </c>
      <c r="Q186" s="152">
        <v>0.21</v>
      </c>
      <c r="R186" s="152">
        <f>Q186*H186</f>
        <v>12.20478</v>
      </c>
      <c r="S186" s="152">
        <v>0</v>
      </c>
      <c r="T186" s="153">
        <f>S186*H186</f>
        <v>0</v>
      </c>
      <c r="U186" s="30"/>
      <c r="V186" s="30"/>
      <c r="W186" s="30"/>
      <c r="X186" s="30"/>
      <c r="Y186" s="30"/>
      <c r="Z186" s="30"/>
      <c r="AA186" s="30"/>
      <c r="AB186" s="30"/>
      <c r="AC186" s="30"/>
      <c r="AD186" s="30"/>
      <c r="AE186" s="30"/>
      <c r="AR186" s="154" t="s">
        <v>177</v>
      </c>
      <c r="AT186" s="154" t="s">
        <v>214</v>
      </c>
      <c r="AU186" s="154" t="s">
        <v>83</v>
      </c>
      <c r="AY186" s="18" t="s">
        <v>137</v>
      </c>
      <c r="BE186" s="155">
        <f>IF(N186="základní",J186,0)</f>
        <v>0</v>
      </c>
      <c r="BF186" s="155">
        <f>IF(N186="snížená",J186,0)</f>
        <v>0</v>
      </c>
      <c r="BG186" s="155">
        <f>IF(N186="zákl. přenesená",J186,0)</f>
        <v>0</v>
      </c>
      <c r="BH186" s="155">
        <f>IF(N186="sníž. přenesená",J186,0)</f>
        <v>0</v>
      </c>
      <c r="BI186" s="155">
        <f>IF(N186="nulová",J186,0)</f>
        <v>0</v>
      </c>
      <c r="BJ186" s="18" t="s">
        <v>81</v>
      </c>
      <c r="BK186" s="155">
        <f>ROUND(I186*H186,2)</f>
        <v>0</v>
      </c>
      <c r="BL186" s="18" t="s">
        <v>143</v>
      </c>
      <c r="BM186" s="154" t="s">
        <v>3501</v>
      </c>
    </row>
    <row r="187" spans="1:65" s="13" customFormat="1">
      <c r="B187" s="156"/>
      <c r="D187" s="157" t="s">
        <v>145</v>
      </c>
      <c r="E187" s="158" t="s">
        <v>1</v>
      </c>
      <c r="F187" s="159" t="s">
        <v>3502</v>
      </c>
      <c r="H187" s="160">
        <v>58.118000000000002</v>
      </c>
      <c r="L187" s="156"/>
      <c r="M187" s="161"/>
      <c r="N187" s="162"/>
      <c r="O187" s="162"/>
      <c r="P187" s="162"/>
      <c r="Q187" s="162"/>
      <c r="R187" s="162"/>
      <c r="S187" s="162"/>
      <c r="T187" s="163"/>
      <c r="AT187" s="158" t="s">
        <v>145</v>
      </c>
      <c r="AU187" s="158" t="s">
        <v>83</v>
      </c>
      <c r="AV187" s="13" t="s">
        <v>83</v>
      </c>
      <c r="AW187" s="13" t="s">
        <v>29</v>
      </c>
      <c r="AX187" s="13" t="s">
        <v>81</v>
      </c>
      <c r="AY187" s="158" t="s">
        <v>137</v>
      </c>
    </row>
    <row r="188" spans="1:65" s="2" customFormat="1" ht="24.15" customHeight="1">
      <c r="A188" s="30"/>
      <c r="B188" s="142"/>
      <c r="C188" s="143" t="s">
        <v>213</v>
      </c>
      <c r="D188" s="143" t="s">
        <v>139</v>
      </c>
      <c r="E188" s="144" t="s">
        <v>3503</v>
      </c>
      <c r="F188" s="145" t="s">
        <v>3504</v>
      </c>
      <c r="G188" s="146" t="s">
        <v>142</v>
      </c>
      <c r="H188" s="147">
        <v>1039</v>
      </c>
      <c r="I188" s="148"/>
      <c r="J188" s="148">
        <f>ROUND(I188*H188,2)</f>
        <v>0</v>
      </c>
      <c r="K188" s="149"/>
      <c r="L188" s="31"/>
      <c r="M188" s="150" t="s">
        <v>1</v>
      </c>
      <c r="N188" s="151" t="s">
        <v>38</v>
      </c>
      <c r="O188" s="152">
        <v>5.8000000000000003E-2</v>
      </c>
      <c r="P188" s="152">
        <f>O188*H188</f>
        <v>60.262</v>
      </c>
      <c r="Q188" s="152">
        <v>0</v>
      </c>
      <c r="R188" s="152">
        <f>Q188*H188</f>
        <v>0</v>
      </c>
      <c r="S188" s="152">
        <v>0</v>
      </c>
      <c r="T188" s="153">
        <f>S188*H188</f>
        <v>0</v>
      </c>
      <c r="U188" s="30"/>
      <c r="V188" s="30"/>
      <c r="W188" s="30"/>
      <c r="X188" s="30"/>
      <c r="Y188" s="30"/>
      <c r="Z188" s="30"/>
      <c r="AA188" s="30"/>
      <c r="AB188" s="30"/>
      <c r="AC188" s="30"/>
      <c r="AD188" s="30"/>
      <c r="AE188" s="30"/>
      <c r="AR188" s="154" t="s">
        <v>143</v>
      </c>
      <c r="AT188" s="154" t="s">
        <v>139</v>
      </c>
      <c r="AU188" s="154" t="s">
        <v>83</v>
      </c>
      <c r="AY188" s="18" t="s">
        <v>137</v>
      </c>
      <c r="BE188" s="155">
        <f>IF(N188="základní",J188,0)</f>
        <v>0</v>
      </c>
      <c r="BF188" s="155">
        <f>IF(N188="snížená",J188,0)</f>
        <v>0</v>
      </c>
      <c r="BG188" s="155">
        <f>IF(N188="zákl. přenesená",J188,0)</f>
        <v>0</v>
      </c>
      <c r="BH188" s="155">
        <f>IF(N188="sníž. přenesená",J188,0)</f>
        <v>0</v>
      </c>
      <c r="BI188" s="155">
        <f>IF(N188="nulová",J188,0)</f>
        <v>0</v>
      </c>
      <c r="BJ188" s="18" t="s">
        <v>81</v>
      </c>
      <c r="BK188" s="155">
        <f>ROUND(I188*H188,2)</f>
        <v>0</v>
      </c>
      <c r="BL188" s="18" t="s">
        <v>143</v>
      </c>
      <c r="BM188" s="154" t="s">
        <v>3505</v>
      </c>
    </row>
    <row r="189" spans="1:65" s="2" customFormat="1" ht="16.5" customHeight="1">
      <c r="A189" s="30"/>
      <c r="B189" s="142"/>
      <c r="C189" s="177" t="s">
        <v>8</v>
      </c>
      <c r="D189" s="177" t="s">
        <v>214</v>
      </c>
      <c r="E189" s="178" t="s">
        <v>3506</v>
      </c>
      <c r="F189" s="179" t="s">
        <v>3507</v>
      </c>
      <c r="G189" s="180" t="s">
        <v>1819</v>
      </c>
      <c r="H189" s="181">
        <v>31.17</v>
      </c>
      <c r="I189" s="182"/>
      <c r="J189" s="182">
        <f>ROUND(I189*H189,2)</f>
        <v>0</v>
      </c>
      <c r="K189" s="183"/>
      <c r="L189" s="184"/>
      <c r="M189" s="185" t="s">
        <v>1</v>
      </c>
      <c r="N189" s="186" t="s">
        <v>38</v>
      </c>
      <c r="O189" s="152">
        <v>0</v>
      </c>
      <c r="P189" s="152">
        <f>O189*H189</f>
        <v>0</v>
      </c>
      <c r="Q189" s="152">
        <v>1E-3</v>
      </c>
      <c r="R189" s="152">
        <f>Q189*H189</f>
        <v>3.1170000000000003E-2</v>
      </c>
      <c r="S189" s="152">
        <v>0</v>
      </c>
      <c r="T189" s="153">
        <f>S189*H189</f>
        <v>0</v>
      </c>
      <c r="U189" s="30"/>
      <c r="V189" s="30"/>
      <c r="W189" s="30"/>
      <c r="X189" s="30"/>
      <c r="Y189" s="30"/>
      <c r="Z189" s="30"/>
      <c r="AA189" s="30"/>
      <c r="AB189" s="30"/>
      <c r="AC189" s="30"/>
      <c r="AD189" s="30"/>
      <c r="AE189" s="30"/>
      <c r="AR189" s="154" t="s">
        <v>177</v>
      </c>
      <c r="AT189" s="154" t="s">
        <v>214</v>
      </c>
      <c r="AU189" s="154" t="s">
        <v>83</v>
      </c>
      <c r="AY189" s="18" t="s">
        <v>137</v>
      </c>
      <c r="BE189" s="155">
        <f>IF(N189="základní",J189,0)</f>
        <v>0</v>
      </c>
      <c r="BF189" s="155">
        <f>IF(N189="snížená",J189,0)</f>
        <v>0</v>
      </c>
      <c r="BG189" s="155">
        <f>IF(N189="zákl. přenesená",J189,0)</f>
        <v>0</v>
      </c>
      <c r="BH189" s="155">
        <f>IF(N189="sníž. přenesená",J189,0)</f>
        <v>0</v>
      </c>
      <c r="BI189" s="155">
        <f>IF(N189="nulová",J189,0)</f>
        <v>0</v>
      </c>
      <c r="BJ189" s="18" t="s">
        <v>81</v>
      </c>
      <c r="BK189" s="155">
        <f>ROUND(I189*H189,2)</f>
        <v>0</v>
      </c>
      <c r="BL189" s="18" t="s">
        <v>143</v>
      </c>
      <c r="BM189" s="154" t="s">
        <v>3508</v>
      </c>
    </row>
    <row r="190" spans="1:65" s="13" customFormat="1">
      <c r="B190" s="156"/>
      <c r="D190" s="157" t="s">
        <v>145</v>
      </c>
      <c r="E190" s="158" t="s">
        <v>1</v>
      </c>
      <c r="F190" s="159" t="s">
        <v>3509</v>
      </c>
      <c r="H190" s="160">
        <v>1039</v>
      </c>
      <c r="L190" s="156"/>
      <c r="M190" s="161"/>
      <c r="N190" s="162"/>
      <c r="O190" s="162"/>
      <c r="P190" s="162"/>
      <c r="Q190" s="162"/>
      <c r="R190" s="162"/>
      <c r="S190" s="162"/>
      <c r="T190" s="163"/>
      <c r="AT190" s="158" t="s">
        <v>145</v>
      </c>
      <c r="AU190" s="158" t="s">
        <v>83</v>
      </c>
      <c r="AV190" s="13" t="s">
        <v>83</v>
      </c>
      <c r="AW190" s="13" t="s">
        <v>29</v>
      </c>
      <c r="AX190" s="13" t="s">
        <v>81</v>
      </c>
      <c r="AY190" s="158" t="s">
        <v>137</v>
      </c>
    </row>
    <row r="191" spans="1:65" s="13" customFormat="1">
      <c r="B191" s="156"/>
      <c r="D191" s="157" t="s">
        <v>145</v>
      </c>
      <c r="F191" s="159" t="s">
        <v>3510</v>
      </c>
      <c r="H191" s="160">
        <v>31.17</v>
      </c>
      <c r="L191" s="156"/>
      <c r="M191" s="161"/>
      <c r="N191" s="162"/>
      <c r="O191" s="162"/>
      <c r="P191" s="162"/>
      <c r="Q191" s="162"/>
      <c r="R191" s="162"/>
      <c r="S191" s="162"/>
      <c r="T191" s="163"/>
      <c r="AT191" s="158" t="s">
        <v>145</v>
      </c>
      <c r="AU191" s="158" t="s">
        <v>83</v>
      </c>
      <c r="AV191" s="13" t="s">
        <v>83</v>
      </c>
      <c r="AW191" s="13" t="s">
        <v>3</v>
      </c>
      <c r="AX191" s="13" t="s">
        <v>81</v>
      </c>
      <c r="AY191" s="158" t="s">
        <v>137</v>
      </c>
    </row>
    <row r="192" spans="1:65" s="2" customFormat="1" ht="37.799999999999997" customHeight="1">
      <c r="A192" s="30"/>
      <c r="B192" s="142"/>
      <c r="C192" s="143" t="s">
        <v>223</v>
      </c>
      <c r="D192" s="143" t="s">
        <v>139</v>
      </c>
      <c r="E192" s="144" t="s">
        <v>457</v>
      </c>
      <c r="F192" s="145" t="s">
        <v>458</v>
      </c>
      <c r="G192" s="146" t="s">
        <v>142</v>
      </c>
      <c r="H192" s="147">
        <v>1872.221</v>
      </c>
      <c r="I192" s="148"/>
      <c r="J192" s="148">
        <f>ROUND(I192*H192,2)</f>
        <v>0</v>
      </c>
      <c r="K192" s="149"/>
      <c r="L192" s="31"/>
      <c r="M192" s="150" t="s">
        <v>1</v>
      </c>
      <c r="N192" s="151" t="s">
        <v>38</v>
      </c>
      <c r="O192" s="152">
        <v>2.5000000000000001E-2</v>
      </c>
      <c r="P192" s="152">
        <f>O192*H192</f>
        <v>46.805525000000003</v>
      </c>
      <c r="Q192" s="152">
        <v>0</v>
      </c>
      <c r="R192" s="152">
        <f>Q192*H192</f>
        <v>0</v>
      </c>
      <c r="S192" s="152">
        <v>0</v>
      </c>
      <c r="T192" s="153">
        <f>S192*H192</f>
        <v>0</v>
      </c>
      <c r="U192" s="30"/>
      <c r="V192" s="30"/>
      <c r="W192" s="30"/>
      <c r="X192" s="30"/>
      <c r="Y192" s="30"/>
      <c r="Z192" s="30"/>
      <c r="AA192" s="30"/>
      <c r="AB192" s="30"/>
      <c r="AC192" s="30"/>
      <c r="AD192" s="30"/>
      <c r="AE192" s="30"/>
      <c r="AR192" s="154" t="s">
        <v>143</v>
      </c>
      <c r="AT192" s="154" t="s">
        <v>139</v>
      </c>
      <c r="AU192" s="154" t="s">
        <v>83</v>
      </c>
      <c r="AY192" s="18" t="s">
        <v>137</v>
      </c>
      <c r="BE192" s="155">
        <f>IF(N192="základní",J192,0)</f>
        <v>0</v>
      </c>
      <c r="BF192" s="155">
        <f>IF(N192="snížená",J192,0)</f>
        <v>0</v>
      </c>
      <c r="BG192" s="155">
        <f>IF(N192="zákl. přenesená",J192,0)</f>
        <v>0</v>
      </c>
      <c r="BH192" s="155">
        <f>IF(N192="sníž. přenesená",J192,0)</f>
        <v>0</v>
      </c>
      <c r="BI192" s="155">
        <f>IF(N192="nulová",J192,0)</f>
        <v>0</v>
      </c>
      <c r="BJ192" s="18" t="s">
        <v>81</v>
      </c>
      <c r="BK192" s="155">
        <f>ROUND(I192*H192,2)</f>
        <v>0</v>
      </c>
      <c r="BL192" s="18" t="s">
        <v>143</v>
      </c>
      <c r="BM192" s="154" t="s">
        <v>3511</v>
      </c>
    </row>
    <row r="193" spans="1:65" s="13" customFormat="1">
      <c r="B193" s="156"/>
      <c r="D193" s="157" t="s">
        <v>145</v>
      </c>
      <c r="E193" s="158" t="s">
        <v>1</v>
      </c>
      <c r="F193" s="159" t="s">
        <v>3512</v>
      </c>
      <c r="H193" s="160">
        <v>4.2080000000000002</v>
      </c>
      <c r="L193" s="156"/>
      <c r="M193" s="161"/>
      <c r="N193" s="162"/>
      <c r="O193" s="162"/>
      <c r="P193" s="162"/>
      <c r="Q193" s="162"/>
      <c r="R193" s="162"/>
      <c r="S193" s="162"/>
      <c r="T193" s="163"/>
      <c r="AT193" s="158" t="s">
        <v>145</v>
      </c>
      <c r="AU193" s="158" t="s">
        <v>83</v>
      </c>
      <c r="AV193" s="13" t="s">
        <v>83</v>
      </c>
      <c r="AW193" s="13" t="s">
        <v>29</v>
      </c>
      <c r="AX193" s="13" t="s">
        <v>73</v>
      </c>
      <c r="AY193" s="158" t="s">
        <v>137</v>
      </c>
    </row>
    <row r="194" spans="1:65" s="13" customFormat="1">
      <c r="B194" s="156"/>
      <c r="D194" s="157" t="s">
        <v>145</v>
      </c>
      <c r="E194" s="158" t="s">
        <v>1</v>
      </c>
      <c r="F194" s="159" t="s">
        <v>3513</v>
      </c>
      <c r="H194" s="160">
        <v>1.6160000000000001</v>
      </c>
      <c r="L194" s="156"/>
      <c r="M194" s="161"/>
      <c r="N194" s="162"/>
      <c r="O194" s="162"/>
      <c r="P194" s="162"/>
      <c r="Q194" s="162"/>
      <c r="R194" s="162"/>
      <c r="S194" s="162"/>
      <c r="T194" s="163"/>
      <c r="AT194" s="158" t="s">
        <v>145</v>
      </c>
      <c r="AU194" s="158" t="s">
        <v>83</v>
      </c>
      <c r="AV194" s="13" t="s">
        <v>83</v>
      </c>
      <c r="AW194" s="13" t="s">
        <v>29</v>
      </c>
      <c r="AX194" s="13" t="s">
        <v>73</v>
      </c>
      <c r="AY194" s="158" t="s">
        <v>137</v>
      </c>
    </row>
    <row r="195" spans="1:65" s="13" customFormat="1">
      <c r="B195" s="156"/>
      <c r="D195" s="157" t="s">
        <v>145</v>
      </c>
      <c r="E195" s="158" t="s">
        <v>1</v>
      </c>
      <c r="F195" s="159" t="s">
        <v>3514</v>
      </c>
      <c r="H195" s="160">
        <v>3.5419999999999998</v>
      </c>
      <c r="L195" s="156"/>
      <c r="M195" s="161"/>
      <c r="N195" s="162"/>
      <c r="O195" s="162"/>
      <c r="P195" s="162"/>
      <c r="Q195" s="162"/>
      <c r="R195" s="162"/>
      <c r="S195" s="162"/>
      <c r="T195" s="163"/>
      <c r="AT195" s="158" t="s">
        <v>145</v>
      </c>
      <c r="AU195" s="158" t="s">
        <v>83</v>
      </c>
      <c r="AV195" s="13" t="s">
        <v>83</v>
      </c>
      <c r="AW195" s="13" t="s">
        <v>29</v>
      </c>
      <c r="AX195" s="13" t="s">
        <v>73</v>
      </c>
      <c r="AY195" s="158" t="s">
        <v>137</v>
      </c>
    </row>
    <row r="196" spans="1:65" s="13" customFormat="1">
      <c r="B196" s="156"/>
      <c r="D196" s="157" t="s">
        <v>145</v>
      </c>
      <c r="E196" s="158" t="s">
        <v>1</v>
      </c>
      <c r="F196" s="159" t="s">
        <v>3515</v>
      </c>
      <c r="H196" s="160">
        <v>14.365</v>
      </c>
      <c r="L196" s="156"/>
      <c r="M196" s="161"/>
      <c r="N196" s="162"/>
      <c r="O196" s="162"/>
      <c r="P196" s="162"/>
      <c r="Q196" s="162"/>
      <c r="R196" s="162"/>
      <c r="S196" s="162"/>
      <c r="T196" s="163"/>
      <c r="AT196" s="158" t="s">
        <v>145</v>
      </c>
      <c r="AU196" s="158" t="s">
        <v>83</v>
      </c>
      <c r="AV196" s="13" t="s">
        <v>83</v>
      </c>
      <c r="AW196" s="13" t="s">
        <v>29</v>
      </c>
      <c r="AX196" s="13" t="s">
        <v>73</v>
      </c>
      <c r="AY196" s="158" t="s">
        <v>137</v>
      </c>
    </row>
    <row r="197" spans="1:65" s="16" customFormat="1">
      <c r="B197" s="191"/>
      <c r="D197" s="157" t="s">
        <v>145</v>
      </c>
      <c r="E197" s="192" t="s">
        <v>1</v>
      </c>
      <c r="F197" s="193" t="s">
        <v>582</v>
      </c>
      <c r="H197" s="194">
        <v>23.731000000000002</v>
      </c>
      <c r="L197" s="191"/>
      <c r="M197" s="195"/>
      <c r="N197" s="196"/>
      <c r="O197" s="196"/>
      <c r="P197" s="196"/>
      <c r="Q197" s="196"/>
      <c r="R197" s="196"/>
      <c r="S197" s="196"/>
      <c r="T197" s="197"/>
      <c r="AT197" s="192" t="s">
        <v>145</v>
      </c>
      <c r="AU197" s="192" t="s">
        <v>83</v>
      </c>
      <c r="AV197" s="16" t="s">
        <v>152</v>
      </c>
      <c r="AW197" s="16" t="s">
        <v>29</v>
      </c>
      <c r="AX197" s="16" t="s">
        <v>73</v>
      </c>
      <c r="AY197" s="192" t="s">
        <v>137</v>
      </c>
    </row>
    <row r="198" spans="1:65" s="13" customFormat="1">
      <c r="B198" s="156"/>
      <c r="D198" s="157" t="s">
        <v>145</v>
      </c>
      <c r="E198" s="158" t="s">
        <v>1</v>
      </c>
      <c r="F198" s="159" t="s">
        <v>3516</v>
      </c>
      <c r="H198" s="160">
        <v>369</v>
      </c>
      <c r="L198" s="156"/>
      <c r="M198" s="161"/>
      <c r="N198" s="162"/>
      <c r="O198" s="162"/>
      <c r="P198" s="162"/>
      <c r="Q198" s="162"/>
      <c r="R198" s="162"/>
      <c r="S198" s="162"/>
      <c r="T198" s="163"/>
      <c r="AT198" s="158" t="s">
        <v>145</v>
      </c>
      <c r="AU198" s="158" t="s">
        <v>83</v>
      </c>
      <c r="AV198" s="13" t="s">
        <v>83</v>
      </c>
      <c r="AW198" s="13" t="s">
        <v>29</v>
      </c>
      <c r="AX198" s="13" t="s">
        <v>73</v>
      </c>
      <c r="AY198" s="158" t="s">
        <v>137</v>
      </c>
    </row>
    <row r="199" spans="1:65" s="13" customFormat="1">
      <c r="B199" s="156"/>
      <c r="D199" s="157" t="s">
        <v>145</v>
      </c>
      <c r="E199" s="158" t="s">
        <v>1</v>
      </c>
      <c r="F199" s="159" t="s">
        <v>3517</v>
      </c>
      <c r="H199" s="160">
        <v>372.49</v>
      </c>
      <c r="L199" s="156"/>
      <c r="M199" s="161"/>
      <c r="N199" s="162"/>
      <c r="O199" s="162"/>
      <c r="P199" s="162"/>
      <c r="Q199" s="162"/>
      <c r="R199" s="162"/>
      <c r="S199" s="162"/>
      <c r="T199" s="163"/>
      <c r="AT199" s="158" t="s">
        <v>145</v>
      </c>
      <c r="AU199" s="158" t="s">
        <v>83</v>
      </c>
      <c r="AV199" s="13" t="s">
        <v>83</v>
      </c>
      <c r="AW199" s="13" t="s">
        <v>29</v>
      </c>
      <c r="AX199" s="13" t="s">
        <v>73</v>
      </c>
      <c r="AY199" s="158" t="s">
        <v>137</v>
      </c>
    </row>
    <row r="200" spans="1:65" s="16" customFormat="1">
      <c r="B200" s="191"/>
      <c r="D200" s="157" t="s">
        <v>145</v>
      </c>
      <c r="E200" s="192" t="s">
        <v>1</v>
      </c>
      <c r="F200" s="193" t="s">
        <v>582</v>
      </c>
      <c r="H200" s="194">
        <v>741.49</v>
      </c>
      <c r="L200" s="191"/>
      <c r="M200" s="195"/>
      <c r="N200" s="196"/>
      <c r="O200" s="196"/>
      <c r="P200" s="196"/>
      <c r="Q200" s="196"/>
      <c r="R200" s="196"/>
      <c r="S200" s="196"/>
      <c r="T200" s="197"/>
      <c r="AT200" s="192" t="s">
        <v>145</v>
      </c>
      <c r="AU200" s="192" t="s">
        <v>83</v>
      </c>
      <c r="AV200" s="16" t="s">
        <v>152</v>
      </c>
      <c r="AW200" s="16" t="s">
        <v>29</v>
      </c>
      <c r="AX200" s="16" t="s">
        <v>73</v>
      </c>
      <c r="AY200" s="192" t="s">
        <v>137</v>
      </c>
    </row>
    <row r="201" spans="1:65" s="13" customFormat="1">
      <c r="B201" s="156"/>
      <c r="D201" s="157" t="s">
        <v>145</v>
      </c>
      <c r="E201" s="158" t="s">
        <v>1</v>
      </c>
      <c r="F201" s="159" t="s">
        <v>3518</v>
      </c>
      <c r="H201" s="160">
        <v>1039</v>
      </c>
      <c r="L201" s="156"/>
      <c r="M201" s="161"/>
      <c r="N201" s="162"/>
      <c r="O201" s="162"/>
      <c r="P201" s="162"/>
      <c r="Q201" s="162"/>
      <c r="R201" s="162"/>
      <c r="S201" s="162"/>
      <c r="T201" s="163"/>
      <c r="AT201" s="158" t="s">
        <v>145</v>
      </c>
      <c r="AU201" s="158" t="s">
        <v>83</v>
      </c>
      <c r="AV201" s="13" t="s">
        <v>83</v>
      </c>
      <c r="AW201" s="13" t="s">
        <v>29</v>
      </c>
      <c r="AX201" s="13" t="s">
        <v>73</v>
      </c>
      <c r="AY201" s="158" t="s">
        <v>137</v>
      </c>
    </row>
    <row r="202" spans="1:65" s="13" customFormat="1">
      <c r="B202" s="156"/>
      <c r="D202" s="157" t="s">
        <v>145</v>
      </c>
      <c r="E202" s="158" t="s">
        <v>1</v>
      </c>
      <c r="F202" s="159" t="s">
        <v>3519</v>
      </c>
      <c r="H202" s="160">
        <v>68</v>
      </c>
      <c r="L202" s="156"/>
      <c r="M202" s="161"/>
      <c r="N202" s="162"/>
      <c r="O202" s="162"/>
      <c r="P202" s="162"/>
      <c r="Q202" s="162"/>
      <c r="R202" s="162"/>
      <c r="S202" s="162"/>
      <c r="T202" s="163"/>
      <c r="AT202" s="158" t="s">
        <v>145</v>
      </c>
      <c r="AU202" s="158" t="s">
        <v>83</v>
      </c>
      <c r="AV202" s="13" t="s">
        <v>83</v>
      </c>
      <c r="AW202" s="13" t="s">
        <v>29</v>
      </c>
      <c r="AX202" s="13" t="s">
        <v>73</v>
      </c>
      <c r="AY202" s="158" t="s">
        <v>137</v>
      </c>
    </row>
    <row r="203" spans="1:65" s="16" customFormat="1">
      <c r="B203" s="191"/>
      <c r="D203" s="157" t="s">
        <v>145</v>
      </c>
      <c r="E203" s="192" t="s">
        <v>1</v>
      </c>
      <c r="F203" s="193" t="s">
        <v>582</v>
      </c>
      <c r="H203" s="194">
        <v>1107</v>
      </c>
      <c r="L203" s="191"/>
      <c r="M203" s="195"/>
      <c r="N203" s="196"/>
      <c r="O203" s="196"/>
      <c r="P203" s="196"/>
      <c r="Q203" s="196"/>
      <c r="R203" s="196"/>
      <c r="S203" s="196"/>
      <c r="T203" s="197"/>
      <c r="AT203" s="192" t="s">
        <v>145</v>
      </c>
      <c r="AU203" s="192" t="s">
        <v>83</v>
      </c>
      <c r="AV203" s="16" t="s">
        <v>152</v>
      </c>
      <c r="AW203" s="16" t="s">
        <v>29</v>
      </c>
      <c r="AX203" s="16" t="s">
        <v>73</v>
      </c>
      <c r="AY203" s="192" t="s">
        <v>137</v>
      </c>
    </row>
    <row r="204" spans="1:65" s="14" customFormat="1">
      <c r="B204" s="164"/>
      <c r="D204" s="157" t="s">
        <v>145</v>
      </c>
      <c r="E204" s="165" t="s">
        <v>1</v>
      </c>
      <c r="F204" s="166" t="s">
        <v>176</v>
      </c>
      <c r="H204" s="167">
        <v>1872.221</v>
      </c>
      <c r="L204" s="164"/>
      <c r="M204" s="168"/>
      <c r="N204" s="169"/>
      <c r="O204" s="169"/>
      <c r="P204" s="169"/>
      <c r="Q204" s="169"/>
      <c r="R204" s="169"/>
      <c r="S204" s="169"/>
      <c r="T204" s="170"/>
      <c r="AT204" s="165" t="s">
        <v>145</v>
      </c>
      <c r="AU204" s="165" t="s">
        <v>83</v>
      </c>
      <c r="AV204" s="14" t="s">
        <v>143</v>
      </c>
      <c r="AW204" s="14" t="s">
        <v>29</v>
      </c>
      <c r="AX204" s="14" t="s">
        <v>81</v>
      </c>
      <c r="AY204" s="165" t="s">
        <v>137</v>
      </c>
    </row>
    <row r="205" spans="1:65" s="2" customFormat="1" ht="16.5" customHeight="1">
      <c r="A205" s="30"/>
      <c r="B205" s="142"/>
      <c r="C205" s="143" t="s">
        <v>232</v>
      </c>
      <c r="D205" s="143" t="s">
        <v>139</v>
      </c>
      <c r="E205" s="144" t="s">
        <v>3520</v>
      </c>
      <c r="F205" s="145" t="s">
        <v>3521</v>
      </c>
      <c r="G205" s="146" t="s">
        <v>142</v>
      </c>
      <c r="H205" s="147">
        <v>68</v>
      </c>
      <c r="I205" s="148"/>
      <c r="J205" s="148">
        <f>ROUND(I205*H205,2)</f>
        <v>0</v>
      </c>
      <c r="K205" s="149"/>
      <c r="L205" s="31"/>
      <c r="M205" s="150" t="s">
        <v>1</v>
      </c>
      <c r="N205" s="151" t="s">
        <v>38</v>
      </c>
      <c r="O205" s="152">
        <v>0.5</v>
      </c>
      <c r="P205" s="152">
        <f>O205*H205</f>
        <v>34</v>
      </c>
      <c r="Q205" s="152">
        <v>0</v>
      </c>
      <c r="R205" s="152">
        <f>Q205*H205</f>
        <v>0</v>
      </c>
      <c r="S205" s="152">
        <v>0</v>
      </c>
      <c r="T205" s="153">
        <f>S205*H205</f>
        <v>0</v>
      </c>
      <c r="U205" s="30"/>
      <c r="V205" s="30"/>
      <c r="W205" s="30"/>
      <c r="X205" s="30"/>
      <c r="Y205" s="30"/>
      <c r="Z205" s="30"/>
      <c r="AA205" s="30"/>
      <c r="AB205" s="30"/>
      <c r="AC205" s="30"/>
      <c r="AD205" s="30"/>
      <c r="AE205" s="30"/>
      <c r="AR205" s="154" t="s">
        <v>143</v>
      </c>
      <c r="AT205" s="154" t="s">
        <v>139</v>
      </c>
      <c r="AU205" s="154" t="s">
        <v>83</v>
      </c>
      <c r="AY205" s="18" t="s">
        <v>137</v>
      </c>
      <c r="BE205" s="155">
        <f>IF(N205="základní",J205,0)</f>
        <v>0</v>
      </c>
      <c r="BF205" s="155">
        <f>IF(N205="snížená",J205,0)</f>
        <v>0</v>
      </c>
      <c r="BG205" s="155">
        <f>IF(N205="zákl. přenesená",J205,0)</f>
        <v>0</v>
      </c>
      <c r="BH205" s="155">
        <f>IF(N205="sníž. přenesená",J205,0)</f>
        <v>0</v>
      </c>
      <c r="BI205" s="155">
        <f>IF(N205="nulová",J205,0)</f>
        <v>0</v>
      </c>
      <c r="BJ205" s="18" t="s">
        <v>81</v>
      </c>
      <c r="BK205" s="155">
        <f>ROUND(I205*H205,2)</f>
        <v>0</v>
      </c>
      <c r="BL205" s="18" t="s">
        <v>143</v>
      </c>
      <c r="BM205" s="154" t="s">
        <v>3522</v>
      </c>
    </row>
    <row r="206" spans="1:65" s="2" customFormat="1" ht="16.5" customHeight="1">
      <c r="A206" s="30"/>
      <c r="B206" s="142"/>
      <c r="C206" s="177" t="s">
        <v>236</v>
      </c>
      <c r="D206" s="177" t="s">
        <v>214</v>
      </c>
      <c r="E206" s="178" t="s">
        <v>3523</v>
      </c>
      <c r="F206" s="179" t="s">
        <v>3524</v>
      </c>
      <c r="G206" s="180" t="s">
        <v>142</v>
      </c>
      <c r="H206" s="181">
        <v>74.8</v>
      </c>
      <c r="I206" s="182"/>
      <c r="J206" s="182">
        <f>ROUND(I206*H206,2)</f>
        <v>0</v>
      </c>
      <c r="K206" s="183"/>
      <c r="L206" s="184"/>
      <c r="M206" s="185" t="s">
        <v>1</v>
      </c>
      <c r="N206" s="186" t="s">
        <v>38</v>
      </c>
      <c r="O206" s="152">
        <v>0</v>
      </c>
      <c r="P206" s="152">
        <f>O206*H206</f>
        <v>0</v>
      </c>
      <c r="Q206" s="152">
        <v>2.9999999999999997E-4</v>
      </c>
      <c r="R206" s="152">
        <f>Q206*H206</f>
        <v>2.2439999999999998E-2</v>
      </c>
      <c r="S206" s="152">
        <v>0</v>
      </c>
      <c r="T206" s="153">
        <f>S206*H206</f>
        <v>0</v>
      </c>
      <c r="U206" s="30"/>
      <c r="V206" s="30"/>
      <c r="W206" s="30"/>
      <c r="X206" s="30"/>
      <c r="Y206" s="30"/>
      <c r="Z206" s="30"/>
      <c r="AA206" s="30"/>
      <c r="AB206" s="30"/>
      <c r="AC206" s="30"/>
      <c r="AD206" s="30"/>
      <c r="AE206" s="30"/>
      <c r="AR206" s="154" t="s">
        <v>177</v>
      </c>
      <c r="AT206" s="154" t="s">
        <v>214</v>
      </c>
      <c r="AU206" s="154" t="s">
        <v>83</v>
      </c>
      <c r="AY206" s="18" t="s">
        <v>137</v>
      </c>
      <c r="BE206" s="155">
        <f>IF(N206="základní",J206,0)</f>
        <v>0</v>
      </c>
      <c r="BF206" s="155">
        <f>IF(N206="snížená",J206,0)</f>
        <v>0</v>
      </c>
      <c r="BG206" s="155">
        <f>IF(N206="zákl. přenesená",J206,0)</f>
        <v>0</v>
      </c>
      <c r="BH206" s="155">
        <f>IF(N206="sníž. přenesená",J206,0)</f>
        <v>0</v>
      </c>
      <c r="BI206" s="155">
        <f>IF(N206="nulová",J206,0)</f>
        <v>0</v>
      </c>
      <c r="BJ206" s="18" t="s">
        <v>81</v>
      </c>
      <c r="BK206" s="155">
        <f>ROUND(I206*H206,2)</f>
        <v>0</v>
      </c>
      <c r="BL206" s="18" t="s">
        <v>143</v>
      </c>
      <c r="BM206" s="154" t="s">
        <v>3525</v>
      </c>
    </row>
    <row r="207" spans="1:65" s="13" customFormat="1">
      <c r="B207" s="156"/>
      <c r="D207" s="157" t="s">
        <v>145</v>
      </c>
      <c r="F207" s="159" t="s">
        <v>3526</v>
      </c>
      <c r="H207" s="160">
        <v>74.8</v>
      </c>
      <c r="L207" s="156"/>
      <c r="M207" s="161"/>
      <c r="N207" s="162"/>
      <c r="O207" s="162"/>
      <c r="P207" s="162"/>
      <c r="Q207" s="162"/>
      <c r="R207" s="162"/>
      <c r="S207" s="162"/>
      <c r="T207" s="163"/>
      <c r="AT207" s="158" t="s">
        <v>145</v>
      </c>
      <c r="AU207" s="158" t="s">
        <v>83</v>
      </c>
      <c r="AV207" s="13" t="s">
        <v>83</v>
      </c>
      <c r="AW207" s="13" t="s">
        <v>3</v>
      </c>
      <c r="AX207" s="13" t="s">
        <v>81</v>
      </c>
      <c r="AY207" s="158" t="s">
        <v>137</v>
      </c>
    </row>
    <row r="208" spans="1:65" s="2" customFormat="1" ht="33" customHeight="1">
      <c r="A208" s="30"/>
      <c r="B208" s="142"/>
      <c r="C208" s="143" t="s">
        <v>240</v>
      </c>
      <c r="D208" s="143" t="s">
        <v>139</v>
      </c>
      <c r="E208" s="144" t="s">
        <v>3527</v>
      </c>
      <c r="F208" s="145" t="s">
        <v>3528</v>
      </c>
      <c r="G208" s="146" t="s">
        <v>155</v>
      </c>
      <c r="H208" s="147">
        <v>374</v>
      </c>
      <c r="I208" s="148"/>
      <c r="J208" s="148">
        <f>ROUND(I208*H208,2)</f>
        <v>0</v>
      </c>
      <c r="K208" s="149"/>
      <c r="L208" s="31"/>
      <c r="M208" s="150" t="s">
        <v>1</v>
      </c>
      <c r="N208" s="151" t="s">
        <v>38</v>
      </c>
      <c r="O208" s="152">
        <v>6.9000000000000006E-2</v>
      </c>
      <c r="P208" s="152">
        <f>O208*H208</f>
        <v>25.806000000000001</v>
      </c>
      <c r="Q208" s="152">
        <v>0</v>
      </c>
      <c r="R208" s="152">
        <f>Q208*H208</f>
        <v>0</v>
      </c>
      <c r="S208" s="152">
        <v>0</v>
      </c>
      <c r="T208" s="153">
        <f>S208*H208</f>
        <v>0</v>
      </c>
      <c r="U208" s="30"/>
      <c r="V208" s="30"/>
      <c r="W208" s="30"/>
      <c r="X208" s="30"/>
      <c r="Y208" s="30"/>
      <c r="Z208" s="30"/>
      <c r="AA208" s="30"/>
      <c r="AB208" s="30"/>
      <c r="AC208" s="30"/>
      <c r="AD208" s="30"/>
      <c r="AE208" s="30"/>
      <c r="AR208" s="154" t="s">
        <v>143</v>
      </c>
      <c r="AT208" s="154" t="s">
        <v>139</v>
      </c>
      <c r="AU208" s="154" t="s">
        <v>83</v>
      </c>
      <c r="AY208" s="18" t="s">
        <v>137</v>
      </c>
      <c r="BE208" s="155">
        <f>IF(N208="základní",J208,0)</f>
        <v>0</v>
      </c>
      <c r="BF208" s="155">
        <f>IF(N208="snížená",J208,0)</f>
        <v>0</v>
      </c>
      <c r="BG208" s="155">
        <f>IF(N208="zákl. přenesená",J208,0)</f>
        <v>0</v>
      </c>
      <c r="BH208" s="155">
        <f>IF(N208="sníž. přenesená",J208,0)</f>
        <v>0</v>
      </c>
      <c r="BI208" s="155">
        <f>IF(N208="nulová",J208,0)</f>
        <v>0</v>
      </c>
      <c r="BJ208" s="18" t="s">
        <v>81</v>
      </c>
      <c r="BK208" s="155">
        <f>ROUND(I208*H208,2)</f>
        <v>0</v>
      </c>
      <c r="BL208" s="18" t="s">
        <v>143</v>
      </c>
      <c r="BM208" s="154" t="s">
        <v>3529</v>
      </c>
    </row>
    <row r="209" spans="1:65" s="13" customFormat="1">
      <c r="B209" s="156"/>
      <c r="D209" s="157" t="s">
        <v>145</v>
      </c>
      <c r="E209" s="158" t="s">
        <v>1</v>
      </c>
      <c r="F209" s="159" t="s">
        <v>3530</v>
      </c>
      <c r="H209" s="160">
        <v>374</v>
      </c>
      <c r="L209" s="156"/>
      <c r="M209" s="161"/>
      <c r="N209" s="162"/>
      <c r="O209" s="162"/>
      <c r="P209" s="162"/>
      <c r="Q209" s="162"/>
      <c r="R209" s="162"/>
      <c r="S209" s="162"/>
      <c r="T209" s="163"/>
      <c r="AT209" s="158" t="s">
        <v>145</v>
      </c>
      <c r="AU209" s="158" t="s">
        <v>83</v>
      </c>
      <c r="AV209" s="13" t="s">
        <v>83</v>
      </c>
      <c r="AW209" s="13" t="s">
        <v>29</v>
      </c>
      <c r="AX209" s="13" t="s">
        <v>81</v>
      </c>
      <c r="AY209" s="158" t="s">
        <v>137</v>
      </c>
    </row>
    <row r="210" spans="1:65" s="2" customFormat="1" ht="16.5" customHeight="1">
      <c r="A210" s="30"/>
      <c r="B210" s="142"/>
      <c r="C210" s="177" t="s">
        <v>245</v>
      </c>
      <c r="D210" s="177" t="s">
        <v>214</v>
      </c>
      <c r="E210" s="178" t="s">
        <v>3531</v>
      </c>
      <c r="F210" s="179" t="s">
        <v>3532</v>
      </c>
      <c r="G210" s="180" t="s">
        <v>149</v>
      </c>
      <c r="H210" s="181">
        <v>1.87</v>
      </c>
      <c r="I210" s="182"/>
      <c r="J210" s="182">
        <f>ROUND(I210*H210,2)</f>
        <v>0</v>
      </c>
      <c r="K210" s="183"/>
      <c r="L210" s="184"/>
      <c r="M210" s="185" t="s">
        <v>1</v>
      </c>
      <c r="N210" s="186" t="s">
        <v>38</v>
      </c>
      <c r="O210" s="152">
        <v>0</v>
      </c>
      <c r="P210" s="152">
        <f>O210*H210</f>
        <v>0</v>
      </c>
      <c r="Q210" s="152">
        <v>0.22</v>
      </c>
      <c r="R210" s="152">
        <f>Q210*H210</f>
        <v>0.41140000000000004</v>
      </c>
      <c r="S210" s="152">
        <v>0</v>
      </c>
      <c r="T210" s="153">
        <f>S210*H210</f>
        <v>0</v>
      </c>
      <c r="U210" s="30"/>
      <c r="V210" s="30"/>
      <c r="W210" s="30"/>
      <c r="X210" s="30"/>
      <c r="Y210" s="30"/>
      <c r="Z210" s="30"/>
      <c r="AA210" s="30"/>
      <c r="AB210" s="30"/>
      <c r="AC210" s="30"/>
      <c r="AD210" s="30"/>
      <c r="AE210" s="30"/>
      <c r="AR210" s="154" t="s">
        <v>177</v>
      </c>
      <c r="AT210" s="154" t="s">
        <v>214</v>
      </c>
      <c r="AU210" s="154" t="s">
        <v>83</v>
      </c>
      <c r="AY210" s="18" t="s">
        <v>137</v>
      </c>
      <c r="BE210" s="155">
        <f>IF(N210="základní",J210,0)</f>
        <v>0</v>
      </c>
      <c r="BF210" s="155">
        <f>IF(N210="snížená",J210,0)</f>
        <v>0</v>
      </c>
      <c r="BG210" s="155">
        <f>IF(N210="zákl. přenesená",J210,0)</f>
        <v>0</v>
      </c>
      <c r="BH210" s="155">
        <f>IF(N210="sníž. přenesená",J210,0)</f>
        <v>0</v>
      </c>
      <c r="BI210" s="155">
        <f>IF(N210="nulová",J210,0)</f>
        <v>0</v>
      </c>
      <c r="BJ210" s="18" t="s">
        <v>81</v>
      </c>
      <c r="BK210" s="155">
        <f>ROUND(I210*H210,2)</f>
        <v>0</v>
      </c>
      <c r="BL210" s="18" t="s">
        <v>143</v>
      </c>
      <c r="BM210" s="154" t="s">
        <v>3533</v>
      </c>
    </row>
    <row r="211" spans="1:65" s="13" customFormat="1">
      <c r="B211" s="156"/>
      <c r="D211" s="157" t="s">
        <v>145</v>
      </c>
      <c r="F211" s="159" t="s">
        <v>3534</v>
      </c>
      <c r="H211" s="160">
        <v>1.87</v>
      </c>
      <c r="L211" s="156"/>
      <c r="M211" s="161"/>
      <c r="N211" s="162"/>
      <c r="O211" s="162"/>
      <c r="P211" s="162"/>
      <c r="Q211" s="162"/>
      <c r="R211" s="162"/>
      <c r="S211" s="162"/>
      <c r="T211" s="163"/>
      <c r="AT211" s="158" t="s">
        <v>145</v>
      </c>
      <c r="AU211" s="158" t="s">
        <v>83</v>
      </c>
      <c r="AV211" s="13" t="s">
        <v>83</v>
      </c>
      <c r="AW211" s="13" t="s">
        <v>3</v>
      </c>
      <c r="AX211" s="13" t="s">
        <v>81</v>
      </c>
      <c r="AY211" s="158" t="s">
        <v>137</v>
      </c>
    </row>
    <row r="212" spans="1:65" s="2" customFormat="1" ht="21.75" customHeight="1">
      <c r="A212" s="30"/>
      <c r="B212" s="142"/>
      <c r="C212" s="143" t="s">
        <v>7</v>
      </c>
      <c r="D212" s="143" t="s">
        <v>139</v>
      </c>
      <c r="E212" s="144" t="s">
        <v>3535</v>
      </c>
      <c r="F212" s="145" t="s">
        <v>3536</v>
      </c>
      <c r="G212" s="146" t="s">
        <v>142</v>
      </c>
      <c r="H212" s="147">
        <v>68</v>
      </c>
      <c r="I212" s="148"/>
      <c r="J212" s="148">
        <f>ROUND(I212*H212,2)</f>
        <v>0</v>
      </c>
      <c r="K212" s="149"/>
      <c r="L212" s="31"/>
      <c r="M212" s="150" t="s">
        <v>1</v>
      </c>
      <c r="N212" s="151" t="s">
        <v>38</v>
      </c>
      <c r="O212" s="152">
        <v>5.0999999999999997E-2</v>
      </c>
      <c r="P212" s="152">
        <f>O212*H212</f>
        <v>3.468</v>
      </c>
      <c r="Q212" s="152">
        <v>0</v>
      </c>
      <c r="R212" s="152">
        <f>Q212*H212</f>
        <v>0</v>
      </c>
      <c r="S212" s="152">
        <v>0</v>
      </c>
      <c r="T212" s="153">
        <f>S212*H212</f>
        <v>0</v>
      </c>
      <c r="U212" s="30"/>
      <c r="V212" s="30"/>
      <c r="W212" s="30"/>
      <c r="X212" s="30"/>
      <c r="Y212" s="30"/>
      <c r="Z212" s="30"/>
      <c r="AA212" s="30"/>
      <c r="AB212" s="30"/>
      <c r="AC212" s="30"/>
      <c r="AD212" s="30"/>
      <c r="AE212" s="30"/>
      <c r="AR212" s="154" t="s">
        <v>143</v>
      </c>
      <c r="AT212" s="154" t="s">
        <v>139</v>
      </c>
      <c r="AU212" s="154" t="s">
        <v>83</v>
      </c>
      <c r="AY212" s="18" t="s">
        <v>137</v>
      </c>
      <c r="BE212" s="155">
        <f>IF(N212="základní",J212,0)</f>
        <v>0</v>
      </c>
      <c r="BF212" s="155">
        <f>IF(N212="snížená",J212,0)</f>
        <v>0</v>
      </c>
      <c r="BG212" s="155">
        <f>IF(N212="zákl. přenesená",J212,0)</f>
        <v>0</v>
      </c>
      <c r="BH212" s="155">
        <f>IF(N212="sníž. přenesená",J212,0)</f>
        <v>0</v>
      </c>
      <c r="BI212" s="155">
        <f>IF(N212="nulová",J212,0)</f>
        <v>0</v>
      </c>
      <c r="BJ212" s="18" t="s">
        <v>81</v>
      </c>
      <c r="BK212" s="155">
        <f>ROUND(I212*H212,2)</f>
        <v>0</v>
      </c>
      <c r="BL212" s="18" t="s">
        <v>143</v>
      </c>
      <c r="BM212" s="154" t="s">
        <v>3537</v>
      </c>
    </row>
    <row r="213" spans="1:65" s="2" customFormat="1" ht="16.5" customHeight="1">
      <c r="A213" s="30"/>
      <c r="B213" s="142"/>
      <c r="C213" s="143" t="s">
        <v>255</v>
      </c>
      <c r="D213" s="143" t="s">
        <v>139</v>
      </c>
      <c r="E213" s="144" t="s">
        <v>3538</v>
      </c>
      <c r="F213" s="145" t="s">
        <v>3539</v>
      </c>
      <c r="G213" s="146" t="s">
        <v>155</v>
      </c>
      <c r="H213" s="147">
        <v>374</v>
      </c>
      <c r="I213" s="148"/>
      <c r="J213" s="148">
        <f>ROUND(I213*H213,2)</f>
        <v>0</v>
      </c>
      <c r="K213" s="149"/>
      <c r="L213" s="31"/>
      <c r="M213" s="150" t="s">
        <v>1</v>
      </c>
      <c r="N213" s="151" t="s">
        <v>38</v>
      </c>
      <c r="O213" s="152">
        <v>3.3000000000000002E-2</v>
      </c>
      <c r="P213" s="152">
        <f>O213*H213</f>
        <v>12.342000000000001</v>
      </c>
      <c r="Q213" s="152">
        <v>0</v>
      </c>
      <c r="R213" s="152">
        <f>Q213*H213</f>
        <v>0</v>
      </c>
      <c r="S213" s="152">
        <v>0</v>
      </c>
      <c r="T213" s="153">
        <f>S213*H213</f>
        <v>0</v>
      </c>
      <c r="U213" s="30"/>
      <c r="V213" s="30"/>
      <c r="W213" s="30"/>
      <c r="X213" s="30"/>
      <c r="Y213" s="30"/>
      <c r="Z213" s="30"/>
      <c r="AA213" s="30"/>
      <c r="AB213" s="30"/>
      <c r="AC213" s="30"/>
      <c r="AD213" s="30"/>
      <c r="AE213" s="30"/>
      <c r="AR213" s="154" t="s">
        <v>143</v>
      </c>
      <c r="AT213" s="154" t="s">
        <v>139</v>
      </c>
      <c r="AU213" s="154" t="s">
        <v>83</v>
      </c>
      <c r="AY213" s="18" t="s">
        <v>137</v>
      </c>
      <c r="BE213" s="155">
        <f>IF(N213="základní",J213,0)</f>
        <v>0</v>
      </c>
      <c r="BF213" s="155">
        <f>IF(N213="snížená",J213,0)</f>
        <v>0</v>
      </c>
      <c r="BG213" s="155">
        <f>IF(N213="zákl. přenesená",J213,0)</f>
        <v>0</v>
      </c>
      <c r="BH213" s="155">
        <f>IF(N213="sníž. přenesená",J213,0)</f>
        <v>0</v>
      </c>
      <c r="BI213" s="155">
        <f>IF(N213="nulová",J213,0)</f>
        <v>0</v>
      </c>
      <c r="BJ213" s="18" t="s">
        <v>81</v>
      </c>
      <c r="BK213" s="155">
        <f>ROUND(I213*H213,2)</f>
        <v>0</v>
      </c>
      <c r="BL213" s="18" t="s">
        <v>143</v>
      </c>
      <c r="BM213" s="154" t="s">
        <v>3540</v>
      </c>
    </row>
    <row r="214" spans="1:65" s="2" customFormat="1" ht="21.75" customHeight="1">
      <c r="A214" s="30"/>
      <c r="B214" s="142"/>
      <c r="C214" s="177" t="s">
        <v>259</v>
      </c>
      <c r="D214" s="177" t="s">
        <v>214</v>
      </c>
      <c r="E214" s="178" t="s">
        <v>3541</v>
      </c>
      <c r="F214" s="179" t="s">
        <v>3542</v>
      </c>
      <c r="G214" s="180" t="s">
        <v>332</v>
      </c>
      <c r="H214" s="181">
        <v>377.74</v>
      </c>
      <c r="I214" s="182"/>
      <c r="J214" s="182">
        <f>ROUND(I214*H214,2)</f>
        <v>0</v>
      </c>
      <c r="K214" s="183"/>
      <c r="L214" s="184"/>
      <c r="M214" s="185" t="s">
        <v>1</v>
      </c>
      <c r="N214" s="186" t="s">
        <v>38</v>
      </c>
      <c r="O214" s="152">
        <v>0</v>
      </c>
      <c r="P214" s="152">
        <f>O214*H214</f>
        <v>0</v>
      </c>
      <c r="Q214" s="152">
        <v>0</v>
      </c>
      <c r="R214" s="152">
        <f>Q214*H214</f>
        <v>0</v>
      </c>
      <c r="S214" s="152">
        <v>0</v>
      </c>
      <c r="T214" s="153">
        <f>S214*H214</f>
        <v>0</v>
      </c>
      <c r="U214" s="30"/>
      <c r="V214" s="30"/>
      <c r="W214" s="30"/>
      <c r="X214" s="30"/>
      <c r="Y214" s="30"/>
      <c r="Z214" s="30"/>
      <c r="AA214" s="30"/>
      <c r="AB214" s="30"/>
      <c r="AC214" s="30"/>
      <c r="AD214" s="30"/>
      <c r="AE214" s="30"/>
      <c r="AR214" s="154" t="s">
        <v>177</v>
      </c>
      <c r="AT214" s="154" t="s">
        <v>214</v>
      </c>
      <c r="AU214" s="154" t="s">
        <v>83</v>
      </c>
      <c r="AY214" s="18" t="s">
        <v>137</v>
      </c>
      <c r="BE214" s="155">
        <f>IF(N214="základní",J214,0)</f>
        <v>0</v>
      </c>
      <c r="BF214" s="155">
        <f>IF(N214="snížená",J214,0)</f>
        <v>0</v>
      </c>
      <c r="BG214" s="155">
        <f>IF(N214="zákl. přenesená",J214,0)</f>
        <v>0</v>
      </c>
      <c r="BH214" s="155">
        <f>IF(N214="sníž. přenesená",J214,0)</f>
        <v>0</v>
      </c>
      <c r="BI214" s="155">
        <f>IF(N214="nulová",J214,0)</f>
        <v>0</v>
      </c>
      <c r="BJ214" s="18" t="s">
        <v>81</v>
      </c>
      <c r="BK214" s="155">
        <f>ROUND(I214*H214,2)</f>
        <v>0</v>
      </c>
      <c r="BL214" s="18" t="s">
        <v>143</v>
      </c>
      <c r="BM214" s="154" t="s">
        <v>3543</v>
      </c>
    </row>
    <row r="215" spans="1:65" s="13" customFormat="1">
      <c r="B215" s="156"/>
      <c r="D215" s="157" t="s">
        <v>145</v>
      </c>
      <c r="F215" s="159" t="s">
        <v>3544</v>
      </c>
      <c r="H215" s="160">
        <v>377.74</v>
      </c>
      <c r="L215" s="156"/>
      <c r="M215" s="161"/>
      <c r="N215" s="162"/>
      <c r="O215" s="162"/>
      <c r="P215" s="162"/>
      <c r="Q215" s="162"/>
      <c r="R215" s="162"/>
      <c r="S215" s="162"/>
      <c r="T215" s="163"/>
      <c r="AT215" s="158" t="s">
        <v>145</v>
      </c>
      <c r="AU215" s="158" t="s">
        <v>83</v>
      </c>
      <c r="AV215" s="13" t="s">
        <v>83</v>
      </c>
      <c r="AW215" s="13" t="s">
        <v>3</v>
      </c>
      <c r="AX215" s="13" t="s">
        <v>81</v>
      </c>
      <c r="AY215" s="158" t="s">
        <v>137</v>
      </c>
    </row>
    <row r="216" spans="1:65" s="2" customFormat="1" ht="21.75" customHeight="1">
      <c r="A216" s="30"/>
      <c r="B216" s="142"/>
      <c r="C216" s="143" t="s">
        <v>264</v>
      </c>
      <c r="D216" s="143" t="s">
        <v>139</v>
      </c>
      <c r="E216" s="144" t="s">
        <v>3545</v>
      </c>
      <c r="F216" s="145" t="s">
        <v>3546</v>
      </c>
      <c r="G216" s="146" t="s">
        <v>142</v>
      </c>
      <c r="H216" s="147">
        <v>68</v>
      </c>
      <c r="I216" s="148"/>
      <c r="J216" s="148">
        <f>ROUND(I216*H216,2)</f>
        <v>0</v>
      </c>
      <c r="K216" s="149"/>
      <c r="L216" s="31"/>
      <c r="M216" s="150" t="s">
        <v>1</v>
      </c>
      <c r="N216" s="151" t="s">
        <v>38</v>
      </c>
      <c r="O216" s="152">
        <v>1.4999999999999999E-2</v>
      </c>
      <c r="P216" s="152">
        <f>O216*H216</f>
        <v>1.02</v>
      </c>
      <c r="Q216" s="152">
        <v>0</v>
      </c>
      <c r="R216" s="152">
        <f>Q216*H216</f>
        <v>0</v>
      </c>
      <c r="S216" s="152">
        <v>0</v>
      </c>
      <c r="T216" s="153">
        <f>S216*H216</f>
        <v>0</v>
      </c>
      <c r="U216" s="30"/>
      <c r="V216" s="30"/>
      <c r="W216" s="30"/>
      <c r="X216" s="30"/>
      <c r="Y216" s="30"/>
      <c r="Z216" s="30"/>
      <c r="AA216" s="30"/>
      <c r="AB216" s="30"/>
      <c r="AC216" s="30"/>
      <c r="AD216" s="30"/>
      <c r="AE216" s="30"/>
      <c r="AR216" s="154" t="s">
        <v>143</v>
      </c>
      <c r="AT216" s="154" t="s">
        <v>139</v>
      </c>
      <c r="AU216" s="154" t="s">
        <v>83</v>
      </c>
      <c r="AY216" s="18" t="s">
        <v>137</v>
      </c>
      <c r="BE216" s="155">
        <f>IF(N216="základní",J216,0)</f>
        <v>0</v>
      </c>
      <c r="BF216" s="155">
        <f>IF(N216="snížená",J216,0)</f>
        <v>0</v>
      </c>
      <c r="BG216" s="155">
        <f>IF(N216="zákl. přenesená",J216,0)</f>
        <v>0</v>
      </c>
      <c r="BH216" s="155">
        <f>IF(N216="sníž. přenesená",J216,0)</f>
        <v>0</v>
      </c>
      <c r="BI216" s="155">
        <f>IF(N216="nulová",J216,0)</f>
        <v>0</v>
      </c>
      <c r="BJ216" s="18" t="s">
        <v>81</v>
      </c>
      <c r="BK216" s="155">
        <f>ROUND(I216*H216,2)</f>
        <v>0</v>
      </c>
      <c r="BL216" s="18" t="s">
        <v>143</v>
      </c>
      <c r="BM216" s="154" t="s">
        <v>3547</v>
      </c>
    </row>
    <row r="217" spans="1:65" s="2" customFormat="1" ht="33" customHeight="1">
      <c r="A217" s="30"/>
      <c r="B217" s="142"/>
      <c r="C217" s="143" t="s">
        <v>270</v>
      </c>
      <c r="D217" s="143" t="s">
        <v>139</v>
      </c>
      <c r="E217" s="144" t="s">
        <v>3548</v>
      </c>
      <c r="F217" s="145" t="s">
        <v>3549</v>
      </c>
      <c r="G217" s="146" t="s">
        <v>142</v>
      </c>
      <c r="H217" s="147">
        <v>1107</v>
      </c>
      <c r="I217" s="148"/>
      <c r="J217" s="148">
        <f>ROUND(I217*H217,2)</f>
        <v>0</v>
      </c>
      <c r="K217" s="149"/>
      <c r="L217" s="31"/>
      <c r="M217" s="150" t="s">
        <v>1</v>
      </c>
      <c r="N217" s="151" t="s">
        <v>38</v>
      </c>
      <c r="O217" s="152">
        <v>4.0000000000000001E-3</v>
      </c>
      <c r="P217" s="152">
        <f>O217*H217</f>
        <v>4.4279999999999999</v>
      </c>
      <c r="Q217" s="152">
        <v>0</v>
      </c>
      <c r="R217" s="152">
        <f>Q217*H217</f>
        <v>0</v>
      </c>
      <c r="S217" s="152">
        <v>0</v>
      </c>
      <c r="T217" s="153">
        <f>S217*H217</f>
        <v>0</v>
      </c>
      <c r="U217" s="30"/>
      <c r="V217" s="30"/>
      <c r="W217" s="30"/>
      <c r="X217" s="30"/>
      <c r="Y217" s="30"/>
      <c r="Z217" s="30"/>
      <c r="AA217" s="30"/>
      <c r="AB217" s="30"/>
      <c r="AC217" s="30"/>
      <c r="AD217" s="30"/>
      <c r="AE217" s="30"/>
      <c r="AR217" s="154" t="s">
        <v>143</v>
      </c>
      <c r="AT217" s="154" t="s">
        <v>139</v>
      </c>
      <c r="AU217" s="154" t="s">
        <v>83</v>
      </c>
      <c r="AY217" s="18" t="s">
        <v>137</v>
      </c>
      <c r="BE217" s="155">
        <f>IF(N217="základní",J217,0)</f>
        <v>0</v>
      </c>
      <c r="BF217" s="155">
        <f>IF(N217="snížená",J217,0)</f>
        <v>0</v>
      </c>
      <c r="BG217" s="155">
        <f>IF(N217="zákl. přenesená",J217,0)</f>
        <v>0</v>
      </c>
      <c r="BH217" s="155">
        <f>IF(N217="sníž. přenesená",J217,0)</f>
        <v>0</v>
      </c>
      <c r="BI217" s="155">
        <f>IF(N217="nulová",J217,0)</f>
        <v>0</v>
      </c>
      <c r="BJ217" s="18" t="s">
        <v>81</v>
      </c>
      <c r="BK217" s="155">
        <f>ROUND(I217*H217,2)</f>
        <v>0</v>
      </c>
      <c r="BL217" s="18" t="s">
        <v>143</v>
      </c>
      <c r="BM217" s="154" t="s">
        <v>3550</v>
      </c>
    </row>
    <row r="218" spans="1:65" s="13" customFormat="1">
      <c r="B218" s="156"/>
      <c r="D218" s="157" t="s">
        <v>145</v>
      </c>
      <c r="E218" s="158" t="s">
        <v>1</v>
      </c>
      <c r="F218" s="159" t="s">
        <v>3551</v>
      </c>
      <c r="H218" s="160">
        <v>1107</v>
      </c>
      <c r="L218" s="156"/>
      <c r="M218" s="161"/>
      <c r="N218" s="162"/>
      <c r="O218" s="162"/>
      <c r="P218" s="162"/>
      <c r="Q218" s="162"/>
      <c r="R218" s="162"/>
      <c r="S218" s="162"/>
      <c r="T218" s="163"/>
      <c r="AT218" s="158" t="s">
        <v>145</v>
      </c>
      <c r="AU218" s="158" t="s">
        <v>83</v>
      </c>
      <c r="AV218" s="13" t="s">
        <v>83</v>
      </c>
      <c r="AW218" s="13" t="s">
        <v>29</v>
      </c>
      <c r="AX218" s="13" t="s">
        <v>81</v>
      </c>
      <c r="AY218" s="158" t="s">
        <v>137</v>
      </c>
    </row>
    <row r="219" spans="1:65" s="2" customFormat="1" ht="24.15" customHeight="1">
      <c r="A219" s="30"/>
      <c r="B219" s="142"/>
      <c r="C219" s="143" t="s">
        <v>275</v>
      </c>
      <c r="D219" s="143" t="s">
        <v>139</v>
      </c>
      <c r="E219" s="144" t="s">
        <v>3552</v>
      </c>
      <c r="F219" s="145" t="s">
        <v>3553</v>
      </c>
      <c r="G219" s="146" t="s">
        <v>142</v>
      </c>
      <c r="H219" s="147">
        <v>68</v>
      </c>
      <c r="I219" s="148"/>
      <c r="J219" s="148">
        <f>ROUND(I219*H219,2)</f>
        <v>0</v>
      </c>
      <c r="K219" s="149"/>
      <c r="L219" s="31"/>
      <c r="M219" s="150" t="s">
        <v>1</v>
      </c>
      <c r="N219" s="151" t="s">
        <v>38</v>
      </c>
      <c r="O219" s="152">
        <v>0.113</v>
      </c>
      <c r="P219" s="152">
        <f>O219*H219</f>
        <v>7.6840000000000002</v>
      </c>
      <c r="Q219" s="152">
        <v>0</v>
      </c>
      <c r="R219" s="152">
        <f>Q219*H219</f>
        <v>0</v>
      </c>
      <c r="S219" s="152">
        <v>0</v>
      </c>
      <c r="T219" s="153">
        <f>S219*H219</f>
        <v>0</v>
      </c>
      <c r="U219" s="30"/>
      <c r="V219" s="30"/>
      <c r="W219" s="30"/>
      <c r="X219" s="30"/>
      <c r="Y219" s="30"/>
      <c r="Z219" s="30"/>
      <c r="AA219" s="30"/>
      <c r="AB219" s="30"/>
      <c r="AC219" s="30"/>
      <c r="AD219" s="30"/>
      <c r="AE219" s="30"/>
      <c r="AR219" s="154" t="s">
        <v>143</v>
      </c>
      <c r="AT219" s="154" t="s">
        <v>139</v>
      </c>
      <c r="AU219" s="154" t="s">
        <v>83</v>
      </c>
      <c r="AY219" s="18" t="s">
        <v>137</v>
      </c>
      <c r="BE219" s="155">
        <f>IF(N219="základní",J219,0)</f>
        <v>0</v>
      </c>
      <c r="BF219" s="155">
        <f>IF(N219="snížená",J219,0)</f>
        <v>0</v>
      </c>
      <c r="BG219" s="155">
        <f>IF(N219="zákl. přenesená",J219,0)</f>
        <v>0</v>
      </c>
      <c r="BH219" s="155">
        <f>IF(N219="sníž. přenesená",J219,0)</f>
        <v>0</v>
      </c>
      <c r="BI219" s="155">
        <f>IF(N219="nulová",J219,0)</f>
        <v>0</v>
      </c>
      <c r="BJ219" s="18" t="s">
        <v>81</v>
      </c>
      <c r="BK219" s="155">
        <f>ROUND(I219*H219,2)</f>
        <v>0</v>
      </c>
      <c r="BL219" s="18" t="s">
        <v>143</v>
      </c>
      <c r="BM219" s="154" t="s">
        <v>3554</v>
      </c>
    </row>
    <row r="220" spans="1:65" s="2" customFormat="1" ht="16.5" customHeight="1">
      <c r="A220" s="30"/>
      <c r="B220" s="142"/>
      <c r="C220" s="177" t="s">
        <v>280</v>
      </c>
      <c r="D220" s="177" t="s">
        <v>214</v>
      </c>
      <c r="E220" s="178" t="s">
        <v>3555</v>
      </c>
      <c r="F220" s="179" t="s">
        <v>3556</v>
      </c>
      <c r="G220" s="180" t="s">
        <v>149</v>
      </c>
      <c r="H220" s="181">
        <v>6.8</v>
      </c>
      <c r="I220" s="182"/>
      <c r="J220" s="182">
        <f>ROUND(I220*H220,2)</f>
        <v>0</v>
      </c>
      <c r="K220" s="183"/>
      <c r="L220" s="184"/>
      <c r="M220" s="185" t="s">
        <v>1</v>
      </c>
      <c r="N220" s="186" t="s">
        <v>38</v>
      </c>
      <c r="O220" s="152">
        <v>0</v>
      </c>
      <c r="P220" s="152">
        <f>O220*H220</f>
        <v>0</v>
      </c>
      <c r="Q220" s="152">
        <v>0.2</v>
      </c>
      <c r="R220" s="152">
        <f>Q220*H220</f>
        <v>1.36</v>
      </c>
      <c r="S220" s="152">
        <v>0</v>
      </c>
      <c r="T220" s="153">
        <f>S220*H220</f>
        <v>0</v>
      </c>
      <c r="U220" s="30"/>
      <c r="V220" s="30"/>
      <c r="W220" s="30"/>
      <c r="X220" s="30"/>
      <c r="Y220" s="30"/>
      <c r="Z220" s="30"/>
      <c r="AA220" s="30"/>
      <c r="AB220" s="30"/>
      <c r="AC220" s="30"/>
      <c r="AD220" s="30"/>
      <c r="AE220" s="30"/>
      <c r="AR220" s="154" t="s">
        <v>177</v>
      </c>
      <c r="AT220" s="154" t="s">
        <v>214</v>
      </c>
      <c r="AU220" s="154" t="s">
        <v>83</v>
      </c>
      <c r="AY220" s="18" t="s">
        <v>137</v>
      </c>
      <c r="BE220" s="155">
        <f>IF(N220="základní",J220,0)</f>
        <v>0</v>
      </c>
      <c r="BF220" s="155">
        <f>IF(N220="snížená",J220,0)</f>
        <v>0</v>
      </c>
      <c r="BG220" s="155">
        <f>IF(N220="zákl. přenesená",J220,0)</f>
        <v>0</v>
      </c>
      <c r="BH220" s="155">
        <f>IF(N220="sníž. přenesená",J220,0)</f>
        <v>0</v>
      </c>
      <c r="BI220" s="155">
        <f>IF(N220="nulová",J220,0)</f>
        <v>0</v>
      </c>
      <c r="BJ220" s="18" t="s">
        <v>81</v>
      </c>
      <c r="BK220" s="155">
        <f>ROUND(I220*H220,2)</f>
        <v>0</v>
      </c>
      <c r="BL220" s="18" t="s">
        <v>143</v>
      </c>
      <c r="BM220" s="154" t="s">
        <v>3557</v>
      </c>
    </row>
    <row r="221" spans="1:65" s="13" customFormat="1">
      <c r="B221" s="156"/>
      <c r="D221" s="157" t="s">
        <v>145</v>
      </c>
      <c r="E221" s="158" t="s">
        <v>1</v>
      </c>
      <c r="F221" s="159" t="s">
        <v>3558</v>
      </c>
      <c r="H221" s="160">
        <v>6.8</v>
      </c>
      <c r="L221" s="156"/>
      <c r="M221" s="161"/>
      <c r="N221" s="162"/>
      <c r="O221" s="162"/>
      <c r="P221" s="162"/>
      <c r="Q221" s="162"/>
      <c r="R221" s="162"/>
      <c r="S221" s="162"/>
      <c r="T221" s="163"/>
      <c r="AT221" s="158" t="s">
        <v>145</v>
      </c>
      <c r="AU221" s="158" t="s">
        <v>83</v>
      </c>
      <c r="AV221" s="13" t="s">
        <v>83</v>
      </c>
      <c r="AW221" s="13" t="s">
        <v>29</v>
      </c>
      <c r="AX221" s="13" t="s">
        <v>81</v>
      </c>
      <c r="AY221" s="158" t="s">
        <v>137</v>
      </c>
    </row>
    <row r="222" spans="1:65" s="2" customFormat="1" ht="24.15" customHeight="1">
      <c r="A222" s="30"/>
      <c r="B222" s="142"/>
      <c r="C222" s="143" t="s">
        <v>285</v>
      </c>
      <c r="D222" s="143" t="s">
        <v>139</v>
      </c>
      <c r="E222" s="144" t="s">
        <v>3559</v>
      </c>
      <c r="F222" s="145" t="s">
        <v>3560</v>
      </c>
      <c r="G222" s="146" t="s">
        <v>217</v>
      </c>
      <c r="H222" s="147">
        <v>2.8000000000000001E-2</v>
      </c>
      <c r="I222" s="148"/>
      <c r="J222" s="148">
        <f>ROUND(I222*H222,2)</f>
        <v>0</v>
      </c>
      <c r="K222" s="149"/>
      <c r="L222" s="31"/>
      <c r="M222" s="150" t="s">
        <v>1</v>
      </c>
      <c r="N222" s="151" t="s">
        <v>38</v>
      </c>
      <c r="O222" s="152">
        <v>21.428999999999998</v>
      </c>
      <c r="P222" s="152">
        <f>O222*H222</f>
        <v>0.60001199999999999</v>
      </c>
      <c r="Q222" s="152">
        <v>0</v>
      </c>
      <c r="R222" s="152">
        <f>Q222*H222</f>
        <v>0</v>
      </c>
      <c r="S222" s="152">
        <v>0</v>
      </c>
      <c r="T222" s="153">
        <f>S222*H222</f>
        <v>0</v>
      </c>
      <c r="U222" s="30"/>
      <c r="V222" s="30"/>
      <c r="W222" s="30"/>
      <c r="X222" s="30"/>
      <c r="Y222" s="30"/>
      <c r="Z222" s="30"/>
      <c r="AA222" s="30"/>
      <c r="AB222" s="30"/>
      <c r="AC222" s="30"/>
      <c r="AD222" s="30"/>
      <c r="AE222" s="30"/>
      <c r="AR222" s="154" t="s">
        <v>143</v>
      </c>
      <c r="AT222" s="154" t="s">
        <v>139</v>
      </c>
      <c r="AU222" s="154" t="s">
        <v>83</v>
      </c>
      <c r="AY222" s="18" t="s">
        <v>137</v>
      </c>
      <c r="BE222" s="155">
        <f>IF(N222="základní",J222,0)</f>
        <v>0</v>
      </c>
      <c r="BF222" s="155">
        <f>IF(N222="snížená",J222,0)</f>
        <v>0</v>
      </c>
      <c r="BG222" s="155">
        <f>IF(N222="zákl. přenesená",J222,0)</f>
        <v>0</v>
      </c>
      <c r="BH222" s="155">
        <f>IF(N222="sníž. přenesená",J222,0)</f>
        <v>0</v>
      </c>
      <c r="BI222" s="155">
        <f>IF(N222="nulová",J222,0)</f>
        <v>0</v>
      </c>
      <c r="BJ222" s="18" t="s">
        <v>81</v>
      </c>
      <c r="BK222" s="155">
        <f>ROUND(I222*H222,2)</f>
        <v>0</v>
      </c>
      <c r="BL222" s="18" t="s">
        <v>143</v>
      </c>
      <c r="BM222" s="154" t="s">
        <v>3561</v>
      </c>
    </row>
    <row r="223" spans="1:65" s="13" customFormat="1">
      <c r="B223" s="156"/>
      <c r="D223" s="157" t="s">
        <v>145</v>
      </c>
      <c r="E223" s="158" t="s">
        <v>1</v>
      </c>
      <c r="F223" s="159" t="s">
        <v>3562</v>
      </c>
      <c r="H223" s="160">
        <v>2.8000000000000001E-2</v>
      </c>
      <c r="L223" s="156"/>
      <c r="M223" s="161"/>
      <c r="N223" s="162"/>
      <c r="O223" s="162"/>
      <c r="P223" s="162"/>
      <c r="Q223" s="162"/>
      <c r="R223" s="162"/>
      <c r="S223" s="162"/>
      <c r="T223" s="163"/>
      <c r="AT223" s="158" t="s">
        <v>145</v>
      </c>
      <c r="AU223" s="158" t="s">
        <v>83</v>
      </c>
      <c r="AV223" s="13" t="s">
        <v>83</v>
      </c>
      <c r="AW223" s="13" t="s">
        <v>29</v>
      </c>
      <c r="AX223" s="13" t="s">
        <v>81</v>
      </c>
      <c r="AY223" s="158" t="s">
        <v>137</v>
      </c>
    </row>
    <row r="224" spans="1:65" s="2" customFormat="1" ht="16.5" customHeight="1">
      <c r="A224" s="30"/>
      <c r="B224" s="142"/>
      <c r="C224" s="177" t="s">
        <v>290</v>
      </c>
      <c r="D224" s="177" t="s">
        <v>214</v>
      </c>
      <c r="E224" s="178" t="s">
        <v>3563</v>
      </c>
      <c r="F224" s="179" t="s">
        <v>3564</v>
      </c>
      <c r="G224" s="180" t="s">
        <v>1819</v>
      </c>
      <c r="H224" s="181">
        <v>28</v>
      </c>
      <c r="I224" s="182"/>
      <c r="J224" s="182">
        <f>ROUND(I224*H224,2)</f>
        <v>0</v>
      </c>
      <c r="K224" s="183"/>
      <c r="L224" s="184"/>
      <c r="M224" s="185" t="s">
        <v>1</v>
      </c>
      <c r="N224" s="186" t="s">
        <v>38</v>
      </c>
      <c r="O224" s="152">
        <v>0</v>
      </c>
      <c r="P224" s="152">
        <f>O224*H224</f>
        <v>0</v>
      </c>
      <c r="Q224" s="152">
        <v>1E-3</v>
      </c>
      <c r="R224" s="152">
        <f>Q224*H224</f>
        <v>2.8000000000000001E-2</v>
      </c>
      <c r="S224" s="152">
        <v>0</v>
      </c>
      <c r="T224" s="153">
        <f>S224*H224</f>
        <v>0</v>
      </c>
      <c r="U224" s="30"/>
      <c r="V224" s="30"/>
      <c r="W224" s="30"/>
      <c r="X224" s="30"/>
      <c r="Y224" s="30"/>
      <c r="Z224" s="30"/>
      <c r="AA224" s="30"/>
      <c r="AB224" s="30"/>
      <c r="AC224" s="30"/>
      <c r="AD224" s="30"/>
      <c r="AE224" s="30"/>
      <c r="AR224" s="154" t="s">
        <v>177</v>
      </c>
      <c r="AT224" s="154" t="s">
        <v>214</v>
      </c>
      <c r="AU224" s="154" t="s">
        <v>83</v>
      </c>
      <c r="AY224" s="18" t="s">
        <v>137</v>
      </c>
      <c r="BE224" s="155">
        <f>IF(N224="základní",J224,0)</f>
        <v>0</v>
      </c>
      <c r="BF224" s="155">
        <f>IF(N224="snížená",J224,0)</f>
        <v>0</v>
      </c>
      <c r="BG224" s="155">
        <f>IF(N224="zákl. přenesená",J224,0)</f>
        <v>0</v>
      </c>
      <c r="BH224" s="155">
        <f>IF(N224="sníž. přenesená",J224,0)</f>
        <v>0</v>
      </c>
      <c r="BI224" s="155">
        <f>IF(N224="nulová",J224,0)</f>
        <v>0</v>
      </c>
      <c r="BJ224" s="18" t="s">
        <v>81</v>
      </c>
      <c r="BK224" s="155">
        <f>ROUND(I224*H224,2)</f>
        <v>0</v>
      </c>
      <c r="BL224" s="18" t="s">
        <v>143</v>
      </c>
      <c r="BM224" s="154" t="s">
        <v>3565</v>
      </c>
    </row>
    <row r="225" spans="1:65" s="13" customFormat="1">
      <c r="B225" s="156"/>
      <c r="D225" s="157" t="s">
        <v>145</v>
      </c>
      <c r="F225" s="159" t="s">
        <v>3566</v>
      </c>
      <c r="H225" s="160">
        <v>28</v>
      </c>
      <c r="L225" s="156"/>
      <c r="M225" s="161"/>
      <c r="N225" s="162"/>
      <c r="O225" s="162"/>
      <c r="P225" s="162"/>
      <c r="Q225" s="162"/>
      <c r="R225" s="162"/>
      <c r="S225" s="162"/>
      <c r="T225" s="163"/>
      <c r="AT225" s="158" t="s">
        <v>145</v>
      </c>
      <c r="AU225" s="158" t="s">
        <v>83</v>
      </c>
      <c r="AV225" s="13" t="s">
        <v>83</v>
      </c>
      <c r="AW225" s="13" t="s">
        <v>3</v>
      </c>
      <c r="AX225" s="13" t="s">
        <v>81</v>
      </c>
      <c r="AY225" s="158" t="s">
        <v>137</v>
      </c>
    </row>
    <row r="226" spans="1:65" s="2" customFormat="1" ht="21.75" customHeight="1">
      <c r="A226" s="30"/>
      <c r="B226" s="142"/>
      <c r="C226" s="143" t="s">
        <v>294</v>
      </c>
      <c r="D226" s="143" t="s">
        <v>139</v>
      </c>
      <c r="E226" s="144" t="s">
        <v>3567</v>
      </c>
      <c r="F226" s="145" t="s">
        <v>3568</v>
      </c>
      <c r="G226" s="146" t="s">
        <v>142</v>
      </c>
      <c r="H226" s="147">
        <v>1039</v>
      </c>
      <c r="I226" s="148"/>
      <c r="J226" s="148">
        <f>ROUND(I226*H226,2)</f>
        <v>0</v>
      </c>
      <c r="K226" s="149"/>
      <c r="L226" s="31"/>
      <c r="M226" s="150" t="s">
        <v>1</v>
      </c>
      <c r="N226" s="151" t="s">
        <v>38</v>
      </c>
      <c r="O226" s="152">
        <v>1.0999999999999999E-2</v>
      </c>
      <c r="P226" s="152">
        <f>O226*H226</f>
        <v>11.428999999999998</v>
      </c>
      <c r="Q226" s="152">
        <v>0</v>
      </c>
      <c r="R226" s="152">
        <f>Q226*H226</f>
        <v>0</v>
      </c>
      <c r="S226" s="152">
        <v>0</v>
      </c>
      <c r="T226" s="153">
        <f>S226*H226</f>
        <v>0</v>
      </c>
      <c r="U226" s="30"/>
      <c r="V226" s="30"/>
      <c r="W226" s="30"/>
      <c r="X226" s="30"/>
      <c r="Y226" s="30"/>
      <c r="Z226" s="30"/>
      <c r="AA226" s="30"/>
      <c r="AB226" s="30"/>
      <c r="AC226" s="30"/>
      <c r="AD226" s="30"/>
      <c r="AE226" s="30"/>
      <c r="AR226" s="154" t="s">
        <v>143</v>
      </c>
      <c r="AT226" s="154" t="s">
        <v>139</v>
      </c>
      <c r="AU226" s="154" t="s">
        <v>83</v>
      </c>
      <c r="AY226" s="18" t="s">
        <v>137</v>
      </c>
      <c r="BE226" s="155">
        <f>IF(N226="základní",J226,0)</f>
        <v>0</v>
      </c>
      <c r="BF226" s="155">
        <f>IF(N226="snížená",J226,0)</f>
        <v>0</v>
      </c>
      <c r="BG226" s="155">
        <f>IF(N226="zákl. přenesená",J226,0)</f>
        <v>0</v>
      </c>
      <c r="BH226" s="155">
        <f>IF(N226="sníž. přenesená",J226,0)</f>
        <v>0</v>
      </c>
      <c r="BI226" s="155">
        <f>IF(N226="nulová",J226,0)</f>
        <v>0</v>
      </c>
      <c r="BJ226" s="18" t="s">
        <v>81</v>
      </c>
      <c r="BK226" s="155">
        <f>ROUND(I226*H226,2)</f>
        <v>0</v>
      </c>
      <c r="BL226" s="18" t="s">
        <v>143</v>
      </c>
      <c r="BM226" s="154" t="s">
        <v>3569</v>
      </c>
    </row>
    <row r="227" spans="1:65" s="2" customFormat="1" ht="21.75" customHeight="1">
      <c r="A227" s="30"/>
      <c r="B227" s="142"/>
      <c r="C227" s="143" t="s">
        <v>300</v>
      </c>
      <c r="D227" s="143" t="s">
        <v>139</v>
      </c>
      <c r="E227" s="144" t="s">
        <v>3570</v>
      </c>
      <c r="F227" s="145" t="s">
        <v>3571</v>
      </c>
      <c r="G227" s="146" t="s">
        <v>142</v>
      </c>
      <c r="H227" s="147">
        <v>68</v>
      </c>
      <c r="I227" s="148"/>
      <c r="J227" s="148">
        <f>ROUND(I227*H227,2)</f>
        <v>0</v>
      </c>
      <c r="K227" s="149"/>
      <c r="L227" s="31"/>
      <c r="M227" s="150" t="s">
        <v>1</v>
      </c>
      <c r="N227" s="151" t="s">
        <v>38</v>
      </c>
      <c r="O227" s="152">
        <v>0.14699999999999999</v>
      </c>
      <c r="P227" s="152">
        <f>O227*H227</f>
        <v>9.9959999999999987</v>
      </c>
      <c r="Q227" s="152">
        <v>0</v>
      </c>
      <c r="R227" s="152">
        <f>Q227*H227</f>
        <v>0</v>
      </c>
      <c r="S227" s="152">
        <v>0</v>
      </c>
      <c r="T227" s="153">
        <f>S227*H227</f>
        <v>0</v>
      </c>
      <c r="U227" s="30"/>
      <c r="V227" s="30"/>
      <c r="W227" s="30"/>
      <c r="X227" s="30"/>
      <c r="Y227" s="30"/>
      <c r="Z227" s="30"/>
      <c r="AA227" s="30"/>
      <c r="AB227" s="30"/>
      <c r="AC227" s="30"/>
      <c r="AD227" s="30"/>
      <c r="AE227" s="30"/>
      <c r="AR227" s="154" t="s">
        <v>143</v>
      </c>
      <c r="AT227" s="154" t="s">
        <v>139</v>
      </c>
      <c r="AU227" s="154" t="s">
        <v>83</v>
      </c>
      <c r="AY227" s="18" t="s">
        <v>137</v>
      </c>
      <c r="BE227" s="155">
        <f>IF(N227="základní",J227,0)</f>
        <v>0</v>
      </c>
      <c r="BF227" s="155">
        <f>IF(N227="snížená",J227,0)</f>
        <v>0</v>
      </c>
      <c r="BG227" s="155">
        <f>IF(N227="zákl. přenesená",J227,0)</f>
        <v>0</v>
      </c>
      <c r="BH227" s="155">
        <f>IF(N227="sníž. přenesená",J227,0)</f>
        <v>0</v>
      </c>
      <c r="BI227" s="155">
        <f>IF(N227="nulová",J227,0)</f>
        <v>0</v>
      </c>
      <c r="BJ227" s="18" t="s">
        <v>81</v>
      </c>
      <c r="BK227" s="155">
        <f>ROUND(I227*H227,2)</f>
        <v>0</v>
      </c>
      <c r="BL227" s="18" t="s">
        <v>143</v>
      </c>
      <c r="BM227" s="154" t="s">
        <v>3572</v>
      </c>
    </row>
    <row r="228" spans="1:65" s="2" customFormat="1" ht="16.5" customHeight="1">
      <c r="A228" s="30"/>
      <c r="B228" s="142"/>
      <c r="C228" s="143" t="s">
        <v>304</v>
      </c>
      <c r="D228" s="143" t="s">
        <v>139</v>
      </c>
      <c r="E228" s="144" t="s">
        <v>3573</v>
      </c>
      <c r="F228" s="145" t="s">
        <v>3574</v>
      </c>
      <c r="G228" s="146" t="s">
        <v>149</v>
      </c>
      <c r="H228" s="147">
        <v>2.4180000000000001</v>
      </c>
      <c r="I228" s="148"/>
      <c r="J228" s="148">
        <f>ROUND(I228*H228,2)</f>
        <v>0</v>
      </c>
      <c r="K228" s="149"/>
      <c r="L228" s="31"/>
      <c r="M228" s="150" t="s">
        <v>1</v>
      </c>
      <c r="N228" s="151" t="s">
        <v>38</v>
      </c>
      <c r="O228" s="152">
        <v>0.26100000000000001</v>
      </c>
      <c r="P228" s="152">
        <f>O228*H228</f>
        <v>0.63109800000000005</v>
      </c>
      <c r="Q228" s="152">
        <v>0</v>
      </c>
      <c r="R228" s="152">
        <f>Q228*H228</f>
        <v>0</v>
      </c>
      <c r="S228" s="152">
        <v>0</v>
      </c>
      <c r="T228" s="153">
        <f>S228*H228</f>
        <v>0</v>
      </c>
      <c r="U228" s="30"/>
      <c r="V228" s="30"/>
      <c r="W228" s="30"/>
      <c r="X228" s="30"/>
      <c r="Y228" s="30"/>
      <c r="Z228" s="30"/>
      <c r="AA228" s="30"/>
      <c r="AB228" s="30"/>
      <c r="AC228" s="30"/>
      <c r="AD228" s="30"/>
      <c r="AE228" s="30"/>
      <c r="AR228" s="154" t="s">
        <v>143</v>
      </c>
      <c r="AT228" s="154" t="s">
        <v>139</v>
      </c>
      <c r="AU228" s="154" t="s">
        <v>83</v>
      </c>
      <c r="AY228" s="18" t="s">
        <v>137</v>
      </c>
      <c r="BE228" s="155">
        <f>IF(N228="základní",J228,0)</f>
        <v>0</v>
      </c>
      <c r="BF228" s="155">
        <f>IF(N228="snížená",J228,0)</f>
        <v>0</v>
      </c>
      <c r="BG228" s="155">
        <f>IF(N228="zákl. přenesená",J228,0)</f>
        <v>0</v>
      </c>
      <c r="BH228" s="155">
        <f>IF(N228="sníž. přenesená",J228,0)</f>
        <v>0</v>
      </c>
      <c r="BI228" s="155">
        <f>IF(N228="nulová",J228,0)</f>
        <v>0</v>
      </c>
      <c r="BJ228" s="18" t="s">
        <v>81</v>
      </c>
      <c r="BK228" s="155">
        <f>ROUND(I228*H228,2)</f>
        <v>0</v>
      </c>
      <c r="BL228" s="18" t="s">
        <v>143</v>
      </c>
      <c r="BM228" s="154" t="s">
        <v>3575</v>
      </c>
    </row>
    <row r="229" spans="1:65" s="13" customFormat="1">
      <c r="B229" s="156"/>
      <c r="D229" s="157" t="s">
        <v>145</v>
      </c>
      <c r="E229" s="158" t="s">
        <v>1</v>
      </c>
      <c r="F229" s="159" t="s">
        <v>3576</v>
      </c>
      <c r="H229" s="160">
        <v>2.0779999999999998</v>
      </c>
      <c r="L229" s="156"/>
      <c r="M229" s="161"/>
      <c r="N229" s="162"/>
      <c r="O229" s="162"/>
      <c r="P229" s="162"/>
      <c r="Q229" s="162"/>
      <c r="R229" s="162"/>
      <c r="S229" s="162"/>
      <c r="T229" s="163"/>
      <c r="AT229" s="158" t="s">
        <v>145</v>
      </c>
      <c r="AU229" s="158" t="s">
        <v>83</v>
      </c>
      <c r="AV229" s="13" t="s">
        <v>83</v>
      </c>
      <c r="AW229" s="13" t="s">
        <v>29</v>
      </c>
      <c r="AX229" s="13" t="s">
        <v>73</v>
      </c>
      <c r="AY229" s="158" t="s">
        <v>137</v>
      </c>
    </row>
    <row r="230" spans="1:65" s="13" customFormat="1">
      <c r="B230" s="156"/>
      <c r="D230" s="157" t="s">
        <v>145</v>
      </c>
      <c r="E230" s="158" t="s">
        <v>1</v>
      </c>
      <c r="F230" s="159" t="s">
        <v>3577</v>
      </c>
      <c r="H230" s="160">
        <v>0.34</v>
      </c>
      <c r="L230" s="156"/>
      <c r="M230" s="161"/>
      <c r="N230" s="162"/>
      <c r="O230" s="162"/>
      <c r="P230" s="162"/>
      <c r="Q230" s="162"/>
      <c r="R230" s="162"/>
      <c r="S230" s="162"/>
      <c r="T230" s="163"/>
      <c r="AT230" s="158" t="s">
        <v>145</v>
      </c>
      <c r="AU230" s="158" t="s">
        <v>83</v>
      </c>
      <c r="AV230" s="13" t="s">
        <v>83</v>
      </c>
      <c r="AW230" s="13" t="s">
        <v>29</v>
      </c>
      <c r="AX230" s="13" t="s">
        <v>73</v>
      </c>
      <c r="AY230" s="158" t="s">
        <v>137</v>
      </c>
    </row>
    <row r="231" spans="1:65" s="14" customFormat="1">
      <c r="B231" s="164"/>
      <c r="D231" s="157" t="s">
        <v>145</v>
      </c>
      <c r="E231" s="165" t="s">
        <v>1</v>
      </c>
      <c r="F231" s="166" t="s">
        <v>176</v>
      </c>
      <c r="H231" s="167">
        <v>2.4179999999999997</v>
      </c>
      <c r="L231" s="164"/>
      <c r="M231" s="168"/>
      <c r="N231" s="169"/>
      <c r="O231" s="169"/>
      <c r="P231" s="169"/>
      <c r="Q231" s="169"/>
      <c r="R231" s="169"/>
      <c r="S231" s="169"/>
      <c r="T231" s="170"/>
      <c r="AT231" s="165" t="s">
        <v>145</v>
      </c>
      <c r="AU231" s="165" t="s">
        <v>83</v>
      </c>
      <c r="AV231" s="14" t="s">
        <v>143</v>
      </c>
      <c r="AW231" s="14" t="s">
        <v>29</v>
      </c>
      <c r="AX231" s="14" t="s">
        <v>81</v>
      </c>
      <c r="AY231" s="165" t="s">
        <v>137</v>
      </c>
    </row>
    <row r="232" spans="1:65" s="2" customFormat="1" ht="21.75" customHeight="1">
      <c r="A232" s="30"/>
      <c r="B232" s="142"/>
      <c r="C232" s="143" t="s">
        <v>309</v>
      </c>
      <c r="D232" s="143" t="s">
        <v>139</v>
      </c>
      <c r="E232" s="144" t="s">
        <v>3578</v>
      </c>
      <c r="F232" s="145" t="s">
        <v>3579</v>
      </c>
      <c r="G232" s="146" t="s">
        <v>149</v>
      </c>
      <c r="H232" s="147">
        <v>2.4180000000000001</v>
      </c>
      <c r="I232" s="148"/>
      <c r="J232" s="148">
        <f>ROUND(I232*H232,2)</f>
        <v>0</v>
      </c>
      <c r="K232" s="149"/>
      <c r="L232" s="31"/>
      <c r="M232" s="150" t="s">
        <v>1</v>
      </c>
      <c r="N232" s="151" t="s">
        <v>38</v>
      </c>
      <c r="O232" s="152">
        <v>0.45200000000000001</v>
      </c>
      <c r="P232" s="152">
        <f>O232*H232</f>
        <v>1.0929360000000001</v>
      </c>
      <c r="Q232" s="152">
        <v>0</v>
      </c>
      <c r="R232" s="152">
        <f>Q232*H232</f>
        <v>0</v>
      </c>
      <c r="S232" s="152">
        <v>0</v>
      </c>
      <c r="T232" s="153">
        <f>S232*H232</f>
        <v>0</v>
      </c>
      <c r="U232" s="30"/>
      <c r="V232" s="30"/>
      <c r="W232" s="30"/>
      <c r="X232" s="30"/>
      <c r="Y232" s="30"/>
      <c r="Z232" s="30"/>
      <c r="AA232" s="30"/>
      <c r="AB232" s="30"/>
      <c r="AC232" s="30"/>
      <c r="AD232" s="30"/>
      <c r="AE232" s="30"/>
      <c r="AR232" s="154" t="s">
        <v>143</v>
      </c>
      <c r="AT232" s="154" t="s">
        <v>139</v>
      </c>
      <c r="AU232" s="154" t="s">
        <v>83</v>
      </c>
      <c r="AY232" s="18" t="s">
        <v>137</v>
      </c>
      <c r="BE232" s="155">
        <f>IF(N232="základní",J232,0)</f>
        <v>0</v>
      </c>
      <c r="BF232" s="155">
        <f>IF(N232="snížená",J232,0)</f>
        <v>0</v>
      </c>
      <c r="BG232" s="155">
        <f>IF(N232="zákl. přenesená",J232,0)</f>
        <v>0</v>
      </c>
      <c r="BH232" s="155">
        <f>IF(N232="sníž. přenesená",J232,0)</f>
        <v>0</v>
      </c>
      <c r="BI232" s="155">
        <f>IF(N232="nulová",J232,0)</f>
        <v>0</v>
      </c>
      <c r="BJ232" s="18" t="s">
        <v>81</v>
      </c>
      <c r="BK232" s="155">
        <f>ROUND(I232*H232,2)</f>
        <v>0</v>
      </c>
      <c r="BL232" s="18" t="s">
        <v>143</v>
      </c>
      <c r="BM232" s="154" t="s">
        <v>3580</v>
      </c>
    </row>
    <row r="233" spans="1:65" s="13" customFormat="1">
      <c r="B233" s="156"/>
      <c r="D233" s="157" t="s">
        <v>145</v>
      </c>
      <c r="E233" s="158" t="s">
        <v>1</v>
      </c>
      <c r="F233" s="159" t="s">
        <v>3576</v>
      </c>
      <c r="H233" s="160">
        <v>2.0779999999999998</v>
      </c>
      <c r="L233" s="156"/>
      <c r="M233" s="161"/>
      <c r="N233" s="162"/>
      <c r="O233" s="162"/>
      <c r="P233" s="162"/>
      <c r="Q233" s="162"/>
      <c r="R233" s="162"/>
      <c r="S233" s="162"/>
      <c r="T233" s="163"/>
      <c r="AT233" s="158" t="s">
        <v>145</v>
      </c>
      <c r="AU233" s="158" t="s">
        <v>83</v>
      </c>
      <c r="AV233" s="13" t="s">
        <v>83</v>
      </c>
      <c r="AW233" s="13" t="s">
        <v>29</v>
      </c>
      <c r="AX233" s="13" t="s">
        <v>73</v>
      </c>
      <c r="AY233" s="158" t="s">
        <v>137</v>
      </c>
    </row>
    <row r="234" spans="1:65" s="13" customFormat="1">
      <c r="B234" s="156"/>
      <c r="D234" s="157" t="s">
        <v>145</v>
      </c>
      <c r="E234" s="158" t="s">
        <v>1</v>
      </c>
      <c r="F234" s="159" t="s">
        <v>3577</v>
      </c>
      <c r="H234" s="160">
        <v>0.34</v>
      </c>
      <c r="L234" s="156"/>
      <c r="M234" s="161"/>
      <c r="N234" s="162"/>
      <c r="O234" s="162"/>
      <c r="P234" s="162"/>
      <c r="Q234" s="162"/>
      <c r="R234" s="162"/>
      <c r="S234" s="162"/>
      <c r="T234" s="163"/>
      <c r="AT234" s="158" t="s">
        <v>145</v>
      </c>
      <c r="AU234" s="158" t="s">
        <v>83</v>
      </c>
      <c r="AV234" s="13" t="s">
        <v>83</v>
      </c>
      <c r="AW234" s="13" t="s">
        <v>29</v>
      </c>
      <c r="AX234" s="13" t="s">
        <v>73</v>
      </c>
      <c r="AY234" s="158" t="s">
        <v>137</v>
      </c>
    </row>
    <row r="235" spans="1:65" s="14" customFormat="1">
      <c r="B235" s="164"/>
      <c r="D235" s="157" t="s">
        <v>145</v>
      </c>
      <c r="E235" s="165" t="s">
        <v>1</v>
      </c>
      <c r="F235" s="166" t="s">
        <v>176</v>
      </c>
      <c r="H235" s="167">
        <v>2.4179999999999997</v>
      </c>
      <c r="L235" s="164"/>
      <c r="M235" s="168"/>
      <c r="N235" s="169"/>
      <c r="O235" s="169"/>
      <c r="P235" s="169"/>
      <c r="Q235" s="169"/>
      <c r="R235" s="169"/>
      <c r="S235" s="169"/>
      <c r="T235" s="170"/>
      <c r="AT235" s="165" t="s">
        <v>145</v>
      </c>
      <c r="AU235" s="165" t="s">
        <v>83</v>
      </c>
      <c r="AV235" s="14" t="s">
        <v>143</v>
      </c>
      <c r="AW235" s="14" t="s">
        <v>29</v>
      </c>
      <c r="AX235" s="14" t="s">
        <v>81</v>
      </c>
      <c r="AY235" s="165" t="s">
        <v>137</v>
      </c>
    </row>
    <row r="236" spans="1:65" s="12" customFormat="1" ht="22.8" customHeight="1">
      <c r="B236" s="130"/>
      <c r="D236" s="131" t="s">
        <v>72</v>
      </c>
      <c r="E236" s="140" t="s">
        <v>83</v>
      </c>
      <c r="F236" s="140" t="s">
        <v>289</v>
      </c>
      <c r="J236" s="141">
        <f>BK236</f>
        <v>0</v>
      </c>
      <c r="L236" s="130"/>
      <c r="M236" s="134"/>
      <c r="N236" s="135"/>
      <c r="O236" s="135"/>
      <c r="P236" s="136">
        <f>SUM(P237:P281)</f>
        <v>27.299020000000002</v>
      </c>
      <c r="Q236" s="135"/>
      <c r="R236" s="136">
        <f>SUM(R237:R281)</f>
        <v>32.378230470000005</v>
      </c>
      <c r="S236" s="135"/>
      <c r="T236" s="137">
        <f>SUM(T237:T281)</f>
        <v>0</v>
      </c>
      <c r="AR236" s="131" t="s">
        <v>81</v>
      </c>
      <c r="AT236" s="138" t="s">
        <v>72</v>
      </c>
      <c r="AU236" s="138" t="s">
        <v>81</v>
      </c>
      <c r="AY236" s="131" t="s">
        <v>137</v>
      </c>
      <c r="BK236" s="139">
        <f>SUM(BK237:BK281)</f>
        <v>0</v>
      </c>
    </row>
    <row r="237" spans="1:65" s="2" customFormat="1" ht="16.5" customHeight="1">
      <c r="A237" s="30"/>
      <c r="B237" s="142"/>
      <c r="C237" s="143" t="s">
        <v>315</v>
      </c>
      <c r="D237" s="143" t="s">
        <v>139</v>
      </c>
      <c r="E237" s="144" t="s">
        <v>3581</v>
      </c>
      <c r="F237" s="145" t="s">
        <v>3582</v>
      </c>
      <c r="G237" s="146" t="s">
        <v>149</v>
      </c>
      <c r="H237" s="147">
        <v>2.9870000000000001</v>
      </c>
      <c r="I237" s="148"/>
      <c r="J237" s="148">
        <f>ROUND(I237*H237,2)</f>
        <v>0</v>
      </c>
      <c r="K237" s="149"/>
      <c r="L237" s="31"/>
      <c r="M237" s="150" t="s">
        <v>1</v>
      </c>
      <c r="N237" s="151" t="s">
        <v>38</v>
      </c>
      <c r="O237" s="152">
        <v>0.58399999999999996</v>
      </c>
      <c r="P237" s="152">
        <f>O237*H237</f>
        <v>1.744408</v>
      </c>
      <c r="Q237" s="152">
        <v>2.45329</v>
      </c>
      <c r="R237" s="152">
        <f>Q237*H237</f>
        <v>7.3279772300000001</v>
      </c>
      <c r="S237" s="152">
        <v>0</v>
      </c>
      <c r="T237" s="153">
        <f>S237*H237</f>
        <v>0</v>
      </c>
      <c r="U237" s="30"/>
      <c r="V237" s="30"/>
      <c r="W237" s="30"/>
      <c r="X237" s="30"/>
      <c r="Y237" s="30"/>
      <c r="Z237" s="30"/>
      <c r="AA237" s="30"/>
      <c r="AB237" s="30"/>
      <c r="AC237" s="30"/>
      <c r="AD237" s="30"/>
      <c r="AE237" s="30"/>
      <c r="AR237" s="154" t="s">
        <v>143</v>
      </c>
      <c r="AT237" s="154" t="s">
        <v>139</v>
      </c>
      <c r="AU237" s="154" t="s">
        <v>83</v>
      </c>
      <c r="AY237" s="18" t="s">
        <v>137</v>
      </c>
      <c r="BE237" s="155">
        <f>IF(N237="základní",J237,0)</f>
        <v>0</v>
      </c>
      <c r="BF237" s="155">
        <f>IF(N237="snížená",J237,0)</f>
        <v>0</v>
      </c>
      <c r="BG237" s="155">
        <f>IF(N237="zákl. přenesená",J237,0)</f>
        <v>0</v>
      </c>
      <c r="BH237" s="155">
        <f>IF(N237="sníž. přenesená",J237,0)</f>
        <v>0</v>
      </c>
      <c r="BI237" s="155">
        <f>IF(N237="nulová",J237,0)</f>
        <v>0</v>
      </c>
      <c r="BJ237" s="18" t="s">
        <v>81</v>
      </c>
      <c r="BK237" s="155">
        <f>ROUND(I237*H237,2)</f>
        <v>0</v>
      </c>
      <c r="BL237" s="18" t="s">
        <v>143</v>
      </c>
      <c r="BM237" s="154" t="s">
        <v>3583</v>
      </c>
    </row>
    <row r="238" spans="1:65" s="13" customFormat="1">
      <c r="B238" s="156"/>
      <c r="D238" s="157" t="s">
        <v>145</v>
      </c>
      <c r="E238" s="158" t="s">
        <v>1</v>
      </c>
      <c r="F238" s="159" t="s">
        <v>3584</v>
      </c>
      <c r="H238" s="160">
        <v>0.53800000000000003</v>
      </c>
      <c r="L238" s="156"/>
      <c r="M238" s="161"/>
      <c r="N238" s="162"/>
      <c r="O238" s="162"/>
      <c r="P238" s="162"/>
      <c r="Q238" s="162"/>
      <c r="R238" s="162"/>
      <c r="S238" s="162"/>
      <c r="T238" s="163"/>
      <c r="AT238" s="158" t="s">
        <v>145</v>
      </c>
      <c r="AU238" s="158" t="s">
        <v>83</v>
      </c>
      <c r="AV238" s="13" t="s">
        <v>83</v>
      </c>
      <c r="AW238" s="13" t="s">
        <v>29</v>
      </c>
      <c r="AX238" s="13" t="s">
        <v>73</v>
      </c>
      <c r="AY238" s="158" t="s">
        <v>137</v>
      </c>
    </row>
    <row r="239" spans="1:65" s="13" customFormat="1">
      <c r="B239" s="156"/>
      <c r="D239" s="157" t="s">
        <v>145</v>
      </c>
      <c r="E239" s="158" t="s">
        <v>1</v>
      </c>
      <c r="F239" s="159" t="s">
        <v>3585</v>
      </c>
      <c r="H239" s="160">
        <v>0.25</v>
      </c>
      <c r="L239" s="156"/>
      <c r="M239" s="161"/>
      <c r="N239" s="162"/>
      <c r="O239" s="162"/>
      <c r="P239" s="162"/>
      <c r="Q239" s="162"/>
      <c r="R239" s="162"/>
      <c r="S239" s="162"/>
      <c r="T239" s="163"/>
      <c r="AT239" s="158" t="s">
        <v>145</v>
      </c>
      <c r="AU239" s="158" t="s">
        <v>83</v>
      </c>
      <c r="AV239" s="13" t="s">
        <v>83</v>
      </c>
      <c r="AW239" s="13" t="s">
        <v>29</v>
      </c>
      <c r="AX239" s="13" t="s">
        <v>73</v>
      </c>
      <c r="AY239" s="158" t="s">
        <v>137</v>
      </c>
    </row>
    <row r="240" spans="1:65" s="13" customFormat="1">
      <c r="B240" s="156"/>
      <c r="D240" s="157" t="s">
        <v>145</v>
      </c>
      <c r="E240" s="158" t="s">
        <v>1</v>
      </c>
      <c r="F240" s="159" t="s">
        <v>3586</v>
      </c>
      <c r="H240" s="160">
        <v>0.47499999999999998</v>
      </c>
      <c r="L240" s="156"/>
      <c r="M240" s="161"/>
      <c r="N240" s="162"/>
      <c r="O240" s="162"/>
      <c r="P240" s="162"/>
      <c r="Q240" s="162"/>
      <c r="R240" s="162"/>
      <c r="S240" s="162"/>
      <c r="T240" s="163"/>
      <c r="AT240" s="158" t="s">
        <v>145</v>
      </c>
      <c r="AU240" s="158" t="s">
        <v>83</v>
      </c>
      <c r="AV240" s="13" t="s">
        <v>83</v>
      </c>
      <c r="AW240" s="13" t="s">
        <v>29</v>
      </c>
      <c r="AX240" s="13" t="s">
        <v>73</v>
      </c>
      <c r="AY240" s="158" t="s">
        <v>137</v>
      </c>
    </row>
    <row r="241" spans="1:65" s="13" customFormat="1">
      <c r="B241" s="156"/>
      <c r="D241" s="157" t="s">
        <v>145</v>
      </c>
      <c r="E241" s="158" t="s">
        <v>1</v>
      </c>
      <c r="F241" s="159" t="s">
        <v>3587</v>
      </c>
      <c r="H241" s="160">
        <v>1.724</v>
      </c>
      <c r="L241" s="156"/>
      <c r="M241" s="161"/>
      <c r="N241" s="162"/>
      <c r="O241" s="162"/>
      <c r="P241" s="162"/>
      <c r="Q241" s="162"/>
      <c r="R241" s="162"/>
      <c r="S241" s="162"/>
      <c r="T241" s="163"/>
      <c r="AT241" s="158" t="s">
        <v>145</v>
      </c>
      <c r="AU241" s="158" t="s">
        <v>83</v>
      </c>
      <c r="AV241" s="13" t="s">
        <v>83</v>
      </c>
      <c r="AW241" s="13" t="s">
        <v>29</v>
      </c>
      <c r="AX241" s="13" t="s">
        <v>73</v>
      </c>
      <c r="AY241" s="158" t="s">
        <v>137</v>
      </c>
    </row>
    <row r="242" spans="1:65" s="14" customFormat="1">
      <c r="B242" s="164"/>
      <c r="D242" s="157" t="s">
        <v>145</v>
      </c>
      <c r="E242" s="165" t="s">
        <v>1</v>
      </c>
      <c r="F242" s="166" t="s">
        <v>176</v>
      </c>
      <c r="H242" s="167">
        <v>2.9870000000000001</v>
      </c>
      <c r="L242" s="164"/>
      <c r="M242" s="168"/>
      <c r="N242" s="169"/>
      <c r="O242" s="169"/>
      <c r="P242" s="169"/>
      <c r="Q242" s="169"/>
      <c r="R242" s="169"/>
      <c r="S242" s="169"/>
      <c r="T242" s="170"/>
      <c r="AT242" s="165" t="s">
        <v>145</v>
      </c>
      <c r="AU242" s="165" t="s">
        <v>83</v>
      </c>
      <c r="AV242" s="14" t="s">
        <v>143</v>
      </c>
      <c r="AW242" s="14" t="s">
        <v>29</v>
      </c>
      <c r="AX242" s="14" t="s">
        <v>81</v>
      </c>
      <c r="AY242" s="165" t="s">
        <v>137</v>
      </c>
    </row>
    <row r="243" spans="1:65" s="2" customFormat="1" ht="21.75" customHeight="1">
      <c r="A243" s="30"/>
      <c r="B243" s="142"/>
      <c r="C243" s="143" t="s">
        <v>320</v>
      </c>
      <c r="D243" s="143" t="s">
        <v>139</v>
      </c>
      <c r="E243" s="144" t="s">
        <v>494</v>
      </c>
      <c r="F243" s="145" t="s">
        <v>495</v>
      </c>
      <c r="G243" s="146" t="s">
        <v>217</v>
      </c>
      <c r="H243" s="147">
        <v>0.29899999999999999</v>
      </c>
      <c r="I243" s="148"/>
      <c r="J243" s="148">
        <f>ROUND(I243*H243,2)</f>
        <v>0</v>
      </c>
      <c r="K243" s="149"/>
      <c r="L243" s="31"/>
      <c r="M243" s="150" t="s">
        <v>1</v>
      </c>
      <c r="N243" s="151" t="s">
        <v>38</v>
      </c>
      <c r="O243" s="152">
        <v>23.968</v>
      </c>
      <c r="P243" s="152">
        <f>O243*H243</f>
        <v>7.1664319999999995</v>
      </c>
      <c r="Q243" s="152">
        <v>1.0606199999999999</v>
      </c>
      <c r="R243" s="152">
        <f>Q243*H243</f>
        <v>0.31712537999999996</v>
      </c>
      <c r="S243" s="152">
        <v>0</v>
      </c>
      <c r="T243" s="153">
        <f>S243*H243</f>
        <v>0</v>
      </c>
      <c r="U243" s="30"/>
      <c r="V243" s="30"/>
      <c r="W243" s="30"/>
      <c r="X243" s="30"/>
      <c r="Y243" s="30"/>
      <c r="Z243" s="30"/>
      <c r="AA243" s="30"/>
      <c r="AB243" s="30"/>
      <c r="AC243" s="30"/>
      <c r="AD243" s="30"/>
      <c r="AE243" s="30"/>
      <c r="AR243" s="154" t="s">
        <v>143</v>
      </c>
      <c r="AT243" s="154" t="s">
        <v>139</v>
      </c>
      <c r="AU243" s="154" t="s">
        <v>83</v>
      </c>
      <c r="AY243" s="18" t="s">
        <v>137</v>
      </c>
      <c r="BE243" s="155">
        <f>IF(N243="základní",J243,0)</f>
        <v>0</v>
      </c>
      <c r="BF243" s="155">
        <f>IF(N243="snížená",J243,0)</f>
        <v>0</v>
      </c>
      <c r="BG243" s="155">
        <f>IF(N243="zákl. přenesená",J243,0)</f>
        <v>0</v>
      </c>
      <c r="BH243" s="155">
        <f>IF(N243="sníž. přenesená",J243,0)</f>
        <v>0</v>
      </c>
      <c r="BI243" s="155">
        <f>IF(N243="nulová",J243,0)</f>
        <v>0</v>
      </c>
      <c r="BJ243" s="18" t="s">
        <v>81</v>
      </c>
      <c r="BK243" s="155">
        <f>ROUND(I243*H243,2)</f>
        <v>0</v>
      </c>
      <c r="BL243" s="18" t="s">
        <v>143</v>
      </c>
      <c r="BM243" s="154" t="s">
        <v>3588</v>
      </c>
    </row>
    <row r="244" spans="1:65" s="13" customFormat="1">
      <c r="B244" s="156"/>
      <c r="D244" s="157" t="s">
        <v>145</v>
      </c>
      <c r="E244" s="158" t="s">
        <v>1</v>
      </c>
      <c r="F244" s="159" t="s">
        <v>3589</v>
      </c>
      <c r="H244" s="160">
        <v>0.29899999999999999</v>
      </c>
      <c r="L244" s="156"/>
      <c r="M244" s="161"/>
      <c r="N244" s="162"/>
      <c r="O244" s="162"/>
      <c r="P244" s="162"/>
      <c r="Q244" s="162"/>
      <c r="R244" s="162"/>
      <c r="S244" s="162"/>
      <c r="T244" s="163"/>
      <c r="AT244" s="158" t="s">
        <v>145</v>
      </c>
      <c r="AU244" s="158" t="s">
        <v>83</v>
      </c>
      <c r="AV244" s="13" t="s">
        <v>83</v>
      </c>
      <c r="AW244" s="13" t="s">
        <v>29</v>
      </c>
      <c r="AX244" s="13" t="s">
        <v>81</v>
      </c>
      <c r="AY244" s="158" t="s">
        <v>137</v>
      </c>
    </row>
    <row r="245" spans="1:65" s="2" customFormat="1" ht="16.5" customHeight="1">
      <c r="A245" s="30"/>
      <c r="B245" s="142"/>
      <c r="C245" s="143" t="s">
        <v>324</v>
      </c>
      <c r="D245" s="143" t="s">
        <v>139</v>
      </c>
      <c r="E245" s="144" t="s">
        <v>504</v>
      </c>
      <c r="F245" s="145" t="s">
        <v>505</v>
      </c>
      <c r="G245" s="146" t="s">
        <v>149</v>
      </c>
      <c r="H245" s="147">
        <v>8.9600000000000009</v>
      </c>
      <c r="I245" s="148"/>
      <c r="J245" s="148">
        <f>ROUND(I245*H245,2)</f>
        <v>0</v>
      </c>
      <c r="K245" s="149"/>
      <c r="L245" s="31"/>
      <c r="M245" s="150" t="s">
        <v>1</v>
      </c>
      <c r="N245" s="151" t="s">
        <v>38</v>
      </c>
      <c r="O245" s="152">
        <v>0.58399999999999996</v>
      </c>
      <c r="P245" s="152">
        <f>O245*H245</f>
        <v>5.23264</v>
      </c>
      <c r="Q245" s="152">
        <v>2.45329</v>
      </c>
      <c r="R245" s="152">
        <f>Q245*H245</f>
        <v>21.9814784</v>
      </c>
      <c r="S245" s="152">
        <v>0</v>
      </c>
      <c r="T245" s="153">
        <f>S245*H245</f>
        <v>0</v>
      </c>
      <c r="U245" s="30"/>
      <c r="V245" s="30"/>
      <c r="W245" s="30"/>
      <c r="X245" s="30"/>
      <c r="Y245" s="30"/>
      <c r="Z245" s="30"/>
      <c r="AA245" s="30"/>
      <c r="AB245" s="30"/>
      <c r="AC245" s="30"/>
      <c r="AD245" s="30"/>
      <c r="AE245" s="30"/>
      <c r="AR245" s="154" t="s">
        <v>143</v>
      </c>
      <c r="AT245" s="154" t="s">
        <v>139</v>
      </c>
      <c r="AU245" s="154" t="s">
        <v>83</v>
      </c>
      <c r="AY245" s="18" t="s">
        <v>137</v>
      </c>
      <c r="BE245" s="155">
        <f>IF(N245="základní",J245,0)</f>
        <v>0</v>
      </c>
      <c r="BF245" s="155">
        <f>IF(N245="snížená",J245,0)</f>
        <v>0</v>
      </c>
      <c r="BG245" s="155">
        <f>IF(N245="zákl. přenesená",J245,0)</f>
        <v>0</v>
      </c>
      <c r="BH245" s="155">
        <f>IF(N245="sníž. přenesená",J245,0)</f>
        <v>0</v>
      </c>
      <c r="BI245" s="155">
        <f>IF(N245="nulová",J245,0)</f>
        <v>0</v>
      </c>
      <c r="BJ245" s="18" t="s">
        <v>81</v>
      </c>
      <c r="BK245" s="155">
        <f>ROUND(I245*H245,2)</f>
        <v>0</v>
      </c>
      <c r="BL245" s="18" t="s">
        <v>143</v>
      </c>
      <c r="BM245" s="154" t="s">
        <v>3590</v>
      </c>
    </row>
    <row r="246" spans="1:65" s="13" customFormat="1">
      <c r="B246" s="156"/>
      <c r="D246" s="157" t="s">
        <v>145</v>
      </c>
      <c r="E246" s="158" t="s">
        <v>1</v>
      </c>
      <c r="F246" s="159" t="s">
        <v>3591</v>
      </c>
      <c r="H246" s="160">
        <v>1.268</v>
      </c>
      <c r="L246" s="156"/>
      <c r="M246" s="161"/>
      <c r="N246" s="162"/>
      <c r="O246" s="162"/>
      <c r="P246" s="162"/>
      <c r="Q246" s="162"/>
      <c r="R246" s="162"/>
      <c r="S246" s="162"/>
      <c r="T246" s="163"/>
      <c r="AT246" s="158" t="s">
        <v>145</v>
      </c>
      <c r="AU246" s="158" t="s">
        <v>83</v>
      </c>
      <c r="AV246" s="13" t="s">
        <v>83</v>
      </c>
      <c r="AW246" s="13" t="s">
        <v>29</v>
      </c>
      <c r="AX246" s="13" t="s">
        <v>73</v>
      </c>
      <c r="AY246" s="158" t="s">
        <v>137</v>
      </c>
    </row>
    <row r="247" spans="1:65" s="13" customFormat="1">
      <c r="B247" s="156"/>
      <c r="D247" s="157" t="s">
        <v>145</v>
      </c>
      <c r="E247" s="158" t="s">
        <v>1</v>
      </c>
      <c r="F247" s="159" t="s">
        <v>3592</v>
      </c>
      <c r="H247" s="160">
        <v>0.38300000000000001</v>
      </c>
      <c r="L247" s="156"/>
      <c r="M247" s="161"/>
      <c r="N247" s="162"/>
      <c r="O247" s="162"/>
      <c r="P247" s="162"/>
      <c r="Q247" s="162"/>
      <c r="R247" s="162"/>
      <c r="S247" s="162"/>
      <c r="T247" s="163"/>
      <c r="AT247" s="158" t="s">
        <v>145</v>
      </c>
      <c r="AU247" s="158" t="s">
        <v>83</v>
      </c>
      <c r="AV247" s="13" t="s">
        <v>83</v>
      </c>
      <c r="AW247" s="13" t="s">
        <v>29</v>
      </c>
      <c r="AX247" s="13" t="s">
        <v>73</v>
      </c>
      <c r="AY247" s="158" t="s">
        <v>137</v>
      </c>
    </row>
    <row r="248" spans="1:65" s="13" customFormat="1">
      <c r="B248" s="156"/>
      <c r="D248" s="157" t="s">
        <v>145</v>
      </c>
      <c r="E248" s="158" t="s">
        <v>1</v>
      </c>
      <c r="F248" s="159" t="s">
        <v>3593</v>
      </c>
      <c r="H248" s="160">
        <v>0.45600000000000002</v>
      </c>
      <c r="L248" s="156"/>
      <c r="M248" s="161"/>
      <c r="N248" s="162"/>
      <c r="O248" s="162"/>
      <c r="P248" s="162"/>
      <c r="Q248" s="162"/>
      <c r="R248" s="162"/>
      <c r="S248" s="162"/>
      <c r="T248" s="163"/>
      <c r="AT248" s="158" t="s">
        <v>145</v>
      </c>
      <c r="AU248" s="158" t="s">
        <v>83</v>
      </c>
      <c r="AV248" s="13" t="s">
        <v>83</v>
      </c>
      <c r="AW248" s="13" t="s">
        <v>29</v>
      </c>
      <c r="AX248" s="13" t="s">
        <v>73</v>
      </c>
      <c r="AY248" s="158" t="s">
        <v>137</v>
      </c>
    </row>
    <row r="249" spans="1:65" s="16" customFormat="1">
      <c r="B249" s="191"/>
      <c r="D249" s="157" t="s">
        <v>145</v>
      </c>
      <c r="E249" s="192" t="s">
        <v>1</v>
      </c>
      <c r="F249" s="193" t="s">
        <v>582</v>
      </c>
      <c r="H249" s="194">
        <v>2.1070000000000002</v>
      </c>
      <c r="L249" s="191"/>
      <c r="M249" s="195"/>
      <c r="N249" s="196"/>
      <c r="O249" s="196"/>
      <c r="P249" s="196"/>
      <c r="Q249" s="196"/>
      <c r="R249" s="196"/>
      <c r="S249" s="196"/>
      <c r="T249" s="197"/>
      <c r="AT249" s="192" t="s">
        <v>145</v>
      </c>
      <c r="AU249" s="192" t="s">
        <v>83</v>
      </c>
      <c r="AV249" s="16" t="s">
        <v>152</v>
      </c>
      <c r="AW249" s="16" t="s">
        <v>29</v>
      </c>
      <c r="AX249" s="16" t="s">
        <v>73</v>
      </c>
      <c r="AY249" s="192" t="s">
        <v>137</v>
      </c>
    </row>
    <row r="250" spans="1:65" s="13" customFormat="1">
      <c r="B250" s="156"/>
      <c r="D250" s="157" t="s">
        <v>145</v>
      </c>
      <c r="E250" s="158" t="s">
        <v>1</v>
      </c>
      <c r="F250" s="159" t="s">
        <v>3594</v>
      </c>
      <c r="H250" s="160">
        <v>0.626</v>
      </c>
      <c r="L250" s="156"/>
      <c r="M250" s="161"/>
      <c r="N250" s="162"/>
      <c r="O250" s="162"/>
      <c r="P250" s="162"/>
      <c r="Q250" s="162"/>
      <c r="R250" s="162"/>
      <c r="S250" s="162"/>
      <c r="T250" s="163"/>
      <c r="AT250" s="158" t="s">
        <v>145</v>
      </c>
      <c r="AU250" s="158" t="s">
        <v>83</v>
      </c>
      <c r="AV250" s="13" t="s">
        <v>83</v>
      </c>
      <c r="AW250" s="13" t="s">
        <v>29</v>
      </c>
      <c r="AX250" s="13" t="s">
        <v>73</v>
      </c>
      <c r="AY250" s="158" t="s">
        <v>137</v>
      </c>
    </row>
    <row r="251" spans="1:65" s="13" customFormat="1">
      <c r="B251" s="156"/>
      <c r="D251" s="157" t="s">
        <v>145</v>
      </c>
      <c r="E251" s="158" t="s">
        <v>1</v>
      </c>
      <c r="F251" s="159" t="s">
        <v>3595</v>
      </c>
      <c r="H251" s="160">
        <v>0.27600000000000002</v>
      </c>
      <c r="L251" s="156"/>
      <c r="M251" s="161"/>
      <c r="N251" s="162"/>
      <c r="O251" s="162"/>
      <c r="P251" s="162"/>
      <c r="Q251" s="162"/>
      <c r="R251" s="162"/>
      <c r="S251" s="162"/>
      <c r="T251" s="163"/>
      <c r="AT251" s="158" t="s">
        <v>145</v>
      </c>
      <c r="AU251" s="158" t="s">
        <v>83</v>
      </c>
      <c r="AV251" s="13" t="s">
        <v>83</v>
      </c>
      <c r="AW251" s="13" t="s">
        <v>29</v>
      </c>
      <c r="AX251" s="13" t="s">
        <v>73</v>
      </c>
      <c r="AY251" s="158" t="s">
        <v>137</v>
      </c>
    </row>
    <row r="252" spans="1:65" s="13" customFormat="1">
      <c r="B252" s="156"/>
      <c r="D252" s="157" t="s">
        <v>145</v>
      </c>
      <c r="E252" s="158" t="s">
        <v>1</v>
      </c>
      <c r="F252" s="159" t="s">
        <v>3596</v>
      </c>
      <c r="H252" s="160">
        <v>0.86099999999999999</v>
      </c>
      <c r="L252" s="156"/>
      <c r="M252" s="161"/>
      <c r="N252" s="162"/>
      <c r="O252" s="162"/>
      <c r="P252" s="162"/>
      <c r="Q252" s="162"/>
      <c r="R252" s="162"/>
      <c r="S252" s="162"/>
      <c r="T252" s="163"/>
      <c r="AT252" s="158" t="s">
        <v>145</v>
      </c>
      <c r="AU252" s="158" t="s">
        <v>83</v>
      </c>
      <c r="AV252" s="13" t="s">
        <v>83</v>
      </c>
      <c r="AW252" s="13" t="s">
        <v>29</v>
      </c>
      <c r="AX252" s="13" t="s">
        <v>73</v>
      </c>
      <c r="AY252" s="158" t="s">
        <v>137</v>
      </c>
    </row>
    <row r="253" spans="1:65" s="13" customFormat="1">
      <c r="B253" s="156"/>
      <c r="D253" s="157" t="s">
        <v>145</v>
      </c>
      <c r="E253" s="158" t="s">
        <v>1</v>
      </c>
      <c r="F253" s="159" t="s">
        <v>3597</v>
      </c>
      <c r="H253" s="160">
        <v>5.09</v>
      </c>
      <c r="L253" s="156"/>
      <c r="M253" s="161"/>
      <c r="N253" s="162"/>
      <c r="O253" s="162"/>
      <c r="P253" s="162"/>
      <c r="Q253" s="162"/>
      <c r="R253" s="162"/>
      <c r="S253" s="162"/>
      <c r="T253" s="163"/>
      <c r="AT253" s="158" t="s">
        <v>145</v>
      </c>
      <c r="AU253" s="158" t="s">
        <v>83</v>
      </c>
      <c r="AV253" s="13" t="s">
        <v>83</v>
      </c>
      <c r="AW253" s="13" t="s">
        <v>29</v>
      </c>
      <c r="AX253" s="13" t="s">
        <v>73</v>
      </c>
      <c r="AY253" s="158" t="s">
        <v>137</v>
      </c>
    </row>
    <row r="254" spans="1:65" s="16" customFormat="1">
      <c r="B254" s="191"/>
      <c r="D254" s="157" t="s">
        <v>145</v>
      </c>
      <c r="E254" s="192" t="s">
        <v>1</v>
      </c>
      <c r="F254" s="193" t="s">
        <v>582</v>
      </c>
      <c r="H254" s="194">
        <v>6.8529999999999998</v>
      </c>
      <c r="L254" s="191"/>
      <c r="M254" s="195"/>
      <c r="N254" s="196"/>
      <c r="O254" s="196"/>
      <c r="P254" s="196"/>
      <c r="Q254" s="196"/>
      <c r="R254" s="196"/>
      <c r="S254" s="196"/>
      <c r="T254" s="197"/>
      <c r="AT254" s="192" t="s">
        <v>145</v>
      </c>
      <c r="AU254" s="192" t="s">
        <v>83</v>
      </c>
      <c r="AV254" s="16" t="s">
        <v>152</v>
      </c>
      <c r="AW254" s="16" t="s">
        <v>29</v>
      </c>
      <c r="AX254" s="16" t="s">
        <v>73</v>
      </c>
      <c r="AY254" s="192" t="s">
        <v>137</v>
      </c>
    </row>
    <row r="255" spans="1:65" s="14" customFormat="1">
      <c r="B255" s="164"/>
      <c r="D255" s="157" t="s">
        <v>145</v>
      </c>
      <c r="E255" s="165" t="s">
        <v>1</v>
      </c>
      <c r="F255" s="166" t="s">
        <v>176</v>
      </c>
      <c r="H255" s="167">
        <v>8.9600000000000009</v>
      </c>
      <c r="L255" s="164"/>
      <c r="M255" s="168"/>
      <c r="N255" s="169"/>
      <c r="O255" s="169"/>
      <c r="P255" s="169"/>
      <c r="Q255" s="169"/>
      <c r="R255" s="169"/>
      <c r="S255" s="169"/>
      <c r="T255" s="170"/>
      <c r="AT255" s="165" t="s">
        <v>145</v>
      </c>
      <c r="AU255" s="165" t="s">
        <v>83</v>
      </c>
      <c r="AV255" s="14" t="s">
        <v>143</v>
      </c>
      <c r="AW255" s="14" t="s">
        <v>29</v>
      </c>
      <c r="AX255" s="14" t="s">
        <v>81</v>
      </c>
      <c r="AY255" s="165" t="s">
        <v>137</v>
      </c>
    </row>
    <row r="256" spans="1:65" s="2" customFormat="1" ht="16.5" customHeight="1">
      <c r="A256" s="30"/>
      <c r="B256" s="142"/>
      <c r="C256" s="143" t="s">
        <v>329</v>
      </c>
      <c r="D256" s="143" t="s">
        <v>139</v>
      </c>
      <c r="E256" s="144" t="s">
        <v>512</v>
      </c>
      <c r="F256" s="145" t="s">
        <v>513</v>
      </c>
      <c r="G256" s="146" t="s">
        <v>142</v>
      </c>
      <c r="H256" s="147">
        <v>37.954000000000001</v>
      </c>
      <c r="I256" s="148"/>
      <c r="J256" s="148">
        <f>ROUND(I256*H256,2)</f>
        <v>0</v>
      </c>
      <c r="K256" s="149"/>
      <c r="L256" s="31"/>
      <c r="M256" s="150" t="s">
        <v>1</v>
      </c>
      <c r="N256" s="151" t="s">
        <v>38</v>
      </c>
      <c r="O256" s="152">
        <v>0.247</v>
      </c>
      <c r="P256" s="152">
        <f>O256*H256</f>
        <v>9.3746380000000009</v>
      </c>
      <c r="Q256" s="152">
        <v>2.6900000000000001E-3</v>
      </c>
      <c r="R256" s="152">
        <f>Q256*H256</f>
        <v>0.10209626000000001</v>
      </c>
      <c r="S256" s="152">
        <v>0</v>
      </c>
      <c r="T256" s="153">
        <f>S256*H256</f>
        <v>0</v>
      </c>
      <c r="U256" s="30"/>
      <c r="V256" s="30"/>
      <c r="W256" s="30"/>
      <c r="X256" s="30"/>
      <c r="Y256" s="30"/>
      <c r="Z256" s="30"/>
      <c r="AA256" s="30"/>
      <c r="AB256" s="30"/>
      <c r="AC256" s="30"/>
      <c r="AD256" s="30"/>
      <c r="AE256" s="30"/>
      <c r="AR256" s="154" t="s">
        <v>143</v>
      </c>
      <c r="AT256" s="154" t="s">
        <v>139</v>
      </c>
      <c r="AU256" s="154" t="s">
        <v>83</v>
      </c>
      <c r="AY256" s="18" t="s">
        <v>137</v>
      </c>
      <c r="BE256" s="155">
        <f>IF(N256="základní",J256,0)</f>
        <v>0</v>
      </c>
      <c r="BF256" s="155">
        <f>IF(N256="snížená",J256,0)</f>
        <v>0</v>
      </c>
      <c r="BG256" s="155">
        <f>IF(N256="zákl. přenesená",J256,0)</f>
        <v>0</v>
      </c>
      <c r="BH256" s="155">
        <f>IF(N256="sníž. přenesená",J256,0)</f>
        <v>0</v>
      </c>
      <c r="BI256" s="155">
        <f>IF(N256="nulová",J256,0)</f>
        <v>0</v>
      </c>
      <c r="BJ256" s="18" t="s">
        <v>81</v>
      </c>
      <c r="BK256" s="155">
        <f>ROUND(I256*H256,2)</f>
        <v>0</v>
      </c>
      <c r="BL256" s="18" t="s">
        <v>143</v>
      </c>
      <c r="BM256" s="154" t="s">
        <v>3598</v>
      </c>
    </row>
    <row r="257" spans="1:65" s="13" customFormat="1">
      <c r="B257" s="156"/>
      <c r="D257" s="157" t="s">
        <v>145</v>
      </c>
      <c r="E257" s="158" t="s">
        <v>1</v>
      </c>
      <c r="F257" s="159" t="s">
        <v>3599</v>
      </c>
      <c r="H257" s="160">
        <v>6.52</v>
      </c>
      <c r="L257" s="156"/>
      <c r="M257" s="161"/>
      <c r="N257" s="162"/>
      <c r="O257" s="162"/>
      <c r="P257" s="162"/>
      <c r="Q257" s="162"/>
      <c r="R257" s="162"/>
      <c r="S257" s="162"/>
      <c r="T257" s="163"/>
      <c r="AT257" s="158" t="s">
        <v>145</v>
      </c>
      <c r="AU257" s="158" t="s">
        <v>83</v>
      </c>
      <c r="AV257" s="13" t="s">
        <v>83</v>
      </c>
      <c r="AW257" s="13" t="s">
        <v>29</v>
      </c>
      <c r="AX257" s="13" t="s">
        <v>73</v>
      </c>
      <c r="AY257" s="158" t="s">
        <v>137</v>
      </c>
    </row>
    <row r="258" spans="1:65" s="13" customFormat="1">
      <c r="B258" s="156"/>
      <c r="D258" s="157" t="s">
        <v>145</v>
      </c>
      <c r="E258" s="158" t="s">
        <v>1</v>
      </c>
      <c r="F258" s="159" t="s">
        <v>3600</v>
      </c>
      <c r="H258" s="160">
        <v>2.0339999999999998</v>
      </c>
      <c r="L258" s="156"/>
      <c r="M258" s="161"/>
      <c r="N258" s="162"/>
      <c r="O258" s="162"/>
      <c r="P258" s="162"/>
      <c r="Q258" s="162"/>
      <c r="R258" s="162"/>
      <c r="S258" s="162"/>
      <c r="T258" s="163"/>
      <c r="AT258" s="158" t="s">
        <v>145</v>
      </c>
      <c r="AU258" s="158" t="s">
        <v>83</v>
      </c>
      <c r="AV258" s="13" t="s">
        <v>83</v>
      </c>
      <c r="AW258" s="13" t="s">
        <v>29</v>
      </c>
      <c r="AX258" s="13" t="s">
        <v>73</v>
      </c>
      <c r="AY258" s="158" t="s">
        <v>137</v>
      </c>
    </row>
    <row r="259" spans="1:65" s="13" customFormat="1">
      <c r="B259" s="156"/>
      <c r="D259" s="157" t="s">
        <v>145</v>
      </c>
      <c r="E259" s="158" t="s">
        <v>1</v>
      </c>
      <c r="F259" s="159" t="s">
        <v>3601</v>
      </c>
      <c r="H259" s="160">
        <v>2.36</v>
      </c>
      <c r="L259" s="156"/>
      <c r="M259" s="161"/>
      <c r="N259" s="162"/>
      <c r="O259" s="162"/>
      <c r="P259" s="162"/>
      <c r="Q259" s="162"/>
      <c r="R259" s="162"/>
      <c r="S259" s="162"/>
      <c r="T259" s="163"/>
      <c r="AT259" s="158" t="s">
        <v>145</v>
      </c>
      <c r="AU259" s="158" t="s">
        <v>83</v>
      </c>
      <c r="AV259" s="13" t="s">
        <v>83</v>
      </c>
      <c r="AW259" s="13" t="s">
        <v>29</v>
      </c>
      <c r="AX259" s="13" t="s">
        <v>73</v>
      </c>
      <c r="AY259" s="158" t="s">
        <v>137</v>
      </c>
    </row>
    <row r="260" spans="1:65" s="16" customFormat="1">
      <c r="B260" s="191"/>
      <c r="D260" s="157" t="s">
        <v>145</v>
      </c>
      <c r="E260" s="192" t="s">
        <v>1</v>
      </c>
      <c r="F260" s="193" t="s">
        <v>582</v>
      </c>
      <c r="H260" s="194">
        <v>10.913999999999998</v>
      </c>
      <c r="L260" s="191"/>
      <c r="M260" s="195"/>
      <c r="N260" s="196"/>
      <c r="O260" s="196"/>
      <c r="P260" s="196"/>
      <c r="Q260" s="196"/>
      <c r="R260" s="196"/>
      <c r="S260" s="196"/>
      <c r="T260" s="197"/>
      <c r="AT260" s="192" t="s">
        <v>145</v>
      </c>
      <c r="AU260" s="192" t="s">
        <v>83</v>
      </c>
      <c r="AV260" s="16" t="s">
        <v>152</v>
      </c>
      <c r="AW260" s="16" t="s">
        <v>29</v>
      </c>
      <c r="AX260" s="16" t="s">
        <v>73</v>
      </c>
      <c r="AY260" s="192" t="s">
        <v>137</v>
      </c>
    </row>
    <row r="261" spans="1:65" s="13" customFormat="1">
      <c r="B261" s="156"/>
      <c r="D261" s="157" t="s">
        <v>145</v>
      </c>
      <c r="E261" s="158" t="s">
        <v>1</v>
      </c>
      <c r="F261" s="159" t="s">
        <v>3602</v>
      </c>
      <c r="H261" s="160">
        <v>2.36</v>
      </c>
      <c r="L261" s="156"/>
      <c r="M261" s="161"/>
      <c r="N261" s="162"/>
      <c r="O261" s="162"/>
      <c r="P261" s="162"/>
      <c r="Q261" s="162"/>
      <c r="R261" s="162"/>
      <c r="S261" s="162"/>
      <c r="T261" s="163"/>
      <c r="AT261" s="158" t="s">
        <v>145</v>
      </c>
      <c r="AU261" s="158" t="s">
        <v>83</v>
      </c>
      <c r="AV261" s="13" t="s">
        <v>83</v>
      </c>
      <c r="AW261" s="13" t="s">
        <v>29</v>
      </c>
      <c r="AX261" s="13" t="s">
        <v>73</v>
      </c>
      <c r="AY261" s="158" t="s">
        <v>137</v>
      </c>
    </row>
    <row r="262" spans="1:65" s="13" customFormat="1">
      <c r="B262" s="156"/>
      <c r="D262" s="157" t="s">
        <v>145</v>
      </c>
      <c r="E262" s="158" t="s">
        <v>1</v>
      </c>
      <c r="F262" s="159" t="s">
        <v>3603</v>
      </c>
      <c r="H262" s="160">
        <v>0.96</v>
      </c>
      <c r="L262" s="156"/>
      <c r="M262" s="161"/>
      <c r="N262" s="162"/>
      <c r="O262" s="162"/>
      <c r="P262" s="162"/>
      <c r="Q262" s="162"/>
      <c r="R262" s="162"/>
      <c r="S262" s="162"/>
      <c r="T262" s="163"/>
      <c r="AT262" s="158" t="s">
        <v>145</v>
      </c>
      <c r="AU262" s="158" t="s">
        <v>83</v>
      </c>
      <c r="AV262" s="13" t="s">
        <v>83</v>
      </c>
      <c r="AW262" s="13" t="s">
        <v>29</v>
      </c>
      <c r="AX262" s="13" t="s">
        <v>73</v>
      </c>
      <c r="AY262" s="158" t="s">
        <v>137</v>
      </c>
    </row>
    <row r="263" spans="1:65" s="13" customFormat="1">
      <c r="B263" s="156"/>
      <c r="D263" s="157" t="s">
        <v>145</v>
      </c>
      <c r="E263" s="158" t="s">
        <v>1</v>
      </c>
      <c r="F263" s="159" t="s">
        <v>3604</v>
      </c>
      <c r="H263" s="160">
        <v>3.2450000000000001</v>
      </c>
      <c r="L263" s="156"/>
      <c r="M263" s="161"/>
      <c r="N263" s="162"/>
      <c r="O263" s="162"/>
      <c r="P263" s="162"/>
      <c r="Q263" s="162"/>
      <c r="R263" s="162"/>
      <c r="S263" s="162"/>
      <c r="T263" s="163"/>
      <c r="AT263" s="158" t="s">
        <v>145</v>
      </c>
      <c r="AU263" s="158" t="s">
        <v>83</v>
      </c>
      <c r="AV263" s="13" t="s">
        <v>83</v>
      </c>
      <c r="AW263" s="13" t="s">
        <v>29</v>
      </c>
      <c r="AX263" s="13" t="s">
        <v>73</v>
      </c>
      <c r="AY263" s="158" t="s">
        <v>137</v>
      </c>
    </row>
    <row r="264" spans="1:65" s="13" customFormat="1">
      <c r="B264" s="156"/>
      <c r="D264" s="157" t="s">
        <v>145</v>
      </c>
      <c r="E264" s="158" t="s">
        <v>1</v>
      </c>
      <c r="F264" s="159" t="s">
        <v>3605</v>
      </c>
      <c r="H264" s="160">
        <v>20.475000000000001</v>
      </c>
      <c r="L264" s="156"/>
      <c r="M264" s="161"/>
      <c r="N264" s="162"/>
      <c r="O264" s="162"/>
      <c r="P264" s="162"/>
      <c r="Q264" s="162"/>
      <c r="R264" s="162"/>
      <c r="S264" s="162"/>
      <c r="T264" s="163"/>
      <c r="AT264" s="158" t="s">
        <v>145</v>
      </c>
      <c r="AU264" s="158" t="s">
        <v>83</v>
      </c>
      <c r="AV264" s="13" t="s">
        <v>83</v>
      </c>
      <c r="AW264" s="13" t="s">
        <v>29</v>
      </c>
      <c r="AX264" s="13" t="s">
        <v>73</v>
      </c>
      <c r="AY264" s="158" t="s">
        <v>137</v>
      </c>
    </row>
    <row r="265" spans="1:65" s="16" customFormat="1">
      <c r="B265" s="191"/>
      <c r="D265" s="157" t="s">
        <v>145</v>
      </c>
      <c r="E265" s="192" t="s">
        <v>1</v>
      </c>
      <c r="F265" s="193" t="s">
        <v>582</v>
      </c>
      <c r="H265" s="194">
        <v>27.04</v>
      </c>
      <c r="L265" s="191"/>
      <c r="M265" s="195"/>
      <c r="N265" s="196"/>
      <c r="O265" s="196"/>
      <c r="P265" s="196"/>
      <c r="Q265" s="196"/>
      <c r="R265" s="196"/>
      <c r="S265" s="196"/>
      <c r="T265" s="197"/>
      <c r="AT265" s="192" t="s">
        <v>145</v>
      </c>
      <c r="AU265" s="192" t="s">
        <v>83</v>
      </c>
      <c r="AV265" s="16" t="s">
        <v>152</v>
      </c>
      <c r="AW265" s="16" t="s">
        <v>29</v>
      </c>
      <c r="AX265" s="16" t="s">
        <v>73</v>
      </c>
      <c r="AY265" s="192" t="s">
        <v>137</v>
      </c>
    </row>
    <row r="266" spans="1:65" s="14" customFormat="1">
      <c r="B266" s="164"/>
      <c r="D266" s="157" t="s">
        <v>145</v>
      </c>
      <c r="E266" s="165" t="s">
        <v>1</v>
      </c>
      <c r="F266" s="166" t="s">
        <v>176</v>
      </c>
      <c r="H266" s="167">
        <v>37.954000000000001</v>
      </c>
      <c r="L266" s="164"/>
      <c r="M266" s="168"/>
      <c r="N266" s="169"/>
      <c r="O266" s="169"/>
      <c r="P266" s="169"/>
      <c r="Q266" s="169"/>
      <c r="R266" s="169"/>
      <c r="S266" s="169"/>
      <c r="T266" s="170"/>
      <c r="AT266" s="165" t="s">
        <v>145</v>
      </c>
      <c r="AU266" s="165" t="s">
        <v>83</v>
      </c>
      <c r="AV266" s="14" t="s">
        <v>143</v>
      </c>
      <c r="AW266" s="14" t="s">
        <v>29</v>
      </c>
      <c r="AX266" s="14" t="s">
        <v>81</v>
      </c>
      <c r="AY266" s="165" t="s">
        <v>137</v>
      </c>
    </row>
    <row r="267" spans="1:65" s="2" customFormat="1" ht="16.5" customHeight="1">
      <c r="A267" s="30"/>
      <c r="B267" s="142"/>
      <c r="C267" s="143" t="s">
        <v>334</v>
      </c>
      <c r="D267" s="143" t="s">
        <v>139</v>
      </c>
      <c r="E267" s="144" t="s">
        <v>517</v>
      </c>
      <c r="F267" s="145" t="s">
        <v>518</v>
      </c>
      <c r="G267" s="146" t="s">
        <v>142</v>
      </c>
      <c r="H267" s="147">
        <v>37.954000000000001</v>
      </c>
      <c r="I267" s="148"/>
      <c r="J267" s="148">
        <f>ROUND(I267*H267,2)</f>
        <v>0</v>
      </c>
      <c r="K267" s="149"/>
      <c r="L267" s="31"/>
      <c r="M267" s="150" t="s">
        <v>1</v>
      </c>
      <c r="N267" s="151" t="s">
        <v>38</v>
      </c>
      <c r="O267" s="152">
        <v>8.3000000000000004E-2</v>
      </c>
      <c r="P267" s="152">
        <f>O267*H267</f>
        <v>3.150182</v>
      </c>
      <c r="Q267" s="152">
        <v>0</v>
      </c>
      <c r="R267" s="152">
        <f>Q267*H267</f>
        <v>0</v>
      </c>
      <c r="S267" s="152">
        <v>0</v>
      </c>
      <c r="T267" s="153">
        <f>S267*H267</f>
        <v>0</v>
      </c>
      <c r="U267" s="30"/>
      <c r="V267" s="30"/>
      <c r="W267" s="30"/>
      <c r="X267" s="30"/>
      <c r="Y267" s="30"/>
      <c r="Z267" s="30"/>
      <c r="AA267" s="30"/>
      <c r="AB267" s="30"/>
      <c r="AC267" s="30"/>
      <c r="AD267" s="30"/>
      <c r="AE267" s="30"/>
      <c r="AR267" s="154" t="s">
        <v>143</v>
      </c>
      <c r="AT267" s="154" t="s">
        <v>139</v>
      </c>
      <c r="AU267" s="154" t="s">
        <v>83</v>
      </c>
      <c r="AY267" s="18" t="s">
        <v>137</v>
      </c>
      <c r="BE267" s="155">
        <f>IF(N267="základní",J267,0)</f>
        <v>0</v>
      </c>
      <c r="BF267" s="155">
        <f>IF(N267="snížená",J267,0)</f>
        <v>0</v>
      </c>
      <c r="BG267" s="155">
        <f>IF(N267="zákl. přenesená",J267,0)</f>
        <v>0</v>
      </c>
      <c r="BH267" s="155">
        <f>IF(N267="sníž. přenesená",J267,0)</f>
        <v>0</v>
      </c>
      <c r="BI267" s="155">
        <f>IF(N267="nulová",J267,0)</f>
        <v>0</v>
      </c>
      <c r="BJ267" s="18" t="s">
        <v>81</v>
      </c>
      <c r="BK267" s="155">
        <f>ROUND(I267*H267,2)</f>
        <v>0</v>
      </c>
      <c r="BL267" s="18" t="s">
        <v>143</v>
      </c>
      <c r="BM267" s="154" t="s">
        <v>3606</v>
      </c>
    </row>
    <row r="268" spans="1:65" s="13" customFormat="1">
      <c r="B268" s="156"/>
      <c r="D268" s="157" t="s">
        <v>145</v>
      </c>
      <c r="E268" s="158" t="s">
        <v>1</v>
      </c>
      <c r="F268" s="159" t="s">
        <v>3599</v>
      </c>
      <c r="H268" s="160">
        <v>6.52</v>
      </c>
      <c r="L268" s="156"/>
      <c r="M268" s="161"/>
      <c r="N268" s="162"/>
      <c r="O268" s="162"/>
      <c r="P268" s="162"/>
      <c r="Q268" s="162"/>
      <c r="R268" s="162"/>
      <c r="S268" s="162"/>
      <c r="T268" s="163"/>
      <c r="AT268" s="158" t="s">
        <v>145</v>
      </c>
      <c r="AU268" s="158" t="s">
        <v>83</v>
      </c>
      <c r="AV268" s="13" t="s">
        <v>83</v>
      </c>
      <c r="AW268" s="13" t="s">
        <v>29</v>
      </c>
      <c r="AX268" s="13" t="s">
        <v>73</v>
      </c>
      <c r="AY268" s="158" t="s">
        <v>137</v>
      </c>
    </row>
    <row r="269" spans="1:65" s="13" customFormat="1">
      <c r="B269" s="156"/>
      <c r="D269" s="157" t="s">
        <v>145</v>
      </c>
      <c r="E269" s="158" t="s">
        <v>1</v>
      </c>
      <c r="F269" s="159" t="s">
        <v>3600</v>
      </c>
      <c r="H269" s="160">
        <v>2.0339999999999998</v>
      </c>
      <c r="L269" s="156"/>
      <c r="M269" s="161"/>
      <c r="N269" s="162"/>
      <c r="O269" s="162"/>
      <c r="P269" s="162"/>
      <c r="Q269" s="162"/>
      <c r="R269" s="162"/>
      <c r="S269" s="162"/>
      <c r="T269" s="163"/>
      <c r="AT269" s="158" t="s">
        <v>145</v>
      </c>
      <c r="AU269" s="158" t="s">
        <v>83</v>
      </c>
      <c r="AV269" s="13" t="s">
        <v>83</v>
      </c>
      <c r="AW269" s="13" t="s">
        <v>29</v>
      </c>
      <c r="AX269" s="13" t="s">
        <v>73</v>
      </c>
      <c r="AY269" s="158" t="s">
        <v>137</v>
      </c>
    </row>
    <row r="270" spans="1:65" s="13" customFormat="1">
      <c r="B270" s="156"/>
      <c r="D270" s="157" t="s">
        <v>145</v>
      </c>
      <c r="E270" s="158" t="s">
        <v>1</v>
      </c>
      <c r="F270" s="159" t="s">
        <v>3601</v>
      </c>
      <c r="H270" s="160">
        <v>2.36</v>
      </c>
      <c r="L270" s="156"/>
      <c r="M270" s="161"/>
      <c r="N270" s="162"/>
      <c r="O270" s="162"/>
      <c r="P270" s="162"/>
      <c r="Q270" s="162"/>
      <c r="R270" s="162"/>
      <c r="S270" s="162"/>
      <c r="T270" s="163"/>
      <c r="AT270" s="158" t="s">
        <v>145</v>
      </c>
      <c r="AU270" s="158" t="s">
        <v>83</v>
      </c>
      <c r="AV270" s="13" t="s">
        <v>83</v>
      </c>
      <c r="AW270" s="13" t="s">
        <v>29</v>
      </c>
      <c r="AX270" s="13" t="s">
        <v>73</v>
      </c>
      <c r="AY270" s="158" t="s">
        <v>137</v>
      </c>
    </row>
    <row r="271" spans="1:65" s="16" customFormat="1">
      <c r="B271" s="191"/>
      <c r="D271" s="157" t="s">
        <v>145</v>
      </c>
      <c r="E271" s="192" t="s">
        <v>1</v>
      </c>
      <c r="F271" s="193" t="s">
        <v>582</v>
      </c>
      <c r="H271" s="194">
        <v>10.913999999999998</v>
      </c>
      <c r="L271" s="191"/>
      <c r="M271" s="195"/>
      <c r="N271" s="196"/>
      <c r="O271" s="196"/>
      <c r="P271" s="196"/>
      <c r="Q271" s="196"/>
      <c r="R271" s="196"/>
      <c r="S271" s="196"/>
      <c r="T271" s="197"/>
      <c r="AT271" s="192" t="s">
        <v>145</v>
      </c>
      <c r="AU271" s="192" t="s">
        <v>83</v>
      </c>
      <c r="AV271" s="16" t="s">
        <v>152</v>
      </c>
      <c r="AW271" s="16" t="s">
        <v>29</v>
      </c>
      <c r="AX271" s="16" t="s">
        <v>73</v>
      </c>
      <c r="AY271" s="192" t="s">
        <v>137</v>
      </c>
    </row>
    <row r="272" spans="1:65" s="13" customFormat="1">
      <c r="B272" s="156"/>
      <c r="D272" s="157" t="s">
        <v>145</v>
      </c>
      <c r="E272" s="158" t="s">
        <v>1</v>
      </c>
      <c r="F272" s="159" t="s">
        <v>3602</v>
      </c>
      <c r="H272" s="160">
        <v>2.36</v>
      </c>
      <c r="L272" s="156"/>
      <c r="M272" s="161"/>
      <c r="N272" s="162"/>
      <c r="O272" s="162"/>
      <c r="P272" s="162"/>
      <c r="Q272" s="162"/>
      <c r="R272" s="162"/>
      <c r="S272" s="162"/>
      <c r="T272" s="163"/>
      <c r="AT272" s="158" t="s">
        <v>145</v>
      </c>
      <c r="AU272" s="158" t="s">
        <v>83</v>
      </c>
      <c r="AV272" s="13" t="s">
        <v>83</v>
      </c>
      <c r="AW272" s="13" t="s">
        <v>29</v>
      </c>
      <c r="AX272" s="13" t="s">
        <v>73</v>
      </c>
      <c r="AY272" s="158" t="s">
        <v>137</v>
      </c>
    </row>
    <row r="273" spans="1:65" s="13" customFormat="1">
      <c r="B273" s="156"/>
      <c r="D273" s="157" t="s">
        <v>145</v>
      </c>
      <c r="E273" s="158" t="s">
        <v>1</v>
      </c>
      <c r="F273" s="159" t="s">
        <v>3603</v>
      </c>
      <c r="H273" s="160">
        <v>0.96</v>
      </c>
      <c r="L273" s="156"/>
      <c r="M273" s="161"/>
      <c r="N273" s="162"/>
      <c r="O273" s="162"/>
      <c r="P273" s="162"/>
      <c r="Q273" s="162"/>
      <c r="R273" s="162"/>
      <c r="S273" s="162"/>
      <c r="T273" s="163"/>
      <c r="AT273" s="158" t="s">
        <v>145</v>
      </c>
      <c r="AU273" s="158" t="s">
        <v>83</v>
      </c>
      <c r="AV273" s="13" t="s">
        <v>83</v>
      </c>
      <c r="AW273" s="13" t="s">
        <v>29</v>
      </c>
      <c r="AX273" s="13" t="s">
        <v>73</v>
      </c>
      <c r="AY273" s="158" t="s">
        <v>137</v>
      </c>
    </row>
    <row r="274" spans="1:65" s="13" customFormat="1">
      <c r="B274" s="156"/>
      <c r="D274" s="157" t="s">
        <v>145</v>
      </c>
      <c r="E274" s="158" t="s">
        <v>1</v>
      </c>
      <c r="F274" s="159" t="s">
        <v>3604</v>
      </c>
      <c r="H274" s="160">
        <v>3.2450000000000001</v>
      </c>
      <c r="L274" s="156"/>
      <c r="M274" s="161"/>
      <c r="N274" s="162"/>
      <c r="O274" s="162"/>
      <c r="P274" s="162"/>
      <c r="Q274" s="162"/>
      <c r="R274" s="162"/>
      <c r="S274" s="162"/>
      <c r="T274" s="163"/>
      <c r="AT274" s="158" t="s">
        <v>145</v>
      </c>
      <c r="AU274" s="158" t="s">
        <v>83</v>
      </c>
      <c r="AV274" s="13" t="s">
        <v>83</v>
      </c>
      <c r="AW274" s="13" t="s">
        <v>29</v>
      </c>
      <c r="AX274" s="13" t="s">
        <v>73</v>
      </c>
      <c r="AY274" s="158" t="s">
        <v>137</v>
      </c>
    </row>
    <row r="275" spans="1:65" s="13" customFormat="1">
      <c r="B275" s="156"/>
      <c r="D275" s="157" t="s">
        <v>145</v>
      </c>
      <c r="E275" s="158" t="s">
        <v>1</v>
      </c>
      <c r="F275" s="159" t="s">
        <v>3605</v>
      </c>
      <c r="H275" s="160">
        <v>20.475000000000001</v>
      </c>
      <c r="L275" s="156"/>
      <c r="M275" s="161"/>
      <c r="N275" s="162"/>
      <c r="O275" s="162"/>
      <c r="P275" s="162"/>
      <c r="Q275" s="162"/>
      <c r="R275" s="162"/>
      <c r="S275" s="162"/>
      <c r="T275" s="163"/>
      <c r="AT275" s="158" t="s">
        <v>145</v>
      </c>
      <c r="AU275" s="158" t="s">
        <v>83</v>
      </c>
      <c r="AV275" s="13" t="s">
        <v>83</v>
      </c>
      <c r="AW275" s="13" t="s">
        <v>29</v>
      </c>
      <c r="AX275" s="13" t="s">
        <v>73</v>
      </c>
      <c r="AY275" s="158" t="s">
        <v>137</v>
      </c>
    </row>
    <row r="276" spans="1:65" s="16" customFormat="1">
      <c r="B276" s="191"/>
      <c r="D276" s="157" t="s">
        <v>145</v>
      </c>
      <c r="E276" s="192" t="s">
        <v>1</v>
      </c>
      <c r="F276" s="193" t="s">
        <v>582</v>
      </c>
      <c r="H276" s="194">
        <v>27.04</v>
      </c>
      <c r="L276" s="191"/>
      <c r="M276" s="195"/>
      <c r="N276" s="196"/>
      <c r="O276" s="196"/>
      <c r="P276" s="196"/>
      <c r="Q276" s="196"/>
      <c r="R276" s="196"/>
      <c r="S276" s="196"/>
      <c r="T276" s="197"/>
      <c r="AT276" s="192" t="s">
        <v>145</v>
      </c>
      <c r="AU276" s="192" t="s">
        <v>83</v>
      </c>
      <c r="AV276" s="16" t="s">
        <v>152</v>
      </c>
      <c r="AW276" s="16" t="s">
        <v>29</v>
      </c>
      <c r="AX276" s="16" t="s">
        <v>73</v>
      </c>
      <c r="AY276" s="192" t="s">
        <v>137</v>
      </c>
    </row>
    <row r="277" spans="1:65" s="14" customFormat="1">
      <c r="B277" s="164"/>
      <c r="D277" s="157" t="s">
        <v>145</v>
      </c>
      <c r="E277" s="165" t="s">
        <v>1</v>
      </c>
      <c r="F277" s="166" t="s">
        <v>176</v>
      </c>
      <c r="H277" s="167">
        <v>37.954000000000001</v>
      </c>
      <c r="L277" s="164"/>
      <c r="M277" s="168"/>
      <c r="N277" s="169"/>
      <c r="O277" s="169"/>
      <c r="P277" s="169"/>
      <c r="Q277" s="169"/>
      <c r="R277" s="169"/>
      <c r="S277" s="169"/>
      <c r="T277" s="170"/>
      <c r="AT277" s="165" t="s">
        <v>145</v>
      </c>
      <c r="AU277" s="165" t="s">
        <v>83</v>
      </c>
      <c r="AV277" s="14" t="s">
        <v>143</v>
      </c>
      <c r="AW277" s="14" t="s">
        <v>29</v>
      </c>
      <c r="AX277" s="14" t="s">
        <v>81</v>
      </c>
      <c r="AY277" s="165" t="s">
        <v>137</v>
      </c>
    </row>
    <row r="278" spans="1:65" s="2" customFormat="1" ht="16.5" customHeight="1">
      <c r="A278" s="30"/>
      <c r="B278" s="142"/>
      <c r="C278" s="143" t="s">
        <v>338</v>
      </c>
      <c r="D278" s="143" t="s">
        <v>139</v>
      </c>
      <c r="E278" s="144" t="s">
        <v>3607</v>
      </c>
      <c r="F278" s="145" t="s">
        <v>3608</v>
      </c>
      <c r="G278" s="146" t="s">
        <v>149</v>
      </c>
      <c r="H278" s="147">
        <v>1.08</v>
      </c>
      <c r="I278" s="148"/>
      <c r="J278" s="148">
        <f>ROUND(I278*H278,2)</f>
        <v>0</v>
      </c>
      <c r="K278" s="149"/>
      <c r="L278" s="31"/>
      <c r="M278" s="150" t="s">
        <v>1</v>
      </c>
      <c r="N278" s="151" t="s">
        <v>38</v>
      </c>
      <c r="O278" s="152">
        <v>0.58399999999999996</v>
      </c>
      <c r="P278" s="152">
        <f>O278*H278</f>
        <v>0.63071999999999995</v>
      </c>
      <c r="Q278" s="152">
        <v>2.45329</v>
      </c>
      <c r="R278" s="152">
        <f>Q278*H278</f>
        <v>2.6495532000000002</v>
      </c>
      <c r="S278" s="152">
        <v>0</v>
      </c>
      <c r="T278" s="153">
        <f>S278*H278</f>
        <v>0</v>
      </c>
      <c r="U278" s="30"/>
      <c r="V278" s="30"/>
      <c r="W278" s="30"/>
      <c r="X278" s="30"/>
      <c r="Y278" s="30"/>
      <c r="Z278" s="30"/>
      <c r="AA278" s="30"/>
      <c r="AB278" s="30"/>
      <c r="AC278" s="30"/>
      <c r="AD278" s="30"/>
      <c r="AE278" s="30"/>
      <c r="AR278" s="154" t="s">
        <v>143</v>
      </c>
      <c r="AT278" s="154" t="s">
        <v>139</v>
      </c>
      <c r="AU278" s="154" t="s">
        <v>83</v>
      </c>
      <c r="AY278" s="18" t="s">
        <v>137</v>
      </c>
      <c r="BE278" s="155">
        <f>IF(N278="základní",J278,0)</f>
        <v>0</v>
      </c>
      <c r="BF278" s="155">
        <f>IF(N278="snížená",J278,0)</f>
        <v>0</v>
      </c>
      <c r="BG278" s="155">
        <f>IF(N278="zákl. přenesená",J278,0)</f>
        <v>0</v>
      </c>
      <c r="BH278" s="155">
        <f>IF(N278="sníž. přenesená",J278,0)</f>
        <v>0</v>
      </c>
      <c r="BI278" s="155">
        <f>IF(N278="nulová",J278,0)</f>
        <v>0</v>
      </c>
      <c r="BJ278" s="18" t="s">
        <v>81</v>
      </c>
      <c r="BK278" s="155">
        <f>ROUND(I278*H278,2)</f>
        <v>0</v>
      </c>
      <c r="BL278" s="18" t="s">
        <v>143</v>
      </c>
      <c r="BM278" s="154" t="s">
        <v>3609</v>
      </c>
    </row>
    <row r="279" spans="1:65" s="13" customFormat="1">
      <c r="B279" s="156"/>
      <c r="D279" s="157" t="s">
        <v>145</v>
      </c>
      <c r="E279" s="158" t="s">
        <v>1</v>
      </c>
      <c r="F279" s="159" t="s">
        <v>3460</v>
      </c>
      <c r="H279" s="160">
        <v>0.72</v>
      </c>
      <c r="L279" s="156"/>
      <c r="M279" s="161"/>
      <c r="N279" s="162"/>
      <c r="O279" s="162"/>
      <c r="P279" s="162"/>
      <c r="Q279" s="162"/>
      <c r="R279" s="162"/>
      <c r="S279" s="162"/>
      <c r="T279" s="163"/>
      <c r="AT279" s="158" t="s">
        <v>145</v>
      </c>
      <c r="AU279" s="158" t="s">
        <v>83</v>
      </c>
      <c r="AV279" s="13" t="s">
        <v>83</v>
      </c>
      <c r="AW279" s="13" t="s">
        <v>29</v>
      </c>
      <c r="AX279" s="13" t="s">
        <v>73</v>
      </c>
      <c r="AY279" s="158" t="s">
        <v>137</v>
      </c>
    </row>
    <row r="280" spans="1:65" s="13" customFormat="1">
      <c r="B280" s="156"/>
      <c r="D280" s="157" t="s">
        <v>145</v>
      </c>
      <c r="E280" s="158" t="s">
        <v>1</v>
      </c>
      <c r="F280" s="159" t="s">
        <v>3461</v>
      </c>
      <c r="H280" s="160">
        <v>0.36</v>
      </c>
      <c r="L280" s="156"/>
      <c r="M280" s="161"/>
      <c r="N280" s="162"/>
      <c r="O280" s="162"/>
      <c r="P280" s="162"/>
      <c r="Q280" s="162"/>
      <c r="R280" s="162"/>
      <c r="S280" s="162"/>
      <c r="T280" s="163"/>
      <c r="AT280" s="158" t="s">
        <v>145</v>
      </c>
      <c r="AU280" s="158" t="s">
        <v>83</v>
      </c>
      <c r="AV280" s="13" t="s">
        <v>83</v>
      </c>
      <c r="AW280" s="13" t="s">
        <v>29</v>
      </c>
      <c r="AX280" s="13" t="s">
        <v>73</v>
      </c>
      <c r="AY280" s="158" t="s">
        <v>137</v>
      </c>
    </row>
    <row r="281" spans="1:65" s="14" customFormat="1">
      <c r="B281" s="164"/>
      <c r="D281" s="157" t="s">
        <v>145</v>
      </c>
      <c r="E281" s="165" t="s">
        <v>1</v>
      </c>
      <c r="F281" s="166" t="s">
        <v>176</v>
      </c>
      <c r="H281" s="167">
        <v>1.08</v>
      </c>
      <c r="L281" s="164"/>
      <c r="M281" s="168"/>
      <c r="N281" s="169"/>
      <c r="O281" s="169"/>
      <c r="P281" s="169"/>
      <c r="Q281" s="169"/>
      <c r="R281" s="169"/>
      <c r="S281" s="169"/>
      <c r="T281" s="170"/>
      <c r="AT281" s="165" t="s">
        <v>145</v>
      </c>
      <c r="AU281" s="165" t="s">
        <v>83</v>
      </c>
      <c r="AV281" s="14" t="s">
        <v>143</v>
      </c>
      <c r="AW281" s="14" t="s">
        <v>29</v>
      </c>
      <c r="AX281" s="14" t="s">
        <v>81</v>
      </c>
      <c r="AY281" s="165" t="s">
        <v>137</v>
      </c>
    </row>
    <row r="282" spans="1:65" s="12" customFormat="1" ht="22.8" customHeight="1">
      <c r="B282" s="130"/>
      <c r="D282" s="131" t="s">
        <v>72</v>
      </c>
      <c r="E282" s="140" t="s">
        <v>152</v>
      </c>
      <c r="F282" s="140" t="s">
        <v>553</v>
      </c>
      <c r="J282" s="141">
        <f>BK282</f>
        <v>0</v>
      </c>
      <c r="L282" s="130"/>
      <c r="M282" s="134"/>
      <c r="N282" s="135"/>
      <c r="O282" s="135"/>
      <c r="P282" s="136">
        <f>SUM(P283:P307)</f>
        <v>90.249966000000015</v>
      </c>
      <c r="Q282" s="135"/>
      <c r="R282" s="136">
        <f>SUM(R283:R307)</f>
        <v>44.72385414</v>
      </c>
      <c r="S282" s="135"/>
      <c r="T282" s="137">
        <f>SUM(T283:T307)</f>
        <v>0</v>
      </c>
      <c r="AR282" s="131" t="s">
        <v>81</v>
      </c>
      <c r="AT282" s="138" t="s">
        <v>72</v>
      </c>
      <c r="AU282" s="138" t="s">
        <v>81</v>
      </c>
      <c r="AY282" s="131" t="s">
        <v>137</v>
      </c>
      <c r="BK282" s="139">
        <f>SUM(BK283:BK307)</f>
        <v>0</v>
      </c>
    </row>
    <row r="283" spans="1:65" s="2" customFormat="1" ht="33" customHeight="1">
      <c r="A283" s="30"/>
      <c r="B283" s="142"/>
      <c r="C283" s="143" t="s">
        <v>346</v>
      </c>
      <c r="D283" s="143" t="s">
        <v>139</v>
      </c>
      <c r="E283" s="144" t="s">
        <v>3610</v>
      </c>
      <c r="F283" s="145" t="s">
        <v>3611</v>
      </c>
      <c r="G283" s="146" t="s">
        <v>142</v>
      </c>
      <c r="H283" s="147">
        <v>55.162999999999997</v>
      </c>
      <c r="I283" s="148"/>
      <c r="J283" s="148">
        <f>ROUND(I283*H283,2)</f>
        <v>0</v>
      </c>
      <c r="K283" s="149"/>
      <c r="L283" s="31"/>
      <c r="M283" s="150" t="s">
        <v>1</v>
      </c>
      <c r="N283" s="151" t="s">
        <v>38</v>
      </c>
      <c r="O283" s="152">
        <v>1.0860000000000001</v>
      </c>
      <c r="P283" s="152">
        <f>O283*H283</f>
        <v>59.907018000000001</v>
      </c>
      <c r="Q283" s="152">
        <v>0.71545999999999998</v>
      </c>
      <c r="R283" s="152">
        <f>Q283*H283</f>
        <v>39.46691998</v>
      </c>
      <c r="S283" s="152">
        <v>0</v>
      </c>
      <c r="T283" s="153">
        <f>S283*H283</f>
        <v>0</v>
      </c>
      <c r="U283" s="30"/>
      <c r="V283" s="30"/>
      <c r="W283" s="30"/>
      <c r="X283" s="30"/>
      <c r="Y283" s="30"/>
      <c r="Z283" s="30"/>
      <c r="AA283" s="30"/>
      <c r="AB283" s="30"/>
      <c r="AC283" s="30"/>
      <c r="AD283" s="30"/>
      <c r="AE283" s="30"/>
      <c r="AR283" s="154" t="s">
        <v>143</v>
      </c>
      <c r="AT283" s="154" t="s">
        <v>139</v>
      </c>
      <c r="AU283" s="154" t="s">
        <v>83</v>
      </c>
      <c r="AY283" s="18" t="s">
        <v>137</v>
      </c>
      <c r="BE283" s="155">
        <f>IF(N283="základní",J283,0)</f>
        <v>0</v>
      </c>
      <c r="BF283" s="155">
        <f>IF(N283="snížená",J283,0)</f>
        <v>0</v>
      </c>
      <c r="BG283" s="155">
        <f>IF(N283="zákl. přenesená",J283,0)</f>
        <v>0</v>
      </c>
      <c r="BH283" s="155">
        <f>IF(N283="sníž. přenesená",J283,0)</f>
        <v>0</v>
      </c>
      <c r="BI283" s="155">
        <f>IF(N283="nulová",J283,0)</f>
        <v>0</v>
      </c>
      <c r="BJ283" s="18" t="s">
        <v>81</v>
      </c>
      <c r="BK283" s="155">
        <f>ROUND(I283*H283,2)</f>
        <v>0</v>
      </c>
      <c r="BL283" s="18" t="s">
        <v>143</v>
      </c>
      <c r="BM283" s="154" t="s">
        <v>3612</v>
      </c>
    </row>
    <row r="284" spans="1:65" s="13" customFormat="1">
      <c r="B284" s="156"/>
      <c r="D284" s="157" t="s">
        <v>145</v>
      </c>
      <c r="E284" s="158" t="s">
        <v>1</v>
      </c>
      <c r="F284" s="159" t="s">
        <v>3613</v>
      </c>
      <c r="H284" s="160">
        <v>27.913</v>
      </c>
      <c r="L284" s="156"/>
      <c r="M284" s="161"/>
      <c r="N284" s="162"/>
      <c r="O284" s="162"/>
      <c r="P284" s="162"/>
      <c r="Q284" s="162"/>
      <c r="R284" s="162"/>
      <c r="S284" s="162"/>
      <c r="T284" s="163"/>
      <c r="AT284" s="158" t="s">
        <v>145</v>
      </c>
      <c r="AU284" s="158" t="s">
        <v>83</v>
      </c>
      <c r="AV284" s="13" t="s">
        <v>83</v>
      </c>
      <c r="AW284" s="13" t="s">
        <v>29</v>
      </c>
      <c r="AX284" s="13" t="s">
        <v>73</v>
      </c>
      <c r="AY284" s="158" t="s">
        <v>137</v>
      </c>
    </row>
    <row r="285" spans="1:65" s="13" customFormat="1">
      <c r="B285" s="156"/>
      <c r="D285" s="157" t="s">
        <v>145</v>
      </c>
      <c r="E285" s="158" t="s">
        <v>1</v>
      </c>
      <c r="F285" s="159" t="s">
        <v>3614</v>
      </c>
      <c r="H285" s="160">
        <v>14.355</v>
      </c>
      <c r="L285" s="156"/>
      <c r="M285" s="161"/>
      <c r="N285" s="162"/>
      <c r="O285" s="162"/>
      <c r="P285" s="162"/>
      <c r="Q285" s="162"/>
      <c r="R285" s="162"/>
      <c r="S285" s="162"/>
      <c r="T285" s="163"/>
      <c r="AT285" s="158" t="s">
        <v>145</v>
      </c>
      <c r="AU285" s="158" t="s">
        <v>83</v>
      </c>
      <c r="AV285" s="13" t="s">
        <v>83</v>
      </c>
      <c r="AW285" s="13" t="s">
        <v>29</v>
      </c>
      <c r="AX285" s="13" t="s">
        <v>73</v>
      </c>
      <c r="AY285" s="158" t="s">
        <v>137</v>
      </c>
    </row>
    <row r="286" spans="1:65" s="13" customFormat="1">
      <c r="B286" s="156"/>
      <c r="D286" s="157" t="s">
        <v>145</v>
      </c>
      <c r="E286" s="158" t="s">
        <v>1</v>
      </c>
      <c r="F286" s="159" t="s">
        <v>3615</v>
      </c>
      <c r="H286" s="160">
        <v>5.12</v>
      </c>
      <c r="L286" s="156"/>
      <c r="M286" s="161"/>
      <c r="N286" s="162"/>
      <c r="O286" s="162"/>
      <c r="P286" s="162"/>
      <c r="Q286" s="162"/>
      <c r="R286" s="162"/>
      <c r="S286" s="162"/>
      <c r="T286" s="163"/>
      <c r="AT286" s="158" t="s">
        <v>145</v>
      </c>
      <c r="AU286" s="158" t="s">
        <v>83</v>
      </c>
      <c r="AV286" s="13" t="s">
        <v>83</v>
      </c>
      <c r="AW286" s="13" t="s">
        <v>29</v>
      </c>
      <c r="AX286" s="13" t="s">
        <v>73</v>
      </c>
      <c r="AY286" s="158" t="s">
        <v>137</v>
      </c>
    </row>
    <row r="287" spans="1:65" s="13" customFormat="1">
      <c r="B287" s="156"/>
      <c r="D287" s="157" t="s">
        <v>145</v>
      </c>
      <c r="E287" s="158" t="s">
        <v>1</v>
      </c>
      <c r="F287" s="159" t="s">
        <v>3616</v>
      </c>
      <c r="H287" s="160">
        <v>5.25</v>
      </c>
      <c r="L287" s="156"/>
      <c r="M287" s="161"/>
      <c r="N287" s="162"/>
      <c r="O287" s="162"/>
      <c r="P287" s="162"/>
      <c r="Q287" s="162"/>
      <c r="R287" s="162"/>
      <c r="S287" s="162"/>
      <c r="T287" s="163"/>
      <c r="AT287" s="158" t="s">
        <v>145</v>
      </c>
      <c r="AU287" s="158" t="s">
        <v>83</v>
      </c>
      <c r="AV287" s="13" t="s">
        <v>83</v>
      </c>
      <c r="AW287" s="13" t="s">
        <v>29</v>
      </c>
      <c r="AX287" s="13" t="s">
        <v>73</v>
      </c>
      <c r="AY287" s="158" t="s">
        <v>137</v>
      </c>
    </row>
    <row r="288" spans="1:65" s="13" customFormat="1">
      <c r="B288" s="156"/>
      <c r="D288" s="157" t="s">
        <v>145</v>
      </c>
      <c r="E288" s="158" t="s">
        <v>1</v>
      </c>
      <c r="F288" s="159" t="s">
        <v>3617</v>
      </c>
      <c r="H288" s="160">
        <v>2.5249999999999999</v>
      </c>
      <c r="L288" s="156"/>
      <c r="M288" s="161"/>
      <c r="N288" s="162"/>
      <c r="O288" s="162"/>
      <c r="P288" s="162"/>
      <c r="Q288" s="162"/>
      <c r="R288" s="162"/>
      <c r="S288" s="162"/>
      <c r="T288" s="163"/>
      <c r="AT288" s="158" t="s">
        <v>145</v>
      </c>
      <c r="AU288" s="158" t="s">
        <v>83</v>
      </c>
      <c r="AV288" s="13" t="s">
        <v>83</v>
      </c>
      <c r="AW288" s="13" t="s">
        <v>29</v>
      </c>
      <c r="AX288" s="13" t="s">
        <v>73</v>
      </c>
      <c r="AY288" s="158" t="s">
        <v>137</v>
      </c>
    </row>
    <row r="289" spans="1:65" s="14" customFormat="1">
      <c r="B289" s="164"/>
      <c r="D289" s="157" t="s">
        <v>145</v>
      </c>
      <c r="E289" s="165" t="s">
        <v>1</v>
      </c>
      <c r="F289" s="166" t="s">
        <v>176</v>
      </c>
      <c r="H289" s="167">
        <v>55.162999999999997</v>
      </c>
      <c r="L289" s="164"/>
      <c r="M289" s="168"/>
      <c r="N289" s="169"/>
      <c r="O289" s="169"/>
      <c r="P289" s="169"/>
      <c r="Q289" s="169"/>
      <c r="R289" s="169"/>
      <c r="S289" s="169"/>
      <c r="T289" s="170"/>
      <c r="AT289" s="165" t="s">
        <v>145</v>
      </c>
      <c r="AU289" s="165" t="s">
        <v>83</v>
      </c>
      <c r="AV289" s="14" t="s">
        <v>143</v>
      </c>
      <c r="AW289" s="14" t="s">
        <v>29</v>
      </c>
      <c r="AX289" s="14" t="s">
        <v>81</v>
      </c>
      <c r="AY289" s="165" t="s">
        <v>137</v>
      </c>
    </row>
    <row r="290" spans="1:65" s="2" customFormat="1" ht="16.5" customHeight="1">
      <c r="A290" s="30"/>
      <c r="B290" s="142"/>
      <c r="C290" s="143" t="s">
        <v>350</v>
      </c>
      <c r="D290" s="143" t="s">
        <v>139</v>
      </c>
      <c r="E290" s="144" t="s">
        <v>587</v>
      </c>
      <c r="F290" s="145" t="s">
        <v>588</v>
      </c>
      <c r="G290" s="146" t="s">
        <v>217</v>
      </c>
      <c r="H290" s="147">
        <v>0.82799999999999996</v>
      </c>
      <c r="I290" s="148"/>
      <c r="J290" s="148">
        <f>ROUND(I290*H290,2)</f>
        <v>0</v>
      </c>
      <c r="K290" s="149"/>
      <c r="L290" s="31"/>
      <c r="M290" s="150" t="s">
        <v>1</v>
      </c>
      <c r="N290" s="151" t="s">
        <v>38</v>
      </c>
      <c r="O290" s="152">
        <v>26.431000000000001</v>
      </c>
      <c r="P290" s="152">
        <f>O290*H290</f>
        <v>21.884868000000001</v>
      </c>
      <c r="Q290" s="152">
        <v>1.04922</v>
      </c>
      <c r="R290" s="152">
        <f>Q290*H290</f>
        <v>0.86875415999999994</v>
      </c>
      <c r="S290" s="152">
        <v>0</v>
      </c>
      <c r="T290" s="153">
        <f>S290*H290</f>
        <v>0</v>
      </c>
      <c r="U290" s="30"/>
      <c r="V290" s="30"/>
      <c r="W290" s="30"/>
      <c r="X290" s="30"/>
      <c r="Y290" s="30"/>
      <c r="Z290" s="30"/>
      <c r="AA290" s="30"/>
      <c r="AB290" s="30"/>
      <c r="AC290" s="30"/>
      <c r="AD290" s="30"/>
      <c r="AE290" s="30"/>
      <c r="AR290" s="154" t="s">
        <v>143</v>
      </c>
      <c r="AT290" s="154" t="s">
        <v>139</v>
      </c>
      <c r="AU290" s="154" t="s">
        <v>83</v>
      </c>
      <c r="AY290" s="18" t="s">
        <v>137</v>
      </c>
      <c r="BE290" s="155">
        <f>IF(N290="základní",J290,0)</f>
        <v>0</v>
      </c>
      <c r="BF290" s="155">
        <f>IF(N290="snížená",J290,0)</f>
        <v>0</v>
      </c>
      <c r="BG290" s="155">
        <f>IF(N290="zákl. přenesená",J290,0)</f>
        <v>0</v>
      </c>
      <c r="BH290" s="155">
        <f>IF(N290="sníž. přenesená",J290,0)</f>
        <v>0</v>
      </c>
      <c r="BI290" s="155">
        <f>IF(N290="nulová",J290,0)</f>
        <v>0</v>
      </c>
      <c r="BJ290" s="18" t="s">
        <v>81</v>
      </c>
      <c r="BK290" s="155">
        <f>ROUND(I290*H290,2)</f>
        <v>0</v>
      </c>
      <c r="BL290" s="18" t="s">
        <v>143</v>
      </c>
      <c r="BM290" s="154" t="s">
        <v>3618</v>
      </c>
    </row>
    <row r="291" spans="1:65" s="13" customFormat="1">
      <c r="B291" s="156"/>
      <c r="D291" s="157" t="s">
        <v>145</v>
      </c>
      <c r="E291" s="158" t="s">
        <v>1</v>
      </c>
      <c r="F291" s="159" t="s">
        <v>3619</v>
      </c>
      <c r="H291" s="160">
        <v>0.41899999999999998</v>
      </c>
      <c r="L291" s="156"/>
      <c r="M291" s="161"/>
      <c r="N291" s="162"/>
      <c r="O291" s="162"/>
      <c r="P291" s="162"/>
      <c r="Q291" s="162"/>
      <c r="R291" s="162"/>
      <c r="S291" s="162"/>
      <c r="T291" s="163"/>
      <c r="AT291" s="158" t="s">
        <v>145</v>
      </c>
      <c r="AU291" s="158" t="s">
        <v>83</v>
      </c>
      <c r="AV291" s="13" t="s">
        <v>83</v>
      </c>
      <c r="AW291" s="13" t="s">
        <v>29</v>
      </c>
      <c r="AX291" s="13" t="s">
        <v>73</v>
      </c>
      <c r="AY291" s="158" t="s">
        <v>137</v>
      </c>
    </row>
    <row r="292" spans="1:65" s="13" customFormat="1">
      <c r="B292" s="156"/>
      <c r="D292" s="157" t="s">
        <v>145</v>
      </c>
      <c r="E292" s="158" t="s">
        <v>1</v>
      </c>
      <c r="F292" s="159" t="s">
        <v>3620</v>
      </c>
      <c r="H292" s="160">
        <v>0.215</v>
      </c>
      <c r="L292" s="156"/>
      <c r="M292" s="161"/>
      <c r="N292" s="162"/>
      <c r="O292" s="162"/>
      <c r="P292" s="162"/>
      <c r="Q292" s="162"/>
      <c r="R292" s="162"/>
      <c r="S292" s="162"/>
      <c r="T292" s="163"/>
      <c r="AT292" s="158" t="s">
        <v>145</v>
      </c>
      <c r="AU292" s="158" t="s">
        <v>83</v>
      </c>
      <c r="AV292" s="13" t="s">
        <v>83</v>
      </c>
      <c r="AW292" s="13" t="s">
        <v>29</v>
      </c>
      <c r="AX292" s="13" t="s">
        <v>73</v>
      </c>
      <c r="AY292" s="158" t="s">
        <v>137</v>
      </c>
    </row>
    <row r="293" spans="1:65" s="13" customFormat="1">
      <c r="B293" s="156"/>
      <c r="D293" s="157" t="s">
        <v>145</v>
      </c>
      <c r="E293" s="158" t="s">
        <v>1</v>
      </c>
      <c r="F293" s="159" t="s">
        <v>3621</v>
      </c>
      <c r="H293" s="160">
        <v>7.6999999999999999E-2</v>
      </c>
      <c r="L293" s="156"/>
      <c r="M293" s="161"/>
      <c r="N293" s="162"/>
      <c r="O293" s="162"/>
      <c r="P293" s="162"/>
      <c r="Q293" s="162"/>
      <c r="R293" s="162"/>
      <c r="S293" s="162"/>
      <c r="T293" s="163"/>
      <c r="AT293" s="158" t="s">
        <v>145</v>
      </c>
      <c r="AU293" s="158" t="s">
        <v>83</v>
      </c>
      <c r="AV293" s="13" t="s">
        <v>83</v>
      </c>
      <c r="AW293" s="13" t="s">
        <v>29</v>
      </c>
      <c r="AX293" s="13" t="s">
        <v>73</v>
      </c>
      <c r="AY293" s="158" t="s">
        <v>137</v>
      </c>
    </row>
    <row r="294" spans="1:65" s="13" customFormat="1">
      <c r="B294" s="156"/>
      <c r="D294" s="157" t="s">
        <v>145</v>
      </c>
      <c r="E294" s="158" t="s">
        <v>1</v>
      </c>
      <c r="F294" s="159" t="s">
        <v>3622</v>
      </c>
      <c r="H294" s="160">
        <v>7.9000000000000001E-2</v>
      </c>
      <c r="L294" s="156"/>
      <c r="M294" s="161"/>
      <c r="N294" s="162"/>
      <c r="O294" s="162"/>
      <c r="P294" s="162"/>
      <c r="Q294" s="162"/>
      <c r="R294" s="162"/>
      <c r="S294" s="162"/>
      <c r="T294" s="163"/>
      <c r="AT294" s="158" t="s">
        <v>145</v>
      </c>
      <c r="AU294" s="158" t="s">
        <v>83</v>
      </c>
      <c r="AV294" s="13" t="s">
        <v>83</v>
      </c>
      <c r="AW294" s="13" t="s">
        <v>29</v>
      </c>
      <c r="AX294" s="13" t="s">
        <v>73</v>
      </c>
      <c r="AY294" s="158" t="s">
        <v>137</v>
      </c>
    </row>
    <row r="295" spans="1:65" s="13" customFormat="1">
      <c r="B295" s="156"/>
      <c r="D295" s="157" t="s">
        <v>145</v>
      </c>
      <c r="E295" s="158" t="s">
        <v>1</v>
      </c>
      <c r="F295" s="159" t="s">
        <v>3623</v>
      </c>
      <c r="H295" s="160">
        <v>3.7999999999999999E-2</v>
      </c>
      <c r="L295" s="156"/>
      <c r="M295" s="161"/>
      <c r="N295" s="162"/>
      <c r="O295" s="162"/>
      <c r="P295" s="162"/>
      <c r="Q295" s="162"/>
      <c r="R295" s="162"/>
      <c r="S295" s="162"/>
      <c r="T295" s="163"/>
      <c r="AT295" s="158" t="s">
        <v>145</v>
      </c>
      <c r="AU295" s="158" t="s">
        <v>83</v>
      </c>
      <c r="AV295" s="13" t="s">
        <v>83</v>
      </c>
      <c r="AW295" s="13" t="s">
        <v>29</v>
      </c>
      <c r="AX295" s="13" t="s">
        <v>73</v>
      </c>
      <c r="AY295" s="158" t="s">
        <v>137</v>
      </c>
    </row>
    <row r="296" spans="1:65" s="14" customFormat="1">
      <c r="B296" s="164"/>
      <c r="D296" s="157" t="s">
        <v>145</v>
      </c>
      <c r="E296" s="165" t="s">
        <v>1</v>
      </c>
      <c r="F296" s="166" t="s">
        <v>176</v>
      </c>
      <c r="H296" s="167">
        <v>0.82799999999999996</v>
      </c>
      <c r="L296" s="164"/>
      <c r="M296" s="168"/>
      <c r="N296" s="169"/>
      <c r="O296" s="169"/>
      <c r="P296" s="169"/>
      <c r="Q296" s="169"/>
      <c r="R296" s="169"/>
      <c r="S296" s="169"/>
      <c r="T296" s="170"/>
      <c r="AT296" s="165" t="s">
        <v>145</v>
      </c>
      <c r="AU296" s="165" t="s">
        <v>83</v>
      </c>
      <c r="AV296" s="14" t="s">
        <v>143</v>
      </c>
      <c r="AW296" s="14" t="s">
        <v>29</v>
      </c>
      <c r="AX296" s="14" t="s">
        <v>81</v>
      </c>
      <c r="AY296" s="165" t="s">
        <v>137</v>
      </c>
    </row>
    <row r="297" spans="1:65" s="2" customFormat="1" ht="24.15" customHeight="1">
      <c r="A297" s="30"/>
      <c r="B297" s="142"/>
      <c r="C297" s="143" t="s">
        <v>355</v>
      </c>
      <c r="D297" s="143" t="s">
        <v>139</v>
      </c>
      <c r="E297" s="144" t="s">
        <v>3624</v>
      </c>
      <c r="F297" s="145" t="s">
        <v>3625</v>
      </c>
      <c r="G297" s="146" t="s">
        <v>155</v>
      </c>
      <c r="H297" s="147">
        <v>16</v>
      </c>
      <c r="I297" s="148"/>
      <c r="J297" s="148">
        <f>ROUND(I297*H297,2)</f>
        <v>0</v>
      </c>
      <c r="K297" s="149"/>
      <c r="L297" s="31"/>
      <c r="M297" s="150" t="s">
        <v>1</v>
      </c>
      <c r="N297" s="151" t="s">
        <v>38</v>
      </c>
      <c r="O297" s="152">
        <v>0.36</v>
      </c>
      <c r="P297" s="152">
        <f>O297*H297</f>
        <v>5.76</v>
      </c>
      <c r="Q297" s="152">
        <v>0.17488999999999999</v>
      </c>
      <c r="R297" s="152">
        <f>Q297*H297</f>
        <v>2.7982399999999998</v>
      </c>
      <c r="S297" s="152">
        <v>0</v>
      </c>
      <c r="T297" s="153">
        <f>S297*H297</f>
        <v>0</v>
      </c>
      <c r="U297" s="30"/>
      <c r="V297" s="30"/>
      <c r="W297" s="30"/>
      <c r="X297" s="30"/>
      <c r="Y297" s="30"/>
      <c r="Z297" s="30"/>
      <c r="AA297" s="30"/>
      <c r="AB297" s="30"/>
      <c r="AC297" s="30"/>
      <c r="AD297" s="30"/>
      <c r="AE297" s="30"/>
      <c r="AR297" s="154" t="s">
        <v>143</v>
      </c>
      <c r="AT297" s="154" t="s">
        <v>139</v>
      </c>
      <c r="AU297" s="154" t="s">
        <v>83</v>
      </c>
      <c r="AY297" s="18" t="s">
        <v>137</v>
      </c>
      <c r="BE297" s="155">
        <f>IF(N297="základní",J297,0)</f>
        <v>0</v>
      </c>
      <c r="BF297" s="155">
        <f>IF(N297="snížená",J297,0)</f>
        <v>0</v>
      </c>
      <c r="BG297" s="155">
        <f>IF(N297="zákl. přenesená",J297,0)</f>
        <v>0</v>
      </c>
      <c r="BH297" s="155">
        <f>IF(N297="sníž. přenesená",J297,0)</f>
        <v>0</v>
      </c>
      <c r="BI297" s="155">
        <f>IF(N297="nulová",J297,0)</f>
        <v>0</v>
      </c>
      <c r="BJ297" s="18" t="s">
        <v>81</v>
      </c>
      <c r="BK297" s="155">
        <f>ROUND(I297*H297,2)</f>
        <v>0</v>
      </c>
      <c r="BL297" s="18" t="s">
        <v>143</v>
      </c>
      <c r="BM297" s="154" t="s">
        <v>3626</v>
      </c>
    </row>
    <row r="298" spans="1:65" s="13" customFormat="1">
      <c r="B298" s="156"/>
      <c r="D298" s="157" t="s">
        <v>145</v>
      </c>
      <c r="E298" s="158" t="s">
        <v>1</v>
      </c>
      <c r="F298" s="159" t="s">
        <v>3627</v>
      </c>
      <c r="H298" s="160">
        <v>7</v>
      </c>
      <c r="L298" s="156"/>
      <c r="M298" s="161"/>
      <c r="N298" s="162"/>
      <c r="O298" s="162"/>
      <c r="P298" s="162"/>
      <c r="Q298" s="162"/>
      <c r="R298" s="162"/>
      <c r="S298" s="162"/>
      <c r="T298" s="163"/>
      <c r="AT298" s="158" t="s">
        <v>145</v>
      </c>
      <c r="AU298" s="158" t="s">
        <v>83</v>
      </c>
      <c r="AV298" s="13" t="s">
        <v>83</v>
      </c>
      <c r="AW298" s="13" t="s">
        <v>29</v>
      </c>
      <c r="AX298" s="13" t="s">
        <v>73</v>
      </c>
      <c r="AY298" s="158" t="s">
        <v>137</v>
      </c>
    </row>
    <row r="299" spans="1:65" s="13" customFormat="1">
      <c r="B299" s="156"/>
      <c r="D299" s="157" t="s">
        <v>145</v>
      </c>
      <c r="E299" s="158" t="s">
        <v>1</v>
      </c>
      <c r="F299" s="159" t="s">
        <v>3628</v>
      </c>
      <c r="H299" s="160">
        <v>6</v>
      </c>
      <c r="L299" s="156"/>
      <c r="M299" s="161"/>
      <c r="N299" s="162"/>
      <c r="O299" s="162"/>
      <c r="P299" s="162"/>
      <c r="Q299" s="162"/>
      <c r="R299" s="162"/>
      <c r="S299" s="162"/>
      <c r="T299" s="163"/>
      <c r="AT299" s="158" t="s">
        <v>145</v>
      </c>
      <c r="AU299" s="158" t="s">
        <v>83</v>
      </c>
      <c r="AV299" s="13" t="s">
        <v>83</v>
      </c>
      <c r="AW299" s="13" t="s">
        <v>29</v>
      </c>
      <c r="AX299" s="13" t="s">
        <v>73</v>
      </c>
      <c r="AY299" s="158" t="s">
        <v>137</v>
      </c>
    </row>
    <row r="300" spans="1:65" s="13" customFormat="1">
      <c r="B300" s="156"/>
      <c r="D300" s="157" t="s">
        <v>145</v>
      </c>
      <c r="E300" s="158" t="s">
        <v>1</v>
      </c>
      <c r="F300" s="159" t="s">
        <v>3629</v>
      </c>
      <c r="H300" s="160">
        <v>3</v>
      </c>
      <c r="L300" s="156"/>
      <c r="M300" s="161"/>
      <c r="N300" s="162"/>
      <c r="O300" s="162"/>
      <c r="P300" s="162"/>
      <c r="Q300" s="162"/>
      <c r="R300" s="162"/>
      <c r="S300" s="162"/>
      <c r="T300" s="163"/>
      <c r="AT300" s="158" t="s">
        <v>145</v>
      </c>
      <c r="AU300" s="158" t="s">
        <v>83</v>
      </c>
      <c r="AV300" s="13" t="s">
        <v>83</v>
      </c>
      <c r="AW300" s="13" t="s">
        <v>29</v>
      </c>
      <c r="AX300" s="13" t="s">
        <v>73</v>
      </c>
      <c r="AY300" s="158" t="s">
        <v>137</v>
      </c>
    </row>
    <row r="301" spans="1:65" s="14" customFormat="1">
      <c r="B301" s="164"/>
      <c r="D301" s="157" t="s">
        <v>145</v>
      </c>
      <c r="E301" s="165" t="s">
        <v>1</v>
      </c>
      <c r="F301" s="166" t="s">
        <v>176</v>
      </c>
      <c r="H301" s="167">
        <v>16</v>
      </c>
      <c r="L301" s="164"/>
      <c r="M301" s="168"/>
      <c r="N301" s="169"/>
      <c r="O301" s="169"/>
      <c r="P301" s="169"/>
      <c r="Q301" s="169"/>
      <c r="R301" s="169"/>
      <c r="S301" s="169"/>
      <c r="T301" s="170"/>
      <c r="AT301" s="165" t="s">
        <v>145</v>
      </c>
      <c r="AU301" s="165" t="s">
        <v>83</v>
      </c>
      <c r="AV301" s="14" t="s">
        <v>143</v>
      </c>
      <c r="AW301" s="14" t="s">
        <v>29</v>
      </c>
      <c r="AX301" s="14" t="s">
        <v>81</v>
      </c>
      <c r="AY301" s="165" t="s">
        <v>137</v>
      </c>
    </row>
    <row r="302" spans="1:65" s="2" customFormat="1" ht="16.5" customHeight="1">
      <c r="A302" s="30"/>
      <c r="B302" s="142"/>
      <c r="C302" s="177" t="s">
        <v>359</v>
      </c>
      <c r="D302" s="177" t="s">
        <v>214</v>
      </c>
      <c r="E302" s="178" t="s">
        <v>3630</v>
      </c>
      <c r="F302" s="179" t="s">
        <v>3631</v>
      </c>
      <c r="G302" s="180" t="s">
        <v>155</v>
      </c>
      <c r="H302" s="181">
        <v>16</v>
      </c>
      <c r="I302" s="182"/>
      <c r="J302" s="182">
        <f>ROUND(I302*H302,2)</f>
        <v>0</v>
      </c>
      <c r="K302" s="183"/>
      <c r="L302" s="184"/>
      <c r="M302" s="185" t="s">
        <v>1</v>
      </c>
      <c r="N302" s="186" t="s">
        <v>38</v>
      </c>
      <c r="O302" s="152">
        <v>0</v>
      </c>
      <c r="P302" s="152">
        <f>O302*H302</f>
        <v>0</v>
      </c>
      <c r="Q302" s="152">
        <v>0</v>
      </c>
      <c r="R302" s="152">
        <f>Q302*H302</f>
        <v>0</v>
      </c>
      <c r="S302" s="152">
        <v>0</v>
      </c>
      <c r="T302" s="153">
        <f>S302*H302</f>
        <v>0</v>
      </c>
      <c r="U302" s="30"/>
      <c r="V302" s="30"/>
      <c r="W302" s="30"/>
      <c r="X302" s="30"/>
      <c r="Y302" s="30"/>
      <c r="Z302" s="30"/>
      <c r="AA302" s="30"/>
      <c r="AB302" s="30"/>
      <c r="AC302" s="30"/>
      <c r="AD302" s="30"/>
      <c r="AE302" s="30"/>
      <c r="AR302" s="154" t="s">
        <v>177</v>
      </c>
      <c r="AT302" s="154" t="s">
        <v>214</v>
      </c>
      <c r="AU302" s="154" t="s">
        <v>83</v>
      </c>
      <c r="AY302" s="18" t="s">
        <v>137</v>
      </c>
      <c r="BE302" s="155">
        <f>IF(N302="základní",J302,0)</f>
        <v>0</v>
      </c>
      <c r="BF302" s="155">
        <f>IF(N302="snížená",J302,0)</f>
        <v>0</v>
      </c>
      <c r="BG302" s="155">
        <f>IF(N302="zákl. přenesená",J302,0)</f>
        <v>0</v>
      </c>
      <c r="BH302" s="155">
        <f>IF(N302="sníž. přenesená",J302,0)</f>
        <v>0</v>
      </c>
      <c r="BI302" s="155">
        <f>IF(N302="nulová",J302,0)</f>
        <v>0</v>
      </c>
      <c r="BJ302" s="18" t="s">
        <v>81</v>
      </c>
      <c r="BK302" s="155">
        <f>ROUND(I302*H302,2)</f>
        <v>0</v>
      </c>
      <c r="BL302" s="18" t="s">
        <v>143</v>
      </c>
      <c r="BM302" s="154" t="s">
        <v>3632</v>
      </c>
    </row>
    <row r="303" spans="1:65" s="2" customFormat="1" ht="24.15" customHeight="1">
      <c r="A303" s="30"/>
      <c r="B303" s="142"/>
      <c r="C303" s="143" t="s">
        <v>367</v>
      </c>
      <c r="D303" s="143" t="s">
        <v>139</v>
      </c>
      <c r="E303" s="144" t="s">
        <v>3633</v>
      </c>
      <c r="F303" s="145" t="s">
        <v>3634</v>
      </c>
      <c r="G303" s="146" t="s">
        <v>190</v>
      </c>
      <c r="H303" s="147">
        <v>32.119999999999997</v>
      </c>
      <c r="I303" s="148"/>
      <c r="J303" s="148">
        <f>ROUND(I303*H303,2)</f>
        <v>0</v>
      </c>
      <c r="K303" s="149"/>
      <c r="L303" s="31"/>
      <c r="M303" s="150" t="s">
        <v>1</v>
      </c>
      <c r="N303" s="151" t="s">
        <v>38</v>
      </c>
      <c r="O303" s="152">
        <v>8.4000000000000005E-2</v>
      </c>
      <c r="P303" s="152">
        <f>O303*H303</f>
        <v>2.69808</v>
      </c>
      <c r="Q303" s="152">
        <v>4.9500000000000002E-2</v>
      </c>
      <c r="R303" s="152">
        <f>Q303*H303</f>
        <v>1.5899399999999999</v>
      </c>
      <c r="S303" s="152">
        <v>0</v>
      </c>
      <c r="T303" s="153">
        <f>S303*H303</f>
        <v>0</v>
      </c>
      <c r="U303" s="30"/>
      <c r="V303" s="30"/>
      <c r="W303" s="30"/>
      <c r="X303" s="30"/>
      <c r="Y303" s="30"/>
      <c r="Z303" s="30"/>
      <c r="AA303" s="30"/>
      <c r="AB303" s="30"/>
      <c r="AC303" s="30"/>
      <c r="AD303" s="30"/>
      <c r="AE303" s="30"/>
      <c r="AR303" s="154" t="s">
        <v>143</v>
      </c>
      <c r="AT303" s="154" t="s">
        <v>139</v>
      </c>
      <c r="AU303" s="154" t="s">
        <v>83</v>
      </c>
      <c r="AY303" s="18" t="s">
        <v>137</v>
      </c>
      <c r="BE303" s="155">
        <f>IF(N303="základní",J303,0)</f>
        <v>0</v>
      </c>
      <c r="BF303" s="155">
        <f>IF(N303="snížená",J303,0)</f>
        <v>0</v>
      </c>
      <c r="BG303" s="155">
        <f>IF(N303="zákl. přenesená",J303,0)</f>
        <v>0</v>
      </c>
      <c r="BH303" s="155">
        <f>IF(N303="sníž. přenesená",J303,0)</f>
        <v>0</v>
      </c>
      <c r="BI303" s="155">
        <f>IF(N303="nulová",J303,0)</f>
        <v>0</v>
      </c>
      <c r="BJ303" s="18" t="s">
        <v>81</v>
      </c>
      <c r="BK303" s="155">
        <f>ROUND(I303*H303,2)</f>
        <v>0</v>
      </c>
      <c r="BL303" s="18" t="s">
        <v>143</v>
      </c>
      <c r="BM303" s="154" t="s">
        <v>3635</v>
      </c>
    </row>
    <row r="304" spans="1:65" s="13" customFormat="1">
      <c r="B304" s="156"/>
      <c r="D304" s="157" t="s">
        <v>145</v>
      </c>
      <c r="E304" s="158" t="s">
        <v>1</v>
      </c>
      <c r="F304" s="159" t="s">
        <v>3636</v>
      </c>
      <c r="H304" s="160">
        <v>14.32</v>
      </c>
      <c r="L304" s="156"/>
      <c r="M304" s="161"/>
      <c r="N304" s="162"/>
      <c r="O304" s="162"/>
      <c r="P304" s="162"/>
      <c r="Q304" s="162"/>
      <c r="R304" s="162"/>
      <c r="S304" s="162"/>
      <c r="T304" s="163"/>
      <c r="AT304" s="158" t="s">
        <v>145</v>
      </c>
      <c r="AU304" s="158" t="s">
        <v>83</v>
      </c>
      <c r="AV304" s="13" t="s">
        <v>83</v>
      </c>
      <c r="AW304" s="13" t="s">
        <v>29</v>
      </c>
      <c r="AX304" s="13" t="s">
        <v>73</v>
      </c>
      <c r="AY304" s="158" t="s">
        <v>137</v>
      </c>
    </row>
    <row r="305" spans="1:65" s="13" customFormat="1">
      <c r="B305" s="156"/>
      <c r="D305" s="157" t="s">
        <v>145</v>
      </c>
      <c r="E305" s="158" t="s">
        <v>1</v>
      </c>
      <c r="F305" s="159" t="s">
        <v>3637</v>
      </c>
      <c r="H305" s="160">
        <v>6.4</v>
      </c>
      <c r="L305" s="156"/>
      <c r="M305" s="161"/>
      <c r="N305" s="162"/>
      <c r="O305" s="162"/>
      <c r="P305" s="162"/>
      <c r="Q305" s="162"/>
      <c r="R305" s="162"/>
      <c r="S305" s="162"/>
      <c r="T305" s="163"/>
      <c r="AT305" s="158" t="s">
        <v>145</v>
      </c>
      <c r="AU305" s="158" t="s">
        <v>83</v>
      </c>
      <c r="AV305" s="13" t="s">
        <v>83</v>
      </c>
      <c r="AW305" s="13" t="s">
        <v>29</v>
      </c>
      <c r="AX305" s="13" t="s">
        <v>73</v>
      </c>
      <c r="AY305" s="158" t="s">
        <v>137</v>
      </c>
    </row>
    <row r="306" spans="1:65" s="13" customFormat="1">
      <c r="B306" s="156"/>
      <c r="D306" s="157" t="s">
        <v>145</v>
      </c>
      <c r="E306" s="158" t="s">
        <v>1</v>
      </c>
      <c r="F306" s="159" t="s">
        <v>3638</v>
      </c>
      <c r="H306" s="160">
        <v>11.4</v>
      </c>
      <c r="L306" s="156"/>
      <c r="M306" s="161"/>
      <c r="N306" s="162"/>
      <c r="O306" s="162"/>
      <c r="P306" s="162"/>
      <c r="Q306" s="162"/>
      <c r="R306" s="162"/>
      <c r="S306" s="162"/>
      <c r="T306" s="163"/>
      <c r="AT306" s="158" t="s">
        <v>145</v>
      </c>
      <c r="AU306" s="158" t="s">
        <v>83</v>
      </c>
      <c r="AV306" s="13" t="s">
        <v>83</v>
      </c>
      <c r="AW306" s="13" t="s">
        <v>29</v>
      </c>
      <c r="AX306" s="13" t="s">
        <v>73</v>
      </c>
      <c r="AY306" s="158" t="s">
        <v>137</v>
      </c>
    </row>
    <row r="307" spans="1:65" s="14" customFormat="1">
      <c r="B307" s="164"/>
      <c r="D307" s="157" t="s">
        <v>145</v>
      </c>
      <c r="E307" s="165" t="s">
        <v>1</v>
      </c>
      <c r="F307" s="166" t="s">
        <v>176</v>
      </c>
      <c r="H307" s="167">
        <v>32.119999999999997</v>
      </c>
      <c r="L307" s="164"/>
      <c r="M307" s="168"/>
      <c r="N307" s="169"/>
      <c r="O307" s="169"/>
      <c r="P307" s="169"/>
      <c r="Q307" s="169"/>
      <c r="R307" s="169"/>
      <c r="S307" s="169"/>
      <c r="T307" s="170"/>
      <c r="AT307" s="165" t="s">
        <v>145</v>
      </c>
      <c r="AU307" s="165" t="s">
        <v>83</v>
      </c>
      <c r="AV307" s="14" t="s">
        <v>143</v>
      </c>
      <c r="AW307" s="14" t="s">
        <v>29</v>
      </c>
      <c r="AX307" s="14" t="s">
        <v>81</v>
      </c>
      <c r="AY307" s="165" t="s">
        <v>137</v>
      </c>
    </row>
    <row r="308" spans="1:65" s="12" customFormat="1" ht="22.8" customHeight="1">
      <c r="B308" s="130"/>
      <c r="D308" s="131" t="s">
        <v>72</v>
      </c>
      <c r="E308" s="140" t="s">
        <v>143</v>
      </c>
      <c r="F308" s="140" t="s">
        <v>723</v>
      </c>
      <c r="J308" s="141">
        <f>BK308</f>
        <v>0</v>
      </c>
      <c r="L308" s="130"/>
      <c r="M308" s="134"/>
      <c r="N308" s="135"/>
      <c r="O308" s="135"/>
      <c r="P308" s="136">
        <f>SUM(P309:P356)</f>
        <v>182.95856000000001</v>
      </c>
      <c r="Q308" s="135"/>
      <c r="R308" s="136">
        <f>SUM(R309:R356)</f>
        <v>12.617572360000002</v>
      </c>
      <c r="S308" s="135"/>
      <c r="T308" s="137">
        <f>SUM(T309:T356)</f>
        <v>0</v>
      </c>
      <c r="AR308" s="131" t="s">
        <v>81</v>
      </c>
      <c r="AT308" s="138" t="s">
        <v>72</v>
      </c>
      <c r="AU308" s="138" t="s">
        <v>81</v>
      </c>
      <c r="AY308" s="131" t="s">
        <v>137</v>
      </c>
      <c r="BK308" s="139">
        <f>SUM(BK309:BK356)</f>
        <v>0</v>
      </c>
    </row>
    <row r="309" spans="1:65" s="2" customFormat="1" ht="16.5" customHeight="1">
      <c r="A309" s="30"/>
      <c r="B309" s="142"/>
      <c r="C309" s="143" t="s">
        <v>375</v>
      </c>
      <c r="D309" s="143" t="s">
        <v>139</v>
      </c>
      <c r="E309" s="144" t="s">
        <v>3639</v>
      </c>
      <c r="F309" s="145" t="s">
        <v>3640</v>
      </c>
      <c r="G309" s="146" t="s">
        <v>149</v>
      </c>
      <c r="H309" s="147">
        <v>0.90900000000000003</v>
      </c>
      <c r="I309" s="148"/>
      <c r="J309" s="148">
        <f>ROUND(I309*H309,2)</f>
        <v>0</v>
      </c>
      <c r="K309" s="149"/>
      <c r="L309" s="31"/>
      <c r="M309" s="150" t="s">
        <v>1</v>
      </c>
      <c r="N309" s="151" t="s">
        <v>38</v>
      </c>
      <c r="O309" s="152">
        <v>2.5129999999999999</v>
      </c>
      <c r="P309" s="152">
        <f>O309*H309</f>
        <v>2.2843170000000002</v>
      </c>
      <c r="Q309" s="152">
        <v>2.4533700000000001</v>
      </c>
      <c r="R309" s="152">
        <f>Q309*H309</f>
        <v>2.23011333</v>
      </c>
      <c r="S309" s="152">
        <v>0</v>
      </c>
      <c r="T309" s="153">
        <f>S309*H309</f>
        <v>0</v>
      </c>
      <c r="U309" s="30"/>
      <c r="V309" s="30"/>
      <c r="W309" s="30"/>
      <c r="X309" s="30"/>
      <c r="Y309" s="30"/>
      <c r="Z309" s="30"/>
      <c r="AA309" s="30"/>
      <c r="AB309" s="30"/>
      <c r="AC309" s="30"/>
      <c r="AD309" s="30"/>
      <c r="AE309" s="30"/>
      <c r="AR309" s="154" t="s">
        <v>143</v>
      </c>
      <c r="AT309" s="154" t="s">
        <v>139</v>
      </c>
      <c r="AU309" s="154" t="s">
        <v>83</v>
      </c>
      <c r="AY309" s="18" t="s">
        <v>137</v>
      </c>
      <c r="BE309" s="155">
        <f>IF(N309="základní",J309,0)</f>
        <v>0</v>
      </c>
      <c r="BF309" s="155">
        <f>IF(N309="snížená",J309,0)</f>
        <v>0</v>
      </c>
      <c r="BG309" s="155">
        <f>IF(N309="zákl. přenesená",J309,0)</f>
        <v>0</v>
      </c>
      <c r="BH309" s="155">
        <f>IF(N309="sníž. přenesená",J309,0)</f>
        <v>0</v>
      </c>
      <c r="BI309" s="155">
        <f>IF(N309="nulová",J309,0)</f>
        <v>0</v>
      </c>
      <c r="BJ309" s="18" t="s">
        <v>81</v>
      </c>
      <c r="BK309" s="155">
        <f>ROUND(I309*H309,2)</f>
        <v>0</v>
      </c>
      <c r="BL309" s="18" t="s">
        <v>143</v>
      </c>
      <c r="BM309" s="154" t="s">
        <v>3641</v>
      </c>
    </row>
    <row r="310" spans="1:65" s="15" customFormat="1">
      <c r="B310" s="171"/>
      <c r="D310" s="157" t="s">
        <v>145</v>
      </c>
      <c r="E310" s="172" t="s">
        <v>1</v>
      </c>
      <c r="F310" s="173" t="s">
        <v>3642</v>
      </c>
      <c r="H310" s="172" t="s">
        <v>1</v>
      </c>
      <c r="L310" s="171"/>
      <c r="M310" s="174"/>
      <c r="N310" s="175"/>
      <c r="O310" s="175"/>
      <c r="P310" s="175"/>
      <c r="Q310" s="175"/>
      <c r="R310" s="175"/>
      <c r="S310" s="175"/>
      <c r="T310" s="176"/>
      <c r="AT310" s="172" t="s">
        <v>145</v>
      </c>
      <c r="AU310" s="172" t="s">
        <v>83</v>
      </c>
      <c r="AV310" s="15" t="s">
        <v>81</v>
      </c>
      <c r="AW310" s="15" t="s">
        <v>29</v>
      </c>
      <c r="AX310" s="15" t="s">
        <v>73</v>
      </c>
      <c r="AY310" s="172" t="s">
        <v>137</v>
      </c>
    </row>
    <row r="311" spans="1:65" s="13" customFormat="1">
      <c r="B311" s="156"/>
      <c r="D311" s="157" t="s">
        <v>145</v>
      </c>
      <c r="E311" s="158" t="s">
        <v>1</v>
      </c>
      <c r="F311" s="159" t="s">
        <v>3643</v>
      </c>
      <c r="H311" s="160">
        <v>0.39600000000000002</v>
      </c>
      <c r="L311" s="156"/>
      <c r="M311" s="161"/>
      <c r="N311" s="162"/>
      <c r="O311" s="162"/>
      <c r="P311" s="162"/>
      <c r="Q311" s="162"/>
      <c r="R311" s="162"/>
      <c r="S311" s="162"/>
      <c r="T311" s="163"/>
      <c r="AT311" s="158" t="s">
        <v>145</v>
      </c>
      <c r="AU311" s="158" t="s">
        <v>83</v>
      </c>
      <c r="AV311" s="13" t="s">
        <v>83</v>
      </c>
      <c r="AW311" s="13" t="s">
        <v>29</v>
      </c>
      <c r="AX311" s="13" t="s">
        <v>73</v>
      </c>
      <c r="AY311" s="158" t="s">
        <v>137</v>
      </c>
    </row>
    <row r="312" spans="1:65" s="13" customFormat="1">
      <c r="B312" s="156"/>
      <c r="D312" s="157" t="s">
        <v>145</v>
      </c>
      <c r="E312" s="158" t="s">
        <v>1</v>
      </c>
      <c r="F312" s="159" t="s">
        <v>3644</v>
      </c>
      <c r="H312" s="160">
        <v>9.2999999999999999E-2</v>
      </c>
      <c r="L312" s="156"/>
      <c r="M312" s="161"/>
      <c r="N312" s="162"/>
      <c r="O312" s="162"/>
      <c r="P312" s="162"/>
      <c r="Q312" s="162"/>
      <c r="R312" s="162"/>
      <c r="S312" s="162"/>
      <c r="T312" s="163"/>
      <c r="AT312" s="158" t="s">
        <v>145</v>
      </c>
      <c r="AU312" s="158" t="s">
        <v>83</v>
      </c>
      <c r="AV312" s="13" t="s">
        <v>83</v>
      </c>
      <c r="AW312" s="13" t="s">
        <v>29</v>
      </c>
      <c r="AX312" s="13" t="s">
        <v>73</v>
      </c>
      <c r="AY312" s="158" t="s">
        <v>137</v>
      </c>
    </row>
    <row r="313" spans="1:65" s="13" customFormat="1">
      <c r="B313" s="156"/>
      <c r="D313" s="157" t="s">
        <v>145</v>
      </c>
      <c r="E313" s="158" t="s">
        <v>1</v>
      </c>
      <c r="F313" s="159" t="s">
        <v>3645</v>
      </c>
      <c r="H313" s="160">
        <v>0.27600000000000002</v>
      </c>
      <c r="L313" s="156"/>
      <c r="M313" s="161"/>
      <c r="N313" s="162"/>
      <c r="O313" s="162"/>
      <c r="P313" s="162"/>
      <c r="Q313" s="162"/>
      <c r="R313" s="162"/>
      <c r="S313" s="162"/>
      <c r="T313" s="163"/>
      <c r="AT313" s="158" t="s">
        <v>145</v>
      </c>
      <c r="AU313" s="158" t="s">
        <v>83</v>
      </c>
      <c r="AV313" s="13" t="s">
        <v>83</v>
      </c>
      <c r="AW313" s="13" t="s">
        <v>29</v>
      </c>
      <c r="AX313" s="13" t="s">
        <v>73</v>
      </c>
      <c r="AY313" s="158" t="s">
        <v>137</v>
      </c>
    </row>
    <row r="314" spans="1:65" s="13" customFormat="1">
      <c r="B314" s="156"/>
      <c r="D314" s="157" t="s">
        <v>145</v>
      </c>
      <c r="E314" s="158" t="s">
        <v>1</v>
      </c>
      <c r="F314" s="159" t="s">
        <v>3646</v>
      </c>
      <c r="H314" s="160">
        <v>0.14399999999999999</v>
      </c>
      <c r="L314" s="156"/>
      <c r="M314" s="161"/>
      <c r="N314" s="162"/>
      <c r="O314" s="162"/>
      <c r="P314" s="162"/>
      <c r="Q314" s="162"/>
      <c r="R314" s="162"/>
      <c r="S314" s="162"/>
      <c r="T314" s="163"/>
      <c r="AT314" s="158" t="s">
        <v>145</v>
      </c>
      <c r="AU314" s="158" t="s">
        <v>83</v>
      </c>
      <c r="AV314" s="13" t="s">
        <v>83</v>
      </c>
      <c r="AW314" s="13" t="s">
        <v>29</v>
      </c>
      <c r="AX314" s="13" t="s">
        <v>73</v>
      </c>
      <c r="AY314" s="158" t="s">
        <v>137</v>
      </c>
    </row>
    <row r="315" spans="1:65" s="14" customFormat="1">
      <c r="B315" s="164"/>
      <c r="D315" s="157" t="s">
        <v>145</v>
      </c>
      <c r="E315" s="165" t="s">
        <v>1</v>
      </c>
      <c r="F315" s="166" t="s">
        <v>176</v>
      </c>
      <c r="H315" s="167">
        <v>0.90900000000000003</v>
      </c>
      <c r="L315" s="164"/>
      <c r="M315" s="168"/>
      <c r="N315" s="169"/>
      <c r="O315" s="169"/>
      <c r="P315" s="169"/>
      <c r="Q315" s="169"/>
      <c r="R315" s="169"/>
      <c r="S315" s="169"/>
      <c r="T315" s="170"/>
      <c r="AT315" s="165" t="s">
        <v>145</v>
      </c>
      <c r="AU315" s="165" t="s">
        <v>83</v>
      </c>
      <c r="AV315" s="14" t="s">
        <v>143</v>
      </c>
      <c r="AW315" s="14" t="s">
        <v>29</v>
      </c>
      <c r="AX315" s="14" t="s">
        <v>81</v>
      </c>
      <c r="AY315" s="165" t="s">
        <v>137</v>
      </c>
    </row>
    <row r="316" spans="1:65" s="2" customFormat="1" ht="24.15" customHeight="1">
      <c r="A316" s="30"/>
      <c r="B316" s="142"/>
      <c r="C316" s="143" t="s">
        <v>382</v>
      </c>
      <c r="D316" s="143" t="s">
        <v>139</v>
      </c>
      <c r="E316" s="144" t="s">
        <v>3647</v>
      </c>
      <c r="F316" s="145" t="s">
        <v>3648</v>
      </c>
      <c r="G316" s="146" t="s">
        <v>217</v>
      </c>
      <c r="H316" s="147">
        <v>0.109</v>
      </c>
      <c r="I316" s="148"/>
      <c r="J316" s="148">
        <f>ROUND(I316*H316,2)</f>
        <v>0</v>
      </c>
      <c r="K316" s="149"/>
      <c r="L316" s="31"/>
      <c r="M316" s="150" t="s">
        <v>1</v>
      </c>
      <c r="N316" s="151" t="s">
        <v>38</v>
      </c>
      <c r="O316" s="152">
        <v>52.156999999999996</v>
      </c>
      <c r="P316" s="152">
        <f>O316*H316</f>
        <v>5.6851129999999994</v>
      </c>
      <c r="Q316" s="152">
        <v>1.04887</v>
      </c>
      <c r="R316" s="152">
        <f>Q316*H316</f>
        <v>0.11432682999999999</v>
      </c>
      <c r="S316" s="152">
        <v>0</v>
      </c>
      <c r="T316" s="153">
        <f>S316*H316</f>
        <v>0</v>
      </c>
      <c r="U316" s="30"/>
      <c r="V316" s="30"/>
      <c r="W316" s="30"/>
      <c r="X316" s="30"/>
      <c r="Y316" s="30"/>
      <c r="Z316" s="30"/>
      <c r="AA316" s="30"/>
      <c r="AB316" s="30"/>
      <c r="AC316" s="30"/>
      <c r="AD316" s="30"/>
      <c r="AE316" s="30"/>
      <c r="AR316" s="154" t="s">
        <v>143</v>
      </c>
      <c r="AT316" s="154" t="s">
        <v>139</v>
      </c>
      <c r="AU316" s="154" t="s">
        <v>83</v>
      </c>
      <c r="AY316" s="18" t="s">
        <v>137</v>
      </c>
      <c r="BE316" s="155">
        <f>IF(N316="základní",J316,0)</f>
        <v>0</v>
      </c>
      <c r="BF316" s="155">
        <f>IF(N316="snížená",J316,0)</f>
        <v>0</v>
      </c>
      <c r="BG316" s="155">
        <f>IF(N316="zákl. přenesená",J316,0)</f>
        <v>0</v>
      </c>
      <c r="BH316" s="155">
        <f>IF(N316="sníž. přenesená",J316,0)</f>
        <v>0</v>
      </c>
      <c r="BI316" s="155">
        <f>IF(N316="nulová",J316,0)</f>
        <v>0</v>
      </c>
      <c r="BJ316" s="18" t="s">
        <v>81</v>
      </c>
      <c r="BK316" s="155">
        <f>ROUND(I316*H316,2)</f>
        <v>0</v>
      </c>
      <c r="BL316" s="18" t="s">
        <v>143</v>
      </c>
      <c r="BM316" s="154" t="s">
        <v>3649</v>
      </c>
    </row>
    <row r="317" spans="1:65" s="13" customFormat="1">
      <c r="B317" s="156"/>
      <c r="D317" s="157" t="s">
        <v>145</v>
      </c>
      <c r="E317" s="158" t="s">
        <v>1</v>
      </c>
      <c r="F317" s="159" t="s">
        <v>3650</v>
      </c>
      <c r="H317" s="160">
        <v>0.109</v>
      </c>
      <c r="L317" s="156"/>
      <c r="M317" s="161"/>
      <c r="N317" s="162"/>
      <c r="O317" s="162"/>
      <c r="P317" s="162"/>
      <c r="Q317" s="162"/>
      <c r="R317" s="162"/>
      <c r="S317" s="162"/>
      <c r="T317" s="163"/>
      <c r="AT317" s="158" t="s">
        <v>145</v>
      </c>
      <c r="AU317" s="158" t="s">
        <v>83</v>
      </c>
      <c r="AV317" s="13" t="s">
        <v>83</v>
      </c>
      <c r="AW317" s="13" t="s">
        <v>29</v>
      </c>
      <c r="AX317" s="13" t="s">
        <v>81</v>
      </c>
      <c r="AY317" s="158" t="s">
        <v>137</v>
      </c>
    </row>
    <row r="318" spans="1:65" s="2" customFormat="1" ht="24.15" customHeight="1">
      <c r="A318" s="30"/>
      <c r="B318" s="142"/>
      <c r="C318" s="143" t="s">
        <v>388</v>
      </c>
      <c r="D318" s="143" t="s">
        <v>139</v>
      </c>
      <c r="E318" s="144" t="s">
        <v>3651</v>
      </c>
      <c r="F318" s="145" t="s">
        <v>3652</v>
      </c>
      <c r="G318" s="146" t="s">
        <v>142</v>
      </c>
      <c r="H318" s="147">
        <v>9.93</v>
      </c>
      <c r="I318" s="148"/>
      <c r="J318" s="148">
        <f>ROUND(I318*H318,2)</f>
        <v>0</v>
      </c>
      <c r="K318" s="149"/>
      <c r="L318" s="31"/>
      <c r="M318" s="150" t="s">
        <v>1</v>
      </c>
      <c r="N318" s="151" t="s">
        <v>38</v>
      </c>
      <c r="O318" s="152">
        <v>1.321</v>
      </c>
      <c r="P318" s="152">
        <f>O318*H318</f>
        <v>13.117529999999999</v>
      </c>
      <c r="Q318" s="152">
        <v>8.7399999999999995E-3</v>
      </c>
      <c r="R318" s="152">
        <f>Q318*H318</f>
        <v>8.6788199999999996E-2</v>
      </c>
      <c r="S318" s="152">
        <v>0</v>
      </c>
      <c r="T318" s="153">
        <f>S318*H318</f>
        <v>0</v>
      </c>
      <c r="U318" s="30"/>
      <c r="V318" s="30"/>
      <c r="W318" s="30"/>
      <c r="X318" s="30"/>
      <c r="Y318" s="30"/>
      <c r="Z318" s="30"/>
      <c r="AA318" s="30"/>
      <c r="AB318" s="30"/>
      <c r="AC318" s="30"/>
      <c r="AD318" s="30"/>
      <c r="AE318" s="30"/>
      <c r="AR318" s="154" t="s">
        <v>143</v>
      </c>
      <c r="AT318" s="154" t="s">
        <v>139</v>
      </c>
      <c r="AU318" s="154" t="s">
        <v>83</v>
      </c>
      <c r="AY318" s="18" t="s">
        <v>137</v>
      </c>
      <c r="BE318" s="155">
        <f>IF(N318="základní",J318,0)</f>
        <v>0</v>
      </c>
      <c r="BF318" s="155">
        <f>IF(N318="snížená",J318,0)</f>
        <v>0</v>
      </c>
      <c r="BG318" s="155">
        <f>IF(N318="zákl. přenesená",J318,0)</f>
        <v>0</v>
      </c>
      <c r="BH318" s="155">
        <f>IF(N318="sníž. přenesená",J318,0)</f>
        <v>0</v>
      </c>
      <c r="BI318" s="155">
        <f>IF(N318="nulová",J318,0)</f>
        <v>0</v>
      </c>
      <c r="BJ318" s="18" t="s">
        <v>81</v>
      </c>
      <c r="BK318" s="155">
        <f>ROUND(I318*H318,2)</f>
        <v>0</v>
      </c>
      <c r="BL318" s="18" t="s">
        <v>143</v>
      </c>
      <c r="BM318" s="154" t="s">
        <v>3653</v>
      </c>
    </row>
    <row r="319" spans="1:65" s="15" customFormat="1">
      <c r="B319" s="171"/>
      <c r="D319" s="157" t="s">
        <v>145</v>
      </c>
      <c r="E319" s="172" t="s">
        <v>1</v>
      </c>
      <c r="F319" s="173" t="s">
        <v>3642</v>
      </c>
      <c r="H319" s="172" t="s">
        <v>1</v>
      </c>
      <c r="L319" s="171"/>
      <c r="M319" s="174"/>
      <c r="N319" s="175"/>
      <c r="O319" s="175"/>
      <c r="P319" s="175"/>
      <c r="Q319" s="175"/>
      <c r="R319" s="175"/>
      <c r="S319" s="175"/>
      <c r="T319" s="176"/>
      <c r="AT319" s="172" t="s">
        <v>145</v>
      </c>
      <c r="AU319" s="172" t="s">
        <v>83</v>
      </c>
      <c r="AV319" s="15" t="s">
        <v>81</v>
      </c>
      <c r="AW319" s="15" t="s">
        <v>29</v>
      </c>
      <c r="AX319" s="15" t="s">
        <v>73</v>
      </c>
      <c r="AY319" s="172" t="s">
        <v>137</v>
      </c>
    </row>
    <row r="320" spans="1:65" s="13" customFormat="1">
      <c r="B320" s="156"/>
      <c r="D320" s="157" t="s">
        <v>145</v>
      </c>
      <c r="E320" s="158" t="s">
        <v>1</v>
      </c>
      <c r="F320" s="159" t="s">
        <v>3654</v>
      </c>
      <c r="H320" s="160">
        <v>4.2</v>
      </c>
      <c r="L320" s="156"/>
      <c r="M320" s="161"/>
      <c r="N320" s="162"/>
      <c r="O320" s="162"/>
      <c r="P320" s="162"/>
      <c r="Q320" s="162"/>
      <c r="R320" s="162"/>
      <c r="S320" s="162"/>
      <c r="T320" s="163"/>
      <c r="AT320" s="158" t="s">
        <v>145</v>
      </c>
      <c r="AU320" s="158" t="s">
        <v>83</v>
      </c>
      <c r="AV320" s="13" t="s">
        <v>83</v>
      </c>
      <c r="AW320" s="13" t="s">
        <v>29</v>
      </c>
      <c r="AX320" s="13" t="s">
        <v>73</v>
      </c>
      <c r="AY320" s="158" t="s">
        <v>137</v>
      </c>
    </row>
    <row r="321" spans="1:65" s="13" customFormat="1">
      <c r="B321" s="156"/>
      <c r="D321" s="157" t="s">
        <v>145</v>
      </c>
      <c r="E321" s="158" t="s">
        <v>1</v>
      </c>
      <c r="F321" s="159" t="s">
        <v>3655</v>
      </c>
      <c r="H321" s="160">
        <v>1.05</v>
      </c>
      <c r="L321" s="156"/>
      <c r="M321" s="161"/>
      <c r="N321" s="162"/>
      <c r="O321" s="162"/>
      <c r="P321" s="162"/>
      <c r="Q321" s="162"/>
      <c r="R321" s="162"/>
      <c r="S321" s="162"/>
      <c r="T321" s="163"/>
      <c r="AT321" s="158" t="s">
        <v>145</v>
      </c>
      <c r="AU321" s="158" t="s">
        <v>83</v>
      </c>
      <c r="AV321" s="13" t="s">
        <v>83</v>
      </c>
      <c r="AW321" s="13" t="s">
        <v>29</v>
      </c>
      <c r="AX321" s="13" t="s">
        <v>73</v>
      </c>
      <c r="AY321" s="158" t="s">
        <v>137</v>
      </c>
    </row>
    <row r="322" spans="1:65" s="13" customFormat="1">
      <c r="B322" s="156"/>
      <c r="D322" s="157" t="s">
        <v>145</v>
      </c>
      <c r="E322" s="158" t="s">
        <v>1</v>
      </c>
      <c r="F322" s="159" t="s">
        <v>3656</v>
      </c>
      <c r="H322" s="160">
        <v>3</v>
      </c>
      <c r="L322" s="156"/>
      <c r="M322" s="161"/>
      <c r="N322" s="162"/>
      <c r="O322" s="162"/>
      <c r="P322" s="162"/>
      <c r="Q322" s="162"/>
      <c r="R322" s="162"/>
      <c r="S322" s="162"/>
      <c r="T322" s="163"/>
      <c r="AT322" s="158" t="s">
        <v>145</v>
      </c>
      <c r="AU322" s="158" t="s">
        <v>83</v>
      </c>
      <c r="AV322" s="13" t="s">
        <v>83</v>
      </c>
      <c r="AW322" s="13" t="s">
        <v>29</v>
      </c>
      <c r="AX322" s="13" t="s">
        <v>73</v>
      </c>
      <c r="AY322" s="158" t="s">
        <v>137</v>
      </c>
    </row>
    <row r="323" spans="1:65" s="13" customFormat="1">
      <c r="B323" s="156"/>
      <c r="D323" s="157" t="s">
        <v>145</v>
      </c>
      <c r="E323" s="158" t="s">
        <v>1</v>
      </c>
      <c r="F323" s="159" t="s">
        <v>3657</v>
      </c>
      <c r="H323" s="160">
        <v>1.68</v>
      </c>
      <c r="L323" s="156"/>
      <c r="M323" s="161"/>
      <c r="N323" s="162"/>
      <c r="O323" s="162"/>
      <c r="P323" s="162"/>
      <c r="Q323" s="162"/>
      <c r="R323" s="162"/>
      <c r="S323" s="162"/>
      <c r="T323" s="163"/>
      <c r="AT323" s="158" t="s">
        <v>145</v>
      </c>
      <c r="AU323" s="158" t="s">
        <v>83</v>
      </c>
      <c r="AV323" s="13" t="s">
        <v>83</v>
      </c>
      <c r="AW323" s="13" t="s">
        <v>29</v>
      </c>
      <c r="AX323" s="13" t="s">
        <v>73</v>
      </c>
      <c r="AY323" s="158" t="s">
        <v>137</v>
      </c>
    </row>
    <row r="324" spans="1:65" s="14" customFormat="1">
      <c r="B324" s="164"/>
      <c r="D324" s="157" t="s">
        <v>145</v>
      </c>
      <c r="E324" s="165" t="s">
        <v>1</v>
      </c>
      <c r="F324" s="166" t="s">
        <v>176</v>
      </c>
      <c r="H324" s="167">
        <v>9.93</v>
      </c>
      <c r="L324" s="164"/>
      <c r="M324" s="168"/>
      <c r="N324" s="169"/>
      <c r="O324" s="169"/>
      <c r="P324" s="169"/>
      <c r="Q324" s="169"/>
      <c r="R324" s="169"/>
      <c r="S324" s="169"/>
      <c r="T324" s="170"/>
      <c r="AT324" s="165" t="s">
        <v>145</v>
      </c>
      <c r="AU324" s="165" t="s">
        <v>83</v>
      </c>
      <c r="AV324" s="14" t="s">
        <v>143</v>
      </c>
      <c r="AW324" s="14" t="s">
        <v>29</v>
      </c>
      <c r="AX324" s="14" t="s">
        <v>81</v>
      </c>
      <c r="AY324" s="165" t="s">
        <v>137</v>
      </c>
    </row>
    <row r="325" spans="1:65" s="2" customFormat="1" ht="24.15" customHeight="1">
      <c r="A325" s="30"/>
      <c r="B325" s="142"/>
      <c r="C325" s="143" t="s">
        <v>393</v>
      </c>
      <c r="D325" s="143" t="s">
        <v>139</v>
      </c>
      <c r="E325" s="144" t="s">
        <v>3658</v>
      </c>
      <c r="F325" s="145" t="s">
        <v>3659</v>
      </c>
      <c r="G325" s="146" t="s">
        <v>142</v>
      </c>
      <c r="H325" s="147">
        <v>9.93</v>
      </c>
      <c r="I325" s="148"/>
      <c r="J325" s="148">
        <f>ROUND(I325*H325,2)</f>
        <v>0</v>
      </c>
      <c r="K325" s="149"/>
      <c r="L325" s="31"/>
      <c r="M325" s="150" t="s">
        <v>1</v>
      </c>
      <c r="N325" s="151" t="s">
        <v>38</v>
      </c>
      <c r="O325" s="152">
        <v>0.38500000000000001</v>
      </c>
      <c r="P325" s="152">
        <f>O325*H325</f>
        <v>3.8230499999999998</v>
      </c>
      <c r="Q325" s="152">
        <v>0</v>
      </c>
      <c r="R325" s="152">
        <f>Q325*H325</f>
        <v>0</v>
      </c>
      <c r="S325" s="152">
        <v>0</v>
      </c>
      <c r="T325" s="153">
        <f>S325*H325</f>
        <v>0</v>
      </c>
      <c r="U325" s="30"/>
      <c r="V325" s="30"/>
      <c r="W325" s="30"/>
      <c r="X325" s="30"/>
      <c r="Y325" s="30"/>
      <c r="Z325" s="30"/>
      <c r="AA325" s="30"/>
      <c r="AB325" s="30"/>
      <c r="AC325" s="30"/>
      <c r="AD325" s="30"/>
      <c r="AE325" s="30"/>
      <c r="AR325" s="154" t="s">
        <v>143</v>
      </c>
      <c r="AT325" s="154" t="s">
        <v>139</v>
      </c>
      <c r="AU325" s="154" t="s">
        <v>83</v>
      </c>
      <c r="AY325" s="18" t="s">
        <v>137</v>
      </c>
      <c r="BE325" s="155">
        <f>IF(N325="základní",J325,0)</f>
        <v>0</v>
      </c>
      <c r="BF325" s="155">
        <f>IF(N325="snížená",J325,0)</f>
        <v>0</v>
      </c>
      <c r="BG325" s="155">
        <f>IF(N325="zákl. přenesená",J325,0)</f>
        <v>0</v>
      </c>
      <c r="BH325" s="155">
        <f>IF(N325="sníž. přenesená",J325,0)</f>
        <v>0</v>
      </c>
      <c r="BI325" s="155">
        <f>IF(N325="nulová",J325,0)</f>
        <v>0</v>
      </c>
      <c r="BJ325" s="18" t="s">
        <v>81</v>
      </c>
      <c r="BK325" s="155">
        <f>ROUND(I325*H325,2)</f>
        <v>0</v>
      </c>
      <c r="BL325" s="18" t="s">
        <v>143</v>
      </c>
      <c r="BM325" s="154" t="s">
        <v>3660</v>
      </c>
    </row>
    <row r="326" spans="1:65" s="2" customFormat="1" ht="16.5" customHeight="1">
      <c r="A326" s="30"/>
      <c r="B326" s="142"/>
      <c r="C326" s="143" t="s">
        <v>685</v>
      </c>
      <c r="D326" s="143" t="s">
        <v>139</v>
      </c>
      <c r="E326" s="144" t="s">
        <v>3661</v>
      </c>
      <c r="F326" s="145" t="s">
        <v>3662</v>
      </c>
      <c r="G326" s="146" t="s">
        <v>190</v>
      </c>
      <c r="H326" s="147">
        <v>72.900000000000006</v>
      </c>
      <c r="I326" s="148"/>
      <c r="J326" s="148">
        <f>ROUND(I326*H326,2)</f>
        <v>0</v>
      </c>
      <c r="K326" s="149"/>
      <c r="L326" s="31"/>
      <c r="M326" s="150" t="s">
        <v>1</v>
      </c>
      <c r="N326" s="151" t="s">
        <v>38</v>
      </c>
      <c r="O326" s="152">
        <v>1.349</v>
      </c>
      <c r="P326" s="152">
        <f>O326*H326</f>
        <v>98.342100000000002</v>
      </c>
      <c r="Q326" s="152">
        <v>3.465E-2</v>
      </c>
      <c r="R326" s="152">
        <f>Q326*H326</f>
        <v>2.5259850000000004</v>
      </c>
      <c r="S326" s="152">
        <v>0</v>
      </c>
      <c r="T326" s="153">
        <f>S326*H326</f>
        <v>0</v>
      </c>
      <c r="U326" s="30"/>
      <c r="V326" s="30"/>
      <c r="W326" s="30"/>
      <c r="X326" s="30"/>
      <c r="Y326" s="30"/>
      <c r="Z326" s="30"/>
      <c r="AA326" s="30"/>
      <c r="AB326" s="30"/>
      <c r="AC326" s="30"/>
      <c r="AD326" s="30"/>
      <c r="AE326" s="30"/>
      <c r="AR326" s="154" t="s">
        <v>143</v>
      </c>
      <c r="AT326" s="154" t="s">
        <v>139</v>
      </c>
      <c r="AU326" s="154" t="s">
        <v>83</v>
      </c>
      <c r="AY326" s="18" t="s">
        <v>137</v>
      </c>
      <c r="BE326" s="155">
        <f>IF(N326="základní",J326,0)</f>
        <v>0</v>
      </c>
      <c r="BF326" s="155">
        <f>IF(N326="snížená",J326,0)</f>
        <v>0</v>
      </c>
      <c r="BG326" s="155">
        <f>IF(N326="zákl. přenesená",J326,0)</f>
        <v>0</v>
      </c>
      <c r="BH326" s="155">
        <f>IF(N326="sníž. přenesená",J326,0)</f>
        <v>0</v>
      </c>
      <c r="BI326" s="155">
        <f>IF(N326="nulová",J326,0)</f>
        <v>0</v>
      </c>
      <c r="BJ326" s="18" t="s">
        <v>81</v>
      </c>
      <c r="BK326" s="155">
        <f>ROUND(I326*H326,2)</f>
        <v>0</v>
      </c>
      <c r="BL326" s="18" t="s">
        <v>143</v>
      </c>
      <c r="BM326" s="154" t="s">
        <v>3663</v>
      </c>
    </row>
    <row r="327" spans="1:65" s="13" customFormat="1">
      <c r="B327" s="156"/>
      <c r="D327" s="157" t="s">
        <v>145</v>
      </c>
      <c r="E327" s="158" t="s">
        <v>1</v>
      </c>
      <c r="F327" s="159" t="s">
        <v>3664</v>
      </c>
      <c r="H327" s="160">
        <v>16</v>
      </c>
      <c r="L327" s="156"/>
      <c r="M327" s="161"/>
      <c r="N327" s="162"/>
      <c r="O327" s="162"/>
      <c r="P327" s="162"/>
      <c r="Q327" s="162"/>
      <c r="R327" s="162"/>
      <c r="S327" s="162"/>
      <c r="T327" s="163"/>
      <c r="AT327" s="158" t="s">
        <v>145</v>
      </c>
      <c r="AU327" s="158" t="s">
        <v>83</v>
      </c>
      <c r="AV327" s="13" t="s">
        <v>83</v>
      </c>
      <c r="AW327" s="13" t="s">
        <v>29</v>
      </c>
      <c r="AX327" s="13" t="s">
        <v>73</v>
      </c>
      <c r="AY327" s="158" t="s">
        <v>137</v>
      </c>
    </row>
    <row r="328" spans="1:65" s="13" customFormat="1">
      <c r="B328" s="156"/>
      <c r="D328" s="157" t="s">
        <v>145</v>
      </c>
      <c r="E328" s="158" t="s">
        <v>1</v>
      </c>
      <c r="F328" s="159" t="s">
        <v>3665</v>
      </c>
      <c r="H328" s="160">
        <v>8</v>
      </c>
      <c r="L328" s="156"/>
      <c r="M328" s="161"/>
      <c r="N328" s="162"/>
      <c r="O328" s="162"/>
      <c r="P328" s="162"/>
      <c r="Q328" s="162"/>
      <c r="R328" s="162"/>
      <c r="S328" s="162"/>
      <c r="T328" s="163"/>
      <c r="AT328" s="158" t="s">
        <v>145</v>
      </c>
      <c r="AU328" s="158" t="s">
        <v>83</v>
      </c>
      <c r="AV328" s="13" t="s">
        <v>83</v>
      </c>
      <c r="AW328" s="13" t="s">
        <v>29</v>
      </c>
      <c r="AX328" s="13" t="s">
        <v>73</v>
      </c>
      <c r="AY328" s="158" t="s">
        <v>137</v>
      </c>
    </row>
    <row r="329" spans="1:65" s="13" customFormat="1">
      <c r="B329" s="156"/>
      <c r="D329" s="157" t="s">
        <v>145</v>
      </c>
      <c r="E329" s="158" t="s">
        <v>1</v>
      </c>
      <c r="F329" s="159" t="s">
        <v>3666</v>
      </c>
      <c r="H329" s="160">
        <v>15.4</v>
      </c>
      <c r="L329" s="156"/>
      <c r="M329" s="161"/>
      <c r="N329" s="162"/>
      <c r="O329" s="162"/>
      <c r="P329" s="162"/>
      <c r="Q329" s="162"/>
      <c r="R329" s="162"/>
      <c r="S329" s="162"/>
      <c r="T329" s="163"/>
      <c r="AT329" s="158" t="s">
        <v>145</v>
      </c>
      <c r="AU329" s="158" t="s">
        <v>83</v>
      </c>
      <c r="AV329" s="13" t="s">
        <v>83</v>
      </c>
      <c r="AW329" s="13" t="s">
        <v>29</v>
      </c>
      <c r="AX329" s="13" t="s">
        <v>73</v>
      </c>
      <c r="AY329" s="158" t="s">
        <v>137</v>
      </c>
    </row>
    <row r="330" spans="1:65" s="13" customFormat="1">
      <c r="B330" s="156"/>
      <c r="D330" s="157" t="s">
        <v>145</v>
      </c>
      <c r="E330" s="158" t="s">
        <v>1</v>
      </c>
      <c r="F330" s="159" t="s">
        <v>3667</v>
      </c>
      <c r="H330" s="160">
        <v>33.5</v>
      </c>
      <c r="L330" s="156"/>
      <c r="M330" s="161"/>
      <c r="N330" s="162"/>
      <c r="O330" s="162"/>
      <c r="P330" s="162"/>
      <c r="Q330" s="162"/>
      <c r="R330" s="162"/>
      <c r="S330" s="162"/>
      <c r="T330" s="163"/>
      <c r="AT330" s="158" t="s">
        <v>145</v>
      </c>
      <c r="AU330" s="158" t="s">
        <v>83</v>
      </c>
      <c r="AV330" s="13" t="s">
        <v>83</v>
      </c>
      <c r="AW330" s="13" t="s">
        <v>29</v>
      </c>
      <c r="AX330" s="13" t="s">
        <v>73</v>
      </c>
      <c r="AY330" s="158" t="s">
        <v>137</v>
      </c>
    </row>
    <row r="331" spans="1:65" s="14" customFormat="1">
      <c r="B331" s="164"/>
      <c r="D331" s="157" t="s">
        <v>145</v>
      </c>
      <c r="E331" s="165" t="s">
        <v>1</v>
      </c>
      <c r="F331" s="166" t="s">
        <v>176</v>
      </c>
      <c r="H331" s="167">
        <v>72.900000000000006</v>
      </c>
      <c r="L331" s="164"/>
      <c r="M331" s="168"/>
      <c r="N331" s="169"/>
      <c r="O331" s="169"/>
      <c r="P331" s="169"/>
      <c r="Q331" s="169"/>
      <c r="R331" s="169"/>
      <c r="S331" s="169"/>
      <c r="T331" s="170"/>
      <c r="AT331" s="165" t="s">
        <v>145</v>
      </c>
      <c r="AU331" s="165" t="s">
        <v>83</v>
      </c>
      <c r="AV331" s="14" t="s">
        <v>143</v>
      </c>
      <c r="AW331" s="14" t="s">
        <v>29</v>
      </c>
      <c r="AX331" s="14" t="s">
        <v>81</v>
      </c>
      <c r="AY331" s="165" t="s">
        <v>137</v>
      </c>
    </row>
    <row r="332" spans="1:65" s="2" customFormat="1" ht="16.5" customHeight="1">
      <c r="A332" s="30"/>
      <c r="B332" s="142"/>
      <c r="C332" s="177" t="s">
        <v>705</v>
      </c>
      <c r="D332" s="177" t="s">
        <v>214</v>
      </c>
      <c r="E332" s="178" t="s">
        <v>3668</v>
      </c>
      <c r="F332" s="179" t="s">
        <v>3669</v>
      </c>
      <c r="G332" s="180" t="s">
        <v>190</v>
      </c>
      <c r="H332" s="181">
        <v>54.5</v>
      </c>
      <c r="I332" s="182"/>
      <c r="J332" s="182">
        <f>ROUND(I332*H332,2)</f>
        <v>0</v>
      </c>
      <c r="K332" s="183"/>
      <c r="L332" s="184"/>
      <c r="M332" s="185" t="s">
        <v>1</v>
      </c>
      <c r="N332" s="186" t="s">
        <v>38</v>
      </c>
      <c r="O332" s="152">
        <v>0</v>
      </c>
      <c r="P332" s="152">
        <f>O332*H332</f>
        <v>0</v>
      </c>
      <c r="Q332" s="152">
        <v>0</v>
      </c>
      <c r="R332" s="152">
        <f>Q332*H332</f>
        <v>0</v>
      </c>
      <c r="S332" s="152">
        <v>0</v>
      </c>
      <c r="T332" s="153">
        <f>S332*H332</f>
        <v>0</v>
      </c>
      <c r="U332" s="30"/>
      <c r="V332" s="30"/>
      <c r="W332" s="30"/>
      <c r="X332" s="30"/>
      <c r="Y332" s="30"/>
      <c r="Z332" s="30"/>
      <c r="AA332" s="30"/>
      <c r="AB332" s="30"/>
      <c r="AC332" s="30"/>
      <c r="AD332" s="30"/>
      <c r="AE332" s="30"/>
      <c r="AR332" s="154" t="s">
        <v>177</v>
      </c>
      <c r="AT332" s="154" t="s">
        <v>214</v>
      </c>
      <c r="AU332" s="154" t="s">
        <v>83</v>
      </c>
      <c r="AY332" s="18" t="s">
        <v>137</v>
      </c>
      <c r="BE332" s="155">
        <f>IF(N332="základní",J332,0)</f>
        <v>0</v>
      </c>
      <c r="BF332" s="155">
        <f>IF(N332="snížená",J332,0)</f>
        <v>0</v>
      </c>
      <c r="BG332" s="155">
        <f>IF(N332="zákl. přenesená",J332,0)</f>
        <v>0</v>
      </c>
      <c r="BH332" s="155">
        <f>IF(N332="sníž. přenesená",J332,0)</f>
        <v>0</v>
      </c>
      <c r="BI332" s="155">
        <f>IF(N332="nulová",J332,0)</f>
        <v>0</v>
      </c>
      <c r="BJ332" s="18" t="s">
        <v>81</v>
      </c>
      <c r="BK332" s="155">
        <f>ROUND(I332*H332,2)</f>
        <v>0</v>
      </c>
      <c r="BL332" s="18" t="s">
        <v>143</v>
      </c>
      <c r="BM332" s="154" t="s">
        <v>3670</v>
      </c>
    </row>
    <row r="333" spans="1:65" s="13" customFormat="1">
      <c r="B333" s="156"/>
      <c r="D333" s="157" t="s">
        <v>145</v>
      </c>
      <c r="E333" s="158" t="s">
        <v>1</v>
      </c>
      <c r="F333" s="159" t="s">
        <v>3671</v>
      </c>
      <c r="H333" s="160">
        <v>14.4</v>
      </c>
      <c r="L333" s="156"/>
      <c r="M333" s="161"/>
      <c r="N333" s="162"/>
      <c r="O333" s="162"/>
      <c r="P333" s="162"/>
      <c r="Q333" s="162"/>
      <c r="R333" s="162"/>
      <c r="S333" s="162"/>
      <c r="T333" s="163"/>
      <c r="AT333" s="158" t="s">
        <v>145</v>
      </c>
      <c r="AU333" s="158" t="s">
        <v>83</v>
      </c>
      <c r="AV333" s="13" t="s">
        <v>83</v>
      </c>
      <c r="AW333" s="13" t="s">
        <v>29</v>
      </c>
      <c r="AX333" s="13" t="s">
        <v>73</v>
      </c>
      <c r="AY333" s="158" t="s">
        <v>137</v>
      </c>
    </row>
    <row r="334" spans="1:65" s="13" customFormat="1">
      <c r="B334" s="156"/>
      <c r="D334" s="157" t="s">
        <v>145</v>
      </c>
      <c r="E334" s="158" t="s">
        <v>1</v>
      </c>
      <c r="F334" s="159" t="s">
        <v>3672</v>
      </c>
      <c r="H334" s="160">
        <v>6.4</v>
      </c>
      <c r="L334" s="156"/>
      <c r="M334" s="161"/>
      <c r="N334" s="162"/>
      <c r="O334" s="162"/>
      <c r="P334" s="162"/>
      <c r="Q334" s="162"/>
      <c r="R334" s="162"/>
      <c r="S334" s="162"/>
      <c r="T334" s="163"/>
      <c r="AT334" s="158" t="s">
        <v>145</v>
      </c>
      <c r="AU334" s="158" t="s">
        <v>83</v>
      </c>
      <c r="AV334" s="13" t="s">
        <v>83</v>
      </c>
      <c r="AW334" s="13" t="s">
        <v>29</v>
      </c>
      <c r="AX334" s="13" t="s">
        <v>73</v>
      </c>
      <c r="AY334" s="158" t="s">
        <v>137</v>
      </c>
    </row>
    <row r="335" spans="1:65" s="13" customFormat="1">
      <c r="B335" s="156"/>
      <c r="D335" s="157" t="s">
        <v>145</v>
      </c>
      <c r="E335" s="158" t="s">
        <v>1</v>
      </c>
      <c r="F335" s="159" t="s">
        <v>3673</v>
      </c>
      <c r="H335" s="160">
        <v>13.2</v>
      </c>
      <c r="L335" s="156"/>
      <c r="M335" s="161"/>
      <c r="N335" s="162"/>
      <c r="O335" s="162"/>
      <c r="P335" s="162"/>
      <c r="Q335" s="162"/>
      <c r="R335" s="162"/>
      <c r="S335" s="162"/>
      <c r="T335" s="163"/>
      <c r="AT335" s="158" t="s">
        <v>145</v>
      </c>
      <c r="AU335" s="158" t="s">
        <v>83</v>
      </c>
      <c r="AV335" s="13" t="s">
        <v>83</v>
      </c>
      <c r="AW335" s="13" t="s">
        <v>29</v>
      </c>
      <c r="AX335" s="13" t="s">
        <v>73</v>
      </c>
      <c r="AY335" s="158" t="s">
        <v>137</v>
      </c>
    </row>
    <row r="336" spans="1:65" s="13" customFormat="1">
      <c r="B336" s="156"/>
      <c r="D336" s="157" t="s">
        <v>145</v>
      </c>
      <c r="E336" s="158" t="s">
        <v>1</v>
      </c>
      <c r="F336" s="159" t="s">
        <v>3674</v>
      </c>
      <c r="H336" s="160">
        <v>20.5</v>
      </c>
      <c r="L336" s="156"/>
      <c r="M336" s="161"/>
      <c r="N336" s="162"/>
      <c r="O336" s="162"/>
      <c r="P336" s="162"/>
      <c r="Q336" s="162"/>
      <c r="R336" s="162"/>
      <c r="S336" s="162"/>
      <c r="T336" s="163"/>
      <c r="AT336" s="158" t="s">
        <v>145</v>
      </c>
      <c r="AU336" s="158" t="s">
        <v>83</v>
      </c>
      <c r="AV336" s="13" t="s">
        <v>83</v>
      </c>
      <c r="AW336" s="13" t="s">
        <v>29</v>
      </c>
      <c r="AX336" s="13" t="s">
        <v>73</v>
      </c>
      <c r="AY336" s="158" t="s">
        <v>137</v>
      </c>
    </row>
    <row r="337" spans="1:65" s="14" customFormat="1">
      <c r="B337" s="164"/>
      <c r="D337" s="157" t="s">
        <v>145</v>
      </c>
      <c r="E337" s="165" t="s">
        <v>1</v>
      </c>
      <c r="F337" s="166" t="s">
        <v>176</v>
      </c>
      <c r="H337" s="167">
        <v>54.5</v>
      </c>
      <c r="L337" s="164"/>
      <c r="M337" s="168"/>
      <c r="N337" s="169"/>
      <c r="O337" s="169"/>
      <c r="P337" s="169"/>
      <c r="Q337" s="169"/>
      <c r="R337" s="169"/>
      <c r="S337" s="169"/>
      <c r="T337" s="170"/>
      <c r="AT337" s="165" t="s">
        <v>145</v>
      </c>
      <c r="AU337" s="165" t="s">
        <v>83</v>
      </c>
      <c r="AV337" s="14" t="s">
        <v>143</v>
      </c>
      <c r="AW337" s="14" t="s">
        <v>29</v>
      </c>
      <c r="AX337" s="14" t="s">
        <v>81</v>
      </c>
      <c r="AY337" s="165" t="s">
        <v>137</v>
      </c>
    </row>
    <row r="338" spans="1:65" s="2" customFormat="1" ht="16.5" customHeight="1">
      <c r="A338" s="30"/>
      <c r="B338" s="142"/>
      <c r="C338" s="177" t="s">
        <v>710</v>
      </c>
      <c r="D338" s="177" t="s">
        <v>214</v>
      </c>
      <c r="E338" s="178" t="s">
        <v>3675</v>
      </c>
      <c r="F338" s="179" t="s">
        <v>3676</v>
      </c>
      <c r="G338" s="180" t="s">
        <v>190</v>
      </c>
      <c r="H338" s="181">
        <v>18.399999999999999</v>
      </c>
      <c r="I338" s="182"/>
      <c r="J338" s="182">
        <f>ROUND(I338*H338,2)</f>
        <v>0</v>
      </c>
      <c r="K338" s="183"/>
      <c r="L338" s="184"/>
      <c r="M338" s="185" t="s">
        <v>1</v>
      </c>
      <c r="N338" s="186" t="s">
        <v>38</v>
      </c>
      <c r="O338" s="152">
        <v>0</v>
      </c>
      <c r="P338" s="152">
        <f>O338*H338</f>
        <v>0</v>
      </c>
      <c r="Q338" s="152">
        <v>0</v>
      </c>
      <c r="R338" s="152">
        <f>Q338*H338</f>
        <v>0</v>
      </c>
      <c r="S338" s="152">
        <v>0</v>
      </c>
      <c r="T338" s="153">
        <f>S338*H338</f>
        <v>0</v>
      </c>
      <c r="U338" s="30"/>
      <c r="V338" s="30"/>
      <c r="W338" s="30"/>
      <c r="X338" s="30"/>
      <c r="Y338" s="30"/>
      <c r="Z338" s="30"/>
      <c r="AA338" s="30"/>
      <c r="AB338" s="30"/>
      <c r="AC338" s="30"/>
      <c r="AD338" s="30"/>
      <c r="AE338" s="30"/>
      <c r="AR338" s="154" t="s">
        <v>177</v>
      </c>
      <c r="AT338" s="154" t="s">
        <v>214</v>
      </c>
      <c r="AU338" s="154" t="s">
        <v>83</v>
      </c>
      <c r="AY338" s="18" t="s">
        <v>137</v>
      </c>
      <c r="BE338" s="155">
        <f>IF(N338="základní",J338,0)</f>
        <v>0</v>
      </c>
      <c r="BF338" s="155">
        <f>IF(N338="snížená",J338,0)</f>
        <v>0</v>
      </c>
      <c r="BG338" s="155">
        <f>IF(N338="zákl. přenesená",J338,0)</f>
        <v>0</v>
      </c>
      <c r="BH338" s="155">
        <f>IF(N338="sníž. přenesená",J338,0)</f>
        <v>0</v>
      </c>
      <c r="BI338" s="155">
        <f>IF(N338="nulová",J338,0)</f>
        <v>0</v>
      </c>
      <c r="BJ338" s="18" t="s">
        <v>81</v>
      </c>
      <c r="BK338" s="155">
        <f>ROUND(I338*H338,2)</f>
        <v>0</v>
      </c>
      <c r="BL338" s="18" t="s">
        <v>143</v>
      </c>
      <c r="BM338" s="154" t="s">
        <v>3677</v>
      </c>
    </row>
    <row r="339" spans="1:65" s="13" customFormat="1">
      <c r="B339" s="156"/>
      <c r="D339" s="157" t="s">
        <v>145</v>
      </c>
      <c r="E339" s="158" t="s">
        <v>1</v>
      </c>
      <c r="F339" s="159" t="s">
        <v>3678</v>
      </c>
      <c r="H339" s="160">
        <v>1.6</v>
      </c>
      <c r="L339" s="156"/>
      <c r="M339" s="161"/>
      <c r="N339" s="162"/>
      <c r="O339" s="162"/>
      <c r="P339" s="162"/>
      <c r="Q339" s="162"/>
      <c r="R339" s="162"/>
      <c r="S339" s="162"/>
      <c r="T339" s="163"/>
      <c r="AT339" s="158" t="s">
        <v>145</v>
      </c>
      <c r="AU339" s="158" t="s">
        <v>83</v>
      </c>
      <c r="AV339" s="13" t="s">
        <v>83</v>
      </c>
      <c r="AW339" s="13" t="s">
        <v>29</v>
      </c>
      <c r="AX339" s="13" t="s">
        <v>73</v>
      </c>
      <c r="AY339" s="158" t="s">
        <v>137</v>
      </c>
    </row>
    <row r="340" spans="1:65" s="13" customFormat="1">
      <c r="B340" s="156"/>
      <c r="D340" s="157" t="s">
        <v>145</v>
      </c>
      <c r="E340" s="158" t="s">
        <v>1</v>
      </c>
      <c r="F340" s="159" t="s">
        <v>3679</v>
      </c>
      <c r="H340" s="160">
        <v>1.6</v>
      </c>
      <c r="L340" s="156"/>
      <c r="M340" s="161"/>
      <c r="N340" s="162"/>
      <c r="O340" s="162"/>
      <c r="P340" s="162"/>
      <c r="Q340" s="162"/>
      <c r="R340" s="162"/>
      <c r="S340" s="162"/>
      <c r="T340" s="163"/>
      <c r="AT340" s="158" t="s">
        <v>145</v>
      </c>
      <c r="AU340" s="158" t="s">
        <v>83</v>
      </c>
      <c r="AV340" s="13" t="s">
        <v>83</v>
      </c>
      <c r="AW340" s="13" t="s">
        <v>29</v>
      </c>
      <c r="AX340" s="13" t="s">
        <v>73</v>
      </c>
      <c r="AY340" s="158" t="s">
        <v>137</v>
      </c>
    </row>
    <row r="341" spans="1:65" s="13" customFormat="1">
      <c r="B341" s="156"/>
      <c r="D341" s="157" t="s">
        <v>145</v>
      </c>
      <c r="E341" s="158" t="s">
        <v>1</v>
      </c>
      <c r="F341" s="159" t="s">
        <v>3680</v>
      </c>
      <c r="H341" s="160">
        <v>2.2000000000000002</v>
      </c>
      <c r="L341" s="156"/>
      <c r="M341" s="161"/>
      <c r="N341" s="162"/>
      <c r="O341" s="162"/>
      <c r="P341" s="162"/>
      <c r="Q341" s="162"/>
      <c r="R341" s="162"/>
      <c r="S341" s="162"/>
      <c r="T341" s="163"/>
      <c r="AT341" s="158" t="s">
        <v>145</v>
      </c>
      <c r="AU341" s="158" t="s">
        <v>83</v>
      </c>
      <c r="AV341" s="13" t="s">
        <v>83</v>
      </c>
      <c r="AW341" s="13" t="s">
        <v>29</v>
      </c>
      <c r="AX341" s="13" t="s">
        <v>73</v>
      </c>
      <c r="AY341" s="158" t="s">
        <v>137</v>
      </c>
    </row>
    <row r="342" spans="1:65" s="13" customFormat="1">
      <c r="B342" s="156"/>
      <c r="D342" s="157" t="s">
        <v>145</v>
      </c>
      <c r="E342" s="158" t="s">
        <v>1</v>
      </c>
      <c r="F342" s="159" t="s">
        <v>3681</v>
      </c>
      <c r="H342" s="160">
        <v>13</v>
      </c>
      <c r="L342" s="156"/>
      <c r="M342" s="161"/>
      <c r="N342" s="162"/>
      <c r="O342" s="162"/>
      <c r="P342" s="162"/>
      <c r="Q342" s="162"/>
      <c r="R342" s="162"/>
      <c r="S342" s="162"/>
      <c r="T342" s="163"/>
      <c r="AT342" s="158" t="s">
        <v>145</v>
      </c>
      <c r="AU342" s="158" t="s">
        <v>83</v>
      </c>
      <c r="AV342" s="13" t="s">
        <v>83</v>
      </c>
      <c r="AW342" s="13" t="s">
        <v>29</v>
      </c>
      <c r="AX342" s="13" t="s">
        <v>73</v>
      </c>
      <c r="AY342" s="158" t="s">
        <v>137</v>
      </c>
    </row>
    <row r="343" spans="1:65" s="14" customFormat="1">
      <c r="B343" s="164"/>
      <c r="D343" s="157" t="s">
        <v>145</v>
      </c>
      <c r="E343" s="165" t="s">
        <v>1</v>
      </c>
      <c r="F343" s="166" t="s">
        <v>176</v>
      </c>
      <c r="H343" s="167">
        <v>18.399999999999999</v>
      </c>
      <c r="L343" s="164"/>
      <c r="M343" s="168"/>
      <c r="N343" s="169"/>
      <c r="O343" s="169"/>
      <c r="P343" s="169"/>
      <c r="Q343" s="169"/>
      <c r="R343" s="169"/>
      <c r="S343" s="169"/>
      <c r="T343" s="170"/>
      <c r="AT343" s="165" t="s">
        <v>145</v>
      </c>
      <c r="AU343" s="165" t="s">
        <v>83</v>
      </c>
      <c r="AV343" s="14" t="s">
        <v>143</v>
      </c>
      <c r="AW343" s="14" t="s">
        <v>29</v>
      </c>
      <c r="AX343" s="14" t="s">
        <v>81</v>
      </c>
      <c r="AY343" s="165" t="s">
        <v>137</v>
      </c>
    </row>
    <row r="344" spans="1:65" s="2" customFormat="1" ht="24.15" customHeight="1">
      <c r="A344" s="30"/>
      <c r="B344" s="142"/>
      <c r="C344" s="143" t="s">
        <v>724</v>
      </c>
      <c r="D344" s="143" t="s">
        <v>139</v>
      </c>
      <c r="E344" s="144" t="s">
        <v>749</v>
      </c>
      <c r="F344" s="145" t="s">
        <v>750</v>
      </c>
      <c r="G344" s="146" t="s">
        <v>190</v>
      </c>
      <c r="H344" s="147">
        <v>67.5</v>
      </c>
      <c r="I344" s="148"/>
      <c r="J344" s="148">
        <f>ROUND(I344*H344,2)</f>
        <v>0</v>
      </c>
      <c r="K344" s="149"/>
      <c r="L344" s="31"/>
      <c r="M344" s="150" t="s">
        <v>1</v>
      </c>
      <c r="N344" s="151" t="s">
        <v>38</v>
      </c>
      <c r="O344" s="152">
        <v>0.379</v>
      </c>
      <c r="P344" s="152">
        <f>O344*H344</f>
        <v>25.5825</v>
      </c>
      <c r="Q344" s="152">
        <v>0.11046</v>
      </c>
      <c r="R344" s="152">
        <f>Q344*H344</f>
        <v>7.4560500000000003</v>
      </c>
      <c r="S344" s="152">
        <v>0</v>
      </c>
      <c r="T344" s="153">
        <f>S344*H344</f>
        <v>0</v>
      </c>
      <c r="U344" s="30"/>
      <c r="V344" s="30"/>
      <c r="W344" s="30"/>
      <c r="X344" s="30"/>
      <c r="Y344" s="30"/>
      <c r="Z344" s="30"/>
      <c r="AA344" s="30"/>
      <c r="AB344" s="30"/>
      <c r="AC344" s="30"/>
      <c r="AD344" s="30"/>
      <c r="AE344" s="30"/>
      <c r="AR344" s="154" t="s">
        <v>143</v>
      </c>
      <c r="AT344" s="154" t="s">
        <v>139</v>
      </c>
      <c r="AU344" s="154" t="s">
        <v>83</v>
      </c>
      <c r="AY344" s="18" t="s">
        <v>137</v>
      </c>
      <c r="BE344" s="155">
        <f>IF(N344="základní",J344,0)</f>
        <v>0</v>
      </c>
      <c r="BF344" s="155">
        <f>IF(N344="snížená",J344,0)</f>
        <v>0</v>
      </c>
      <c r="BG344" s="155">
        <f>IF(N344="zákl. přenesená",J344,0)</f>
        <v>0</v>
      </c>
      <c r="BH344" s="155">
        <f>IF(N344="sníž. přenesená",J344,0)</f>
        <v>0</v>
      </c>
      <c r="BI344" s="155">
        <f>IF(N344="nulová",J344,0)</f>
        <v>0</v>
      </c>
      <c r="BJ344" s="18" t="s">
        <v>81</v>
      </c>
      <c r="BK344" s="155">
        <f>ROUND(I344*H344,2)</f>
        <v>0</v>
      </c>
      <c r="BL344" s="18" t="s">
        <v>143</v>
      </c>
      <c r="BM344" s="154" t="s">
        <v>3682</v>
      </c>
    </row>
    <row r="345" spans="1:65" s="13" customFormat="1">
      <c r="B345" s="156"/>
      <c r="D345" s="157" t="s">
        <v>145</v>
      </c>
      <c r="E345" s="158" t="s">
        <v>1</v>
      </c>
      <c r="F345" s="159" t="s">
        <v>3671</v>
      </c>
      <c r="H345" s="160">
        <v>14.4</v>
      </c>
      <c r="L345" s="156"/>
      <c r="M345" s="161"/>
      <c r="N345" s="162"/>
      <c r="O345" s="162"/>
      <c r="P345" s="162"/>
      <c r="Q345" s="162"/>
      <c r="R345" s="162"/>
      <c r="S345" s="162"/>
      <c r="T345" s="163"/>
      <c r="AT345" s="158" t="s">
        <v>145</v>
      </c>
      <c r="AU345" s="158" t="s">
        <v>83</v>
      </c>
      <c r="AV345" s="13" t="s">
        <v>83</v>
      </c>
      <c r="AW345" s="13" t="s">
        <v>29</v>
      </c>
      <c r="AX345" s="13" t="s">
        <v>73</v>
      </c>
      <c r="AY345" s="158" t="s">
        <v>137</v>
      </c>
    </row>
    <row r="346" spans="1:65" s="13" customFormat="1">
      <c r="B346" s="156"/>
      <c r="D346" s="157" t="s">
        <v>145</v>
      </c>
      <c r="E346" s="158" t="s">
        <v>1</v>
      </c>
      <c r="F346" s="159" t="s">
        <v>3672</v>
      </c>
      <c r="H346" s="160">
        <v>6.4</v>
      </c>
      <c r="L346" s="156"/>
      <c r="M346" s="161"/>
      <c r="N346" s="162"/>
      <c r="O346" s="162"/>
      <c r="P346" s="162"/>
      <c r="Q346" s="162"/>
      <c r="R346" s="162"/>
      <c r="S346" s="162"/>
      <c r="T346" s="163"/>
      <c r="AT346" s="158" t="s">
        <v>145</v>
      </c>
      <c r="AU346" s="158" t="s">
        <v>83</v>
      </c>
      <c r="AV346" s="13" t="s">
        <v>83</v>
      </c>
      <c r="AW346" s="13" t="s">
        <v>29</v>
      </c>
      <c r="AX346" s="13" t="s">
        <v>73</v>
      </c>
      <c r="AY346" s="158" t="s">
        <v>137</v>
      </c>
    </row>
    <row r="347" spans="1:65" s="13" customFormat="1">
      <c r="B347" s="156"/>
      <c r="D347" s="157" t="s">
        <v>145</v>
      </c>
      <c r="E347" s="158" t="s">
        <v>1</v>
      </c>
      <c r="F347" s="159" t="s">
        <v>3673</v>
      </c>
      <c r="H347" s="160">
        <v>13.2</v>
      </c>
      <c r="L347" s="156"/>
      <c r="M347" s="161"/>
      <c r="N347" s="162"/>
      <c r="O347" s="162"/>
      <c r="P347" s="162"/>
      <c r="Q347" s="162"/>
      <c r="R347" s="162"/>
      <c r="S347" s="162"/>
      <c r="T347" s="163"/>
      <c r="AT347" s="158" t="s">
        <v>145</v>
      </c>
      <c r="AU347" s="158" t="s">
        <v>83</v>
      </c>
      <c r="AV347" s="13" t="s">
        <v>83</v>
      </c>
      <c r="AW347" s="13" t="s">
        <v>29</v>
      </c>
      <c r="AX347" s="13" t="s">
        <v>73</v>
      </c>
      <c r="AY347" s="158" t="s">
        <v>137</v>
      </c>
    </row>
    <row r="348" spans="1:65" s="13" customFormat="1">
      <c r="B348" s="156"/>
      <c r="D348" s="157" t="s">
        <v>145</v>
      </c>
      <c r="E348" s="158" t="s">
        <v>1</v>
      </c>
      <c r="F348" s="159" t="s">
        <v>3667</v>
      </c>
      <c r="H348" s="160">
        <v>33.5</v>
      </c>
      <c r="L348" s="156"/>
      <c r="M348" s="161"/>
      <c r="N348" s="162"/>
      <c r="O348" s="162"/>
      <c r="P348" s="162"/>
      <c r="Q348" s="162"/>
      <c r="R348" s="162"/>
      <c r="S348" s="162"/>
      <c r="T348" s="163"/>
      <c r="AT348" s="158" t="s">
        <v>145</v>
      </c>
      <c r="AU348" s="158" t="s">
        <v>83</v>
      </c>
      <c r="AV348" s="13" t="s">
        <v>83</v>
      </c>
      <c r="AW348" s="13" t="s">
        <v>29</v>
      </c>
      <c r="AX348" s="13" t="s">
        <v>73</v>
      </c>
      <c r="AY348" s="158" t="s">
        <v>137</v>
      </c>
    </row>
    <row r="349" spans="1:65" s="14" customFormat="1">
      <c r="B349" s="164"/>
      <c r="D349" s="157" t="s">
        <v>145</v>
      </c>
      <c r="E349" s="165" t="s">
        <v>1</v>
      </c>
      <c r="F349" s="166" t="s">
        <v>176</v>
      </c>
      <c r="H349" s="167">
        <v>67.5</v>
      </c>
      <c r="L349" s="164"/>
      <c r="M349" s="168"/>
      <c r="N349" s="169"/>
      <c r="O349" s="169"/>
      <c r="P349" s="169"/>
      <c r="Q349" s="169"/>
      <c r="R349" s="169"/>
      <c r="S349" s="169"/>
      <c r="T349" s="170"/>
      <c r="AT349" s="165" t="s">
        <v>145</v>
      </c>
      <c r="AU349" s="165" t="s">
        <v>83</v>
      </c>
      <c r="AV349" s="14" t="s">
        <v>143</v>
      </c>
      <c r="AW349" s="14" t="s">
        <v>29</v>
      </c>
      <c r="AX349" s="14" t="s">
        <v>81</v>
      </c>
      <c r="AY349" s="165" t="s">
        <v>137</v>
      </c>
    </row>
    <row r="350" spans="1:65" s="2" customFormat="1" ht="16.5" customHeight="1">
      <c r="A350" s="30"/>
      <c r="B350" s="142"/>
      <c r="C350" s="143" t="s">
        <v>731</v>
      </c>
      <c r="D350" s="143" t="s">
        <v>139</v>
      </c>
      <c r="E350" s="144" t="s">
        <v>755</v>
      </c>
      <c r="F350" s="145" t="s">
        <v>756</v>
      </c>
      <c r="G350" s="146" t="s">
        <v>142</v>
      </c>
      <c r="H350" s="147">
        <v>31.05</v>
      </c>
      <c r="I350" s="148"/>
      <c r="J350" s="148">
        <f>ROUND(I350*H350,2)</f>
        <v>0</v>
      </c>
      <c r="K350" s="149"/>
      <c r="L350" s="31"/>
      <c r="M350" s="150" t="s">
        <v>1</v>
      </c>
      <c r="N350" s="151" t="s">
        <v>38</v>
      </c>
      <c r="O350" s="152">
        <v>0.83899999999999997</v>
      </c>
      <c r="P350" s="152">
        <f>O350*H350</f>
        <v>26.05095</v>
      </c>
      <c r="Q350" s="152">
        <v>6.5799999999999999E-3</v>
      </c>
      <c r="R350" s="152">
        <f>Q350*H350</f>
        <v>0.20430899999999999</v>
      </c>
      <c r="S350" s="152">
        <v>0</v>
      </c>
      <c r="T350" s="153">
        <f>S350*H350</f>
        <v>0</v>
      </c>
      <c r="U350" s="30"/>
      <c r="V350" s="30"/>
      <c r="W350" s="30"/>
      <c r="X350" s="30"/>
      <c r="Y350" s="30"/>
      <c r="Z350" s="30"/>
      <c r="AA350" s="30"/>
      <c r="AB350" s="30"/>
      <c r="AC350" s="30"/>
      <c r="AD350" s="30"/>
      <c r="AE350" s="30"/>
      <c r="AR350" s="154" t="s">
        <v>143</v>
      </c>
      <c r="AT350" s="154" t="s">
        <v>139</v>
      </c>
      <c r="AU350" s="154" t="s">
        <v>83</v>
      </c>
      <c r="AY350" s="18" t="s">
        <v>137</v>
      </c>
      <c r="BE350" s="155">
        <f>IF(N350="základní",J350,0)</f>
        <v>0</v>
      </c>
      <c r="BF350" s="155">
        <f>IF(N350="snížená",J350,0)</f>
        <v>0</v>
      </c>
      <c r="BG350" s="155">
        <f>IF(N350="zákl. přenesená",J350,0)</f>
        <v>0</v>
      </c>
      <c r="BH350" s="155">
        <f>IF(N350="sníž. přenesená",J350,0)</f>
        <v>0</v>
      </c>
      <c r="BI350" s="155">
        <f>IF(N350="nulová",J350,0)</f>
        <v>0</v>
      </c>
      <c r="BJ350" s="18" t="s">
        <v>81</v>
      </c>
      <c r="BK350" s="155">
        <f>ROUND(I350*H350,2)</f>
        <v>0</v>
      </c>
      <c r="BL350" s="18" t="s">
        <v>143</v>
      </c>
      <c r="BM350" s="154" t="s">
        <v>3683</v>
      </c>
    </row>
    <row r="351" spans="1:65" s="13" customFormat="1">
      <c r="B351" s="156"/>
      <c r="D351" s="157" t="s">
        <v>145</v>
      </c>
      <c r="E351" s="158" t="s">
        <v>1</v>
      </c>
      <c r="F351" s="159" t="s">
        <v>3684</v>
      </c>
      <c r="H351" s="160">
        <v>6.6239999999999997</v>
      </c>
      <c r="L351" s="156"/>
      <c r="M351" s="161"/>
      <c r="N351" s="162"/>
      <c r="O351" s="162"/>
      <c r="P351" s="162"/>
      <c r="Q351" s="162"/>
      <c r="R351" s="162"/>
      <c r="S351" s="162"/>
      <c r="T351" s="163"/>
      <c r="AT351" s="158" t="s">
        <v>145</v>
      </c>
      <c r="AU351" s="158" t="s">
        <v>83</v>
      </c>
      <c r="AV351" s="13" t="s">
        <v>83</v>
      </c>
      <c r="AW351" s="13" t="s">
        <v>29</v>
      </c>
      <c r="AX351" s="13" t="s">
        <v>73</v>
      </c>
      <c r="AY351" s="158" t="s">
        <v>137</v>
      </c>
    </row>
    <row r="352" spans="1:65" s="13" customFormat="1">
      <c r="B352" s="156"/>
      <c r="D352" s="157" t="s">
        <v>145</v>
      </c>
      <c r="E352" s="158" t="s">
        <v>1</v>
      </c>
      <c r="F352" s="159" t="s">
        <v>3685</v>
      </c>
      <c r="H352" s="160">
        <v>2.944</v>
      </c>
      <c r="L352" s="156"/>
      <c r="M352" s="161"/>
      <c r="N352" s="162"/>
      <c r="O352" s="162"/>
      <c r="P352" s="162"/>
      <c r="Q352" s="162"/>
      <c r="R352" s="162"/>
      <c r="S352" s="162"/>
      <c r="T352" s="163"/>
      <c r="AT352" s="158" t="s">
        <v>145</v>
      </c>
      <c r="AU352" s="158" t="s">
        <v>83</v>
      </c>
      <c r="AV352" s="13" t="s">
        <v>83</v>
      </c>
      <c r="AW352" s="13" t="s">
        <v>29</v>
      </c>
      <c r="AX352" s="13" t="s">
        <v>73</v>
      </c>
      <c r="AY352" s="158" t="s">
        <v>137</v>
      </c>
    </row>
    <row r="353" spans="1:65" s="13" customFormat="1">
      <c r="B353" s="156"/>
      <c r="D353" s="157" t="s">
        <v>145</v>
      </c>
      <c r="E353" s="158" t="s">
        <v>1</v>
      </c>
      <c r="F353" s="159" t="s">
        <v>3686</v>
      </c>
      <c r="H353" s="160">
        <v>6.0720000000000001</v>
      </c>
      <c r="L353" s="156"/>
      <c r="M353" s="161"/>
      <c r="N353" s="162"/>
      <c r="O353" s="162"/>
      <c r="P353" s="162"/>
      <c r="Q353" s="162"/>
      <c r="R353" s="162"/>
      <c r="S353" s="162"/>
      <c r="T353" s="163"/>
      <c r="AT353" s="158" t="s">
        <v>145</v>
      </c>
      <c r="AU353" s="158" t="s">
        <v>83</v>
      </c>
      <c r="AV353" s="13" t="s">
        <v>83</v>
      </c>
      <c r="AW353" s="13" t="s">
        <v>29</v>
      </c>
      <c r="AX353" s="13" t="s">
        <v>73</v>
      </c>
      <c r="AY353" s="158" t="s">
        <v>137</v>
      </c>
    </row>
    <row r="354" spans="1:65" s="13" customFormat="1">
      <c r="B354" s="156"/>
      <c r="D354" s="157" t="s">
        <v>145</v>
      </c>
      <c r="E354" s="158" t="s">
        <v>1</v>
      </c>
      <c r="F354" s="159" t="s">
        <v>3687</v>
      </c>
      <c r="H354" s="160">
        <v>15.41</v>
      </c>
      <c r="L354" s="156"/>
      <c r="M354" s="161"/>
      <c r="N354" s="162"/>
      <c r="O354" s="162"/>
      <c r="P354" s="162"/>
      <c r="Q354" s="162"/>
      <c r="R354" s="162"/>
      <c r="S354" s="162"/>
      <c r="T354" s="163"/>
      <c r="AT354" s="158" t="s">
        <v>145</v>
      </c>
      <c r="AU354" s="158" t="s">
        <v>83</v>
      </c>
      <c r="AV354" s="13" t="s">
        <v>83</v>
      </c>
      <c r="AW354" s="13" t="s">
        <v>29</v>
      </c>
      <c r="AX354" s="13" t="s">
        <v>73</v>
      </c>
      <c r="AY354" s="158" t="s">
        <v>137</v>
      </c>
    </row>
    <row r="355" spans="1:65" s="14" customFormat="1">
      <c r="B355" s="164"/>
      <c r="D355" s="157" t="s">
        <v>145</v>
      </c>
      <c r="E355" s="165" t="s">
        <v>1</v>
      </c>
      <c r="F355" s="166" t="s">
        <v>176</v>
      </c>
      <c r="H355" s="167">
        <v>31.05</v>
      </c>
      <c r="L355" s="164"/>
      <c r="M355" s="168"/>
      <c r="N355" s="169"/>
      <c r="O355" s="169"/>
      <c r="P355" s="169"/>
      <c r="Q355" s="169"/>
      <c r="R355" s="169"/>
      <c r="S355" s="169"/>
      <c r="T355" s="170"/>
      <c r="AT355" s="165" t="s">
        <v>145</v>
      </c>
      <c r="AU355" s="165" t="s">
        <v>83</v>
      </c>
      <c r="AV355" s="14" t="s">
        <v>143</v>
      </c>
      <c r="AW355" s="14" t="s">
        <v>29</v>
      </c>
      <c r="AX355" s="14" t="s">
        <v>81</v>
      </c>
      <c r="AY355" s="165" t="s">
        <v>137</v>
      </c>
    </row>
    <row r="356" spans="1:65" s="2" customFormat="1" ht="16.5" customHeight="1">
      <c r="A356" s="30"/>
      <c r="B356" s="142"/>
      <c r="C356" s="143" t="s">
        <v>738</v>
      </c>
      <c r="D356" s="143" t="s">
        <v>139</v>
      </c>
      <c r="E356" s="144" t="s">
        <v>760</v>
      </c>
      <c r="F356" s="145" t="s">
        <v>761</v>
      </c>
      <c r="G356" s="146" t="s">
        <v>142</v>
      </c>
      <c r="H356" s="147">
        <v>31.05</v>
      </c>
      <c r="I356" s="148"/>
      <c r="J356" s="148">
        <f>ROUND(I356*H356,2)</f>
        <v>0</v>
      </c>
      <c r="K356" s="149"/>
      <c r="L356" s="31"/>
      <c r="M356" s="150" t="s">
        <v>1</v>
      </c>
      <c r="N356" s="151" t="s">
        <v>38</v>
      </c>
      <c r="O356" s="152">
        <v>0.26</v>
      </c>
      <c r="P356" s="152">
        <f>O356*H356</f>
        <v>8.0730000000000004</v>
      </c>
      <c r="Q356" s="152">
        <v>0</v>
      </c>
      <c r="R356" s="152">
        <f>Q356*H356</f>
        <v>0</v>
      </c>
      <c r="S356" s="152">
        <v>0</v>
      </c>
      <c r="T356" s="153">
        <f>S356*H356</f>
        <v>0</v>
      </c>
      <c r="U356" s="30"/>
      <c r="V356" s="30"/>
      <c r="W356" s="30"/>
      <c r="X356" s="30"/>
      <c r="Y356" s="30"/>
      <c r="Z356" s="30"/>
      <c r="AA356" s="30"/>
      <c r="AB356" s="30"/>
      <c r="AC356" s="30"/>
      <c r="AD356" s="30"/>
      <c r="AE356" s="30"/>
      <c r="AR356" s="154" t="s">
        <v>143</v>
      </c>
      <c r="AT356" s="154" t="s">
        <v>139</v>
      </c>
      <c r="AU356" s="154" t="s">
        <v>83</v>
      </c>
      <c r="AY356" s="18" t="s">
        <v>137</v>
      </c>
      <c r="BE356" s="155">
        <f>IF(N356="základní",J356,0)</f>
        <v>0</v>
      </c>
      <c r="BF356" s="155">
        <f>IF(N356="snížená",J356,0)</f>
        <v>0</v>
      </c>
      <c r="BG356" s="155">
        <f>IF(N356="zákl. přenesená",J356,0)</f>
        <v>0</v>
      </c>
      <c r="BH356" s="155">
        <f>IF(N356="sníž. přenesená",J356,0)</f>
        <v>0</v>
      </c>
      <c r="BI356" s="155">
        <f>IF(N356="nulová",J356,0)</f>
        <v>0</v>
      </c>
      <c r="BJ356" s="18" t="s">
        <v>81</v>
      </c>
      <c r="BK356" s="155">
        <f>ROUND(I356*H356,2)</f>
        <v>0</v>
      </c>
      <c r="BL356" s="18" t="s">
        <v>143</v>
      </c>
      <c r="BM356" s="154" t="s">
        <v>3688</v>
      </c>
    </row>
    <row r="357" spans="1:65" s="12" customFormat="1" ht="22.8" customHeight="1">
      <c r="B357" s="130"/>
      <c r="D357" s="131" t="s">
        <v>72</v>
      </c>
      <c r="E357" s="140" t="s">
        <v>160</v>
      </c>
      <c r="F357" s="140" t="s">
        <v>299</v>
      </c>
      <c r="J357" s="141">
        <f>BK357</f>
        <v>0</v>
      </c>
      <c r="L357" s="130"/>
      <c r="M357" s="134"/>
      <c r="N357" s="135"/>
      <c r="O357" s="135"/>
      <c r="P357" s="136">
        <f>SUM(P358:P374)</f>
        <v>436.99887700000005</v>
      </c>
      <c r="Q357" s="135"/>
      <c r="R357" s="136">
        <f>SUM(R358:R374)</f>
        <v>508.9496595</v>
      </c>
      <c r="S357" s="135"/>
      <c r="T357" s="137">
        <f>SUM(T358:T374)</f>
        <v>0</v>
      </c>
      <c r="AR357" s="131" t="s">
        <v>81</v>
      </c>
      <c r="AT357" s="138" t="s">
        <v>72</v>
      </c>
      <c r="AU357" s="138" t="s">
        <v>81</v>
      </c>
      <c r="AY357" s="131" t="s">
        <v>137</v>
      </c>
      <c r="BK357" s="139">
        <f>SUM(BK358:BK374)</f>
        <v>0</v>
      </c>
    </row>
    <row r="358" spans="1:65" s="2" customFormat="1" ht="24.15" customHeight="1">
      <c r="A358" s="30"/>
      <c r="B358" s="142"/>
      <c r="C358" s="143" t="s">
        <v>742</v>
      </c>
      <c r="D358" s="143" t="s">
        <v>139</v>
      </c>
      <c r="E358" s="144" t="s">
        <v>3689</v>
      </c>
      <c r="F358" s="145" t="s">
        <v>3690</v>
      </c>
      <c r="G358" s="146" t="s">
        <v>142</v>
      </c>
      <c r="H358" s="147">
        <v>23.731000000000002</v>
      </c>
      <c r="I358" s="148"/>
      <c r="J358" s="148">
        <f>ROUND(I358*H358,2)</f>
        <v>0</v>
      </c>
      <c r="K358" s="149"/>
      <c r="L358" s="31"/>
      <c r="M358" s="150" t="s">
        <v>1</v>
      </c>
      <c r="N358" s="151" t="s">
        <v>38</v>
      </c>
      <c r="O358" s="152">
        <v>2.7E-2</v>
      </c>
      <c r="P358" s="152">
        <f>O358*H358</f>
        <v>0.640737</v>
      </c>
      <c r="Q358" s="152">
        <v>0.29699999999999999</v>
      </c>
      <c r="R358" s="152">
        <f>Q358*H358</f>
        <v>7.0481069999999999</v>
      </c>
      <c r="S358" s="152">
        <v>0</v>
      </c>
      <c r="T358" s="153">
        <f>S358*H358</f>
        <v>0</v>
      </c>
      <c r="U358" s="30"/>
      <c r="V358" s="30"/>
      <c r="W358" s="30"/>
      <c r="X358" s="30"/>
      <c r="Y358" s="30"/>
      <c r="Z358" s="30"/>
      <c r="AA358" s="30"/>
      <c r="AB358" s="30"/>
      <c r="AC358" s="30"/>
      <c r="AD358" s="30"/>
      <c r="AE358" s="30"/>
      <c r="AR358" s="154" t="s">
        <v>143</v>
      </c>
      <c r="AT358" s="154" t="s">
        <v>139</v>
      </c>
      <c r="AU358" s="154" t="s">
        <v>83</v>
      </c>
      <c r="AY358" s="18" t="s">
        <v>137</v>
      </c>
      <c r="BE358" s="155">
        <f>IF(N358="základní",J358,0)</f>
        <v>0</v>
      </c>
      <c r="BF358" s="155">
        <f>IF(N358="snížená",J358,0)</f>
        <v>0</v>
      </c>
      <c r="BG358" s="155">
        <f>IF(N358="zákl. přenesená",J358,0)</f>
        <v>0</v>
      </c>
      <c r="BH358" s="155">
        <f>IF(N358="sníž. přenesená",J358,0)</f>
        <v>0</v>
      </c>
      <c r="BI358" s="155">
        <f>IF(N358="nulová",J358,0)</f>
        <v>0</v>
      </c>
      <c r="BJ358" s="18" t="s">
        <v>81</v>
      </c>
      <c r="BK358" s="155">
        <f>ROUND(I358*H358,2)</f>
        <v>0</v>
      </c>
      <c r="BL358" s="18" t="s">
        <v>143</v>
      </c>
      <c r="BM358" s="154" t="s">
        <v>3691</v>
      </c>
    </row>
    <row r="359" spans="1:65" s="13" customFormat="1">
      <c r="B359" s="156"/>
      <c r="D359" s="157" t="s">
        <v>145</v>
      </c>
      <c r="E359" s="158" t="s">
        <v>1</v>
      </c>
      <c r="F359" s="159" t="s">
        <v>3512</v>
      </c>
      <c r="H359" s="160">
        <v>4.2080000000000002</v>
      </c>
      <c r="L359" s="156"/>
      <c r="M359" s="161"/>
      <c r="N359" s="162"/>
      <c r="O359" s="162"/>
      <c r="P359" s="162"/>
      <c r="Q359" s="162"/>
      <c r="R359" s="162"/>
      <c r="S359" s="162"/>
      <c r="T359" s="163"/>
      <c r="AT359" s="158" t="s">
        <v>145</v>
      </c>
      <c r="AU359" s="158" t="s">
        <v>83</v>
      </c>
      <c r="AV359" s="13" t="s">
        <v>83</v>
      </c>
      <c r="AW359" s="13" t="s">
        <v>29</v>
      </c>
      <c r="AX359" s="13" t="s">
        <v>73</v>
      </c>
      <c r="AY359" s="158" t="s">
        <v>137</v>
      </c>
    </row>
    <row r="360" spans="1:65" s="13" customFormat="1">
      <c r="B360" s="156"/>
      <c r="D360" s="157" t="s">
        <v>145</v>
      </c>
      <c r="E360" s="158" t="s">
        <v>1</v>
      </c>
      <c r="F360" s="159" t="s">
        <v>3513</v>
      </c>
      <c r="H360" s="160">
        <v>1.6160000000000001</v>
      </c>
      <c r="L360" s="156"/>
      <c r="M360" s="161"/>
      <c r="N360" s="162"/>
      <c r="O360" s="162"/>
      <c r="P360" s="162"/>
      <c r="Q360" s="162"/>
      <c r="R360" s="162"/>
      <c r="S360" s="162"/>
      <c r="T360" s="163"/>
      <c r="AT360" s="158" t="s">
        <v>145</v>
      </c>
      <c r="AU360" s="158" t="s">
        <v>83</v>
      </c>
      <c r="AV360" s="13" t="s">
        <v>83</v>
      </c>
      <c r="AW360" s="13" t="s">
        <v>29</v>
      </c>
      <c r="AX360" s="13" t="s">
        <v>73</v>
      </c>
      <c r="AY360" s="158" t="s">
        <v>137</v>
      </c>
    </row>
    <row r="361" spans="1:65" s="13" customFormat="1">
      <c r="B361" s="156"/>
      <c r="D361" s="157" t="s">
        <v>145</v>
      </c>
      <c r="E361" s="158" t="s">
        <v>1</v>
      </c>
      <c r="F361" s="159" t="s">
        <v>3514</v>
      </c>
      <c r="H361" s="160">
        <v>3.5419999999999998</v>
      </c>
      <c r="L361" s="156"/>
      <c r="M361" s="161"/>
      <c r="N361" s="162"/>
      <c r="O361" s="162"/>
      <c r="P361" s="162"/>
      <c r="Q361" s="162"/>
      <c r="R361" s="162"/>
      <c r="S361" s="162"/>
      <c r="T361" s="163"/>
      <c r="AT361" s="158" t="s">
        <v>145</v>
      </c>
      <c r="AU361" s="158" t="s">
        <v>83</v>
      </c>
      <c r="AV361" s="13" t="s">
        <v>83</v>
      </c>
      <c r="AW361" s="13" t="s">
        <v>29</v>
      </c>
      <c r="AX361" s="13" t="s">
        <v>73</v>
      </c>
      <c r="AY361" s="158" t="s">
        <v>137</v>
      </c>
    </row>
    <row r="362" spans="1:65" s="13" customFormat="1">
      <c r="B362" s="156"/>
      <c r="D362" s="157" t="s">
        <v>145</v>
      </c>
      <c r="E362" s="158" t="s">
        <v>1</v>
      </c>
      <c r="F362" s="159" t="s">
        <v>3515</v>
      </c>
      <c r="H362" s="160">
        <v>14.365</v>
      </c>
      <c r="L362" s="156"/>
      <c r="M362" s="161"/>
      <c r="N362" s="162"/>
      <c r="O362" s="162"/>
      <c r="P362" s="162"/>
      <c r="Q362" s="162"/>
      <c r="R362" s="162"/>
      <c r="S362" s="162"/>
      <c r="T362" s="163"/>
      <c r="AT362" s="158" t="s">
        <v>145</v>
      </c>
      <c r="AU362" s="158" t="s">
        <v>83</v>
      </c>
      <c r="AV362" s="13" t="s">
        <v>83</v>
      </c>
      <c r="AW362" s="13" t="s">
        <v>29</v>
      </c>
      <c r="AX362" s="13" t="s">
        <v>73</v>
      </c>
      <c r="AY362" s="158" t="s">
        <v>137</v>
      </c>
    </row>
    <row r="363" spans="1:65" s="14" customFormat="1">
      <c r="B363" s="164"/>
      <c r="D363" s="157" t="s">
        <v>145</v>
      </c>
      <c r="E363" s="165" t="s">
        <v>1</v>
      </c>
      <c r="F363" s="166" t="s">
        <v>176</v>
      </c>
      <c r="H363" s="167">
        <v>23.731000000000002</v>
      </c>
      <c r="L363" s="164"/>
      <c r="M363" s="168"/>
      <c r="N363" s="169"/>
      <c r="O363" s="169"/>
      <c r="P363" s="169"/>
      <c r="Q363" s="169"/>
      <c r="R363" s="169"/>
      <c r="S363" s="169"/>
      <c r="T363" s="170"/>
      <c r="AT363" s="165" t="s">
        <v>145</v>
      </c>
      <c r="AU363" s="165" t="s">
        <v>83</v>
      </c>
      <c r="AV363" s="14" t="s">
        <v>143</v>
      </c>
      <c r="AW363" s="14" t="s">
        <v>29</v>
      </c>
      <c r="AX363" s="14" t="s">
        <v>81</v>
      </c>
      <c r="AY363" s="165" t="s">
        <v>137</v>
      </c>
    </row>
    <row r="364" spans="1:65" s="2" customFormat="1" ht="16.5" customHeight="1">
      <c r="A364" s="30"/>
      <c r="B364" s="142"/>
      <c r="C364" s="143" t="s">
        <v>748</v>
      </c>
      <c r="D364" s="143" t="s">
        <v>139</v>
      </c>
      <c r="E364" s="144" t="s">
        <v>3692</v>
      </c>
      <c r="F364" s="145" t="s">
        <v>3693</v>
      </c>
      <c r="G364" s="146" t="s">
        <v>142</v>
      </c>
      <c r="H364" s="147">
        <v>372.49</v>
      </c>
      <c r="I364" s="148"/>
      <c r="J364" s="148">
        <f>ROUND(I364*H364,2)</f>
        <v>0</v>
      </c>
      <c r="K364" s="149"/>
      <c r="L364" s="31"/>
      <c r="M364" s="150" t="s">
        <v>1</v>
      </c>
      <c r="N364" s="151" t="s">
        <v>38</v>
      </c>
      <c r="O364" s="152">
        <v>2.5999999999999999E-2</v>
      </c>
      <c r="P364" s="152">
        <f>O364*H364</f>
        <v>9.6847399999999997</v>
      </c>
      <c r="Q364" s="152">
        <v>0.34499999999999997</v>
      </c>
      <c r="R364" s="152">
        <f>Q364*H364</f>
        <v>128.50905</v>
      </c>
      <c r="S364" s="152">
        <v>0</v>
      </c>
      <c r="T364" s="153">
        <f>S364*H364</f>
        <v>0</v>
      </c>
      <c r="U364" s="30"/>
      <c r="V364" s="30"/>
      <c r="W364" s="30"/>
      <c r="X364" s="30"/>
      <c r="Y364" s="30"/>
      <c r="Z364" s="30"/>
      <c r="AA364" s="30"/>
      <c r="AB364" s="30"/>
      <c r="AC364" s="30"/>
      <c r="AD364" s="30"/>
      <c r="AE364" s="30"/>
      <c r="AR364" s="154" t="s">
        <v>143</v>
      </c>
      <c r="AT364" s="154" t="s">
        <v>139</v>
      </c>
      <c r="AU364" s="154" t="s">
        <v>83</v>
      </c>
      <c r="AY364" s="18" t="s">
        <v>137</v>
      </c>
      <c r="BE364" s="155">
        <f>IF(N364="základní",J364,0)</f>
        <v>0</v>
      </c>
      <c r="BF364" s="155">
        <f>IF(N364="snížená",J364,0)</f>
        <v>0</v>
      </c>
      <c r="BG364" s="155">
        <f>IF(N364="zákl. přenesená",J364,0)</f>
        <v>0</v>
      </c>
      <c r="BH364" s="155">
        <f>IF(N364="sníž. přenesená",J364,0)</f>
        <v>0</v>
      </c>
      <c r="BI364" s="155">
        <f>IF(N364="nulová",J364,0)</f>
        <v>0</v>
      </c>
      <c r="BJ364" s="18" t="s">
        <v>81</v>
      </c>
      <c r="BK364" s="155">
        <f>ROUND(I364*H364,2)</f>
        <v>0</v>
      </c>
      <c r="BL364" s="18" t="s">
        <v>143</v>
      </c>
      <c r="BM364" s="154" t="s">
        <v>3694</v>
      </c>
    </row>
    <row r="365" spans="1:65" s="13" customFormat="1">
      <c r="B365" s="156"/>
      <c r="D365" s="157" t="s">
        <v>145</v>
      </c>
      <c r="E365" s="158" t="s">
        <v>1</v>
      </c>
      <c r="F365" s="159" t="s">
        <v>3695</v>
      </c>
      <c r="H365" s="160">
        <v>372.49</v>
      </c>
      <c r="L365" s="156"/>
      <c r="M365" s="161"/>
      <c r="N365" s="162"/>
      <c r="O365" s="162"/>
      <c r="P365" s="162"/>
      <c r="Q365" s="162"/>
      <c r="R365" s="162"/>
      <c r="S365" s="162"/>
      <c r="T365" s="163"/>
      <c r="AT365" s="158" t="s">
        <v>145</v>
      </c>
      <c r="AU365" s="158" t="s">
        <v>83</v>
      </c>
      <c r="AV365" s="13" t="s">
        <v>83</v>
      </c>
      <c r="AW365" s="13" t="s">
        <v>29</v>
      </c>
      <c r="AX365" s="13" t="s">
        <v>81</v>
      </c>
      <c r="AY365" s="158" t="s">
        <v>137</v>
      </c>
    </row>
    <row r="366" spans="1:65" s="2" customFormat="1" ht="16.5" customHeight="1">
      <c r="A366" s="30"/>
      <c r="B366" s="142"/>
      <c r="C366" s="143" t="s">
        <v>754</v>
      </c>
      <c r="D366" s="143" t="s">
        <v>139</v>
      </c>
      <c r="E366" s="144" t="s">
        <v>3696</v>
      </c>
      <c r="F366" s="145" t="s">
        <v>3697</v>
      </c>
      <c r="G366" s="146" t="s">
        <v>142</v>
      </c>
      <c r="H366" s="147">
        <v>369</v>
      </c>
      <c r="I366" s="148"/>
      <c r="J366" s="148">
        <f>ROUND(I366*H366,2)</f>
        <v>0</v>
      </c>
      <c r="K366" s="149"/>
      <c r="L366" s="31"/>
      <c r="M366" s="150" t="s">
        <v>1</v>
      </c>
      <c r="N366" s="151" t="s">
        <v>38</v>
      </c>
      <c r="O366" s="152">
        <v>3.1E-2</v>
      </c>
      <c r="P366" s="152">
        <f>O366*H366</f>
        <v>11.439</v>
      </c>
      <c r="Q366" s="152">
        <v>0.57499999999999996</v>
      </c>
      <c r="R366" s="152">
        <f>Q366*H366</f>
        <v>212.17499999999998</v>
      </c>
      <c r="S366" s="152">
        <v>0</v>
      </c>
      <c r="T366" s="153">
        <f>S366*H366</f>
        <v>0</v>
      </c>
      <c r="U366" s="30"/>
      <c r="V366" s="30"/>
      <c r="W366" s="30"/>
      <c r="X366" s="30"/>
      <c r="Y366" s="30"/>
      <c r="Z366" s="30"/>
      <c r="AA366" s="30"/>
      <c r="AB366" s="30"/>
      <c r="AC366" s="30"/>
      <c r="AD366" s="30"/>
      <c r="AE366" s="30"/>
      <c r="AR366" s="154" t="s">
        <v>143</v>
      </c>
      <c r="AT366" s="154" t="s">
        <v>139</v>
      </c>
      <c r="AU366" s="154" t="s">
        <v>83</v>
      </c>
      <c r="AY366" s="18" t="s">
        <v>137</v>
      </c>
      <c r="BE366" s="155">
        <f>IF(N366="základní",J366,0)</f>
        <v>0</v>
      </c>
      <c r="BF366" s="155">
        <f>IF(N366="snížená",J366,0)</f>
        <v>0</v>
      </c>
      <c r="BG366" s="155">
        <f>IF(N366="zákl. přenesená",J366,0)</f>
        <v>0</v>
      </c>
      <c r="BH366" s="155">
        <f>IF(N366="sníž. přenesená",J366,0)</f>
        <v>0</v>
      </c>
      <c r="BI366" s="155">
        <f>IF(N366="nulová",J366,0)</f>
        <v>0</v>
      </c>
      <c r="BJ366" s="18" t="s">
        <v>81</v>
      </c>
      <c r="BK366" s="155">
        <f>ROUND(I366*H366,2)</f>
        <v>0</v>
      </c>
      <c r="BL366" s="18" t="s">
        <v>143</v>
      </c>
      <c r="BM366" s="154" t="s">
        <v>3698</v>
      </c>
    </row>
    <row r="367" spans="1:65" s="13" customFormat="1">
      <c r="B367" s="156"/>
      <c r="D367" s="157" t="s">
        <v>145</v>
      </c>
      <c r="E367" s="158" t="s">
        <v>1</v>
      </c>
      <c r="F367" s="159" t="s">
        <v>3699</v>
      </c>
      <c r="H367" s="160">
        <v>369</v>
      </c>
      <c r="L367" s="156"/>
      <c r="M367" s="161"/>
      <c r="N367" s="162"/>
      <c r="O367" s="162"/>
      <c r="P367" s="162"/>
      <c r="Q367" s="162"/>
      <c r="R367" s="162"/>
      <c r="S367" s="162"/>
      <c r="T367" s="163"/>
      <c r="AT367" s="158" t="s">
        <v>145</v>
      </c>
      <c r="AU367" s="158" t="s">
        <v>83</v>
      </c>
      <c r="AV367" s="13" t="s">
        <v>83</v>
      </c>
      <c r="AW367" s="13" t="s">
        <v>29</v>
      </c>
      <c r="AX367" s="13" t="s">
        <v>81</v>
      </c>
      <c r="AY367" s="158" t="s">
        <v>137</v>
      </c>
    </row>
    <row r="368" spans="1:65" s="2" customFormat="1" ht="24.15" customHeight="1">
      <c r="A368" s="30"/>
      <c r="B368" s="142"/>
      <c r="C368" s="143" t="s">
        <v>759</v>
      </c>
      <c r="D368" s="143" t="s">
        <v>139</v>
      </c>
      <c r="E368" s="144" t="s">
        <v>3700</v>
      </c>
      <c r="F368" s="145" t="s">
        <v>3701</v>
      </c>
      <c r="G368" s="146" t="s">
        <v>142</v>
      </c>
      <c r="H368" s="147">
        <v>372.49</v>
      </c>
      <c r="I368" s="148"/>
      <c r="J368" s="148">
        <f>ROUND(I368*H368,2)</f>
        <v>0</v>
      </c>
      <c r="K368" s="149"/>
      <c r="L368" s="31"/>
      <c r="M368" s="150" t="s">
        <v>1</v>
      </c>
      <c r="N368" s="151" t="s">
        <v>38</v>
      </c>
      <c r="O368" s="152">
        <v>0.56000000000000005</v>
      </c>
      <c r="P368" s="152">
        <f>O368*H368</f>
        <v>208.59440000000004</v>
      </c>
      <c r="Q368" s="152">
        <v>8.4250000000000005E-2</v>
      </c>
      <c r="R368" s="152">
        <f>Q368*H368</f>
        <v>31.382282500000002</v>
      </c>
      <c r="S368" s="152">
        <v>0</v>
      </c>
      <c r="T368" s="153">
        <f>S368*H368</f>
        <v>0</v>
      </c>
      <c r="U368" s="30"/>
      <c r="V368" s="30"/>
      <c r="W368" s="30"/>
      <c r="X368" s="30"/>
      <c r="Y368" s="30"/>
      <c r="Z368" s="30"/>
      <c r="AA368" s="30"/>
      <c r="AB368" s="30"/>
      <c r="AC368" s="30"/>
      <c r="AD368" s="30"/>
      <c r="AE368" s="30"/>
      <c r="AR368" s="154" t="s">
        <v>143</v>
      </c>
      <c r="AT368" s="154" t="s">
        <v>139</v>
      </c>
      <c r="AU368" s="154" t="s">
        <v>83</v>
      </c>
      <c r="AY368" s="18" t="s">
        <v>137</v>
      </c>
      <c r="BE368" s="155">
        <f>IF(N368="základní",J368,0)</f>
        <v>0</v>
      </c>
      <c r="BF368" s="155">
        <f>IF(N368="snížená",J368,0)</f>
        <v>0</v>
      </c>
      <c r="BG368" s="155">
        <f>IF(N368="zákl. přenesená",J368,0)</f>
        <v>0</v>
      </c>
      <c r="BH368" s="155">
        <f>IF(N368="sníž. přenesená",J368,0)</f>
        <v>0</v>
      </c>
      <c r="BI368" s="155">
        <f>IF(N368="nulová",J368,0)</f>
        <v>0</v>
      </c>
      <c r="BJ368" s="18" t="s">
        <v>81</v>
      </c>
      <c r="BK368" s="155">
        <f>ROUND(I368*H368,2)</f>
        <v>0</v>
      </c>
      <c r="BL368" s="18" t="s">
        <v>143</v>
      </c>
      <c r="BM368" s="154" t="s">
        <v>3702</v>
      </c>
    </row>
    <row r="369" spans="1:65" s="13" customFormat="1" ht="20.399999999999999">
      <c r="B369" s="156"/>
      <c r="D369" s="157" t="s">
        <v>145</v>
      </c>
      <c r="E369" s="158" t="s">
        <v>1</v>
      </c>
      <c r="F369" s="159" t="s">
        <v>3703</v>
      </c>
      <c r="H369" s="160">
        <v>372.49</v>
      </c>
      <c r="L369" s="156"/>
      <c r="M369" s="161"/>
      <c r="N369" s="162"/>
      <c r="O369" s="162"/>
      <c r="P369" s="162"/>
      <c r="Q369" s="162"/>
      <c r="R369" s="162"/>
      <c r="S369" s="162"/>
      <c r="T369" s="163"/>
      <c r="AT369" s="158" t="s">
        <v>145</v>
      </c>
      <c r="AU369" s="158" t="s">
        <v>83</v>
      </c>
      <c r="AV369" s="13" t="s">
        <v>83</v>
      </c>
      <c r="AW369" s="13" t="s">
        <v>29</v>
      </c>
      <c r="AX369" s="13" t="s">
        <v>81</v>
      </c>
      <c r="AY369" s="158" t="s">
        <v>137</v>
      </c>
    </row>
    <row r="370" spans="1:65" s="2" customFormat="1" ht="16.5" customHeight="1">
      <c r="A370" s="30"/>
      <c r="B370" s="142"/>
      <c r="C370" s="177" t="s">
        <v>763</v>
      </c>
      <c r="D370" s="177" t="s">
        <v>214</v>
      </c>
      <c r="E370" s="178" t="s">
        <v>3704</v>
      </c>
      <c r="F370" s="179" t="s">
        <v>3705</v>
      </c>
      <c r="G370" s="180" t="s">
        <v>142</v>
      </c>
      <c r="H370" s="181">
        <v>369.49</v>
      </c>
      <c r="I370" s="182"/>
      <c r="J370" s="182">
        <f>ROUND(I370*H370,2)</f>
        <v>0</v>
      </c>
      <c r="K370" s="183"/>
      <c r="L370" s="184"/>
      <c r="M370" s="185" t="s">
        <v>1</v>
      </c>
      <c r="N370" s="186" t="s">
        <v>38</v>
      </c>
      <c r="O370" s="152">
        <v>0</v>
      </c>
      <c r="P370" s="152">
        <f>O370*H370</f>
        <v>0</v>
      </c>
      <c r="Q370" s="152">
        <v>0.113</v>
      </c>
      <c r="R370" s="152">
        <f>Q370*H370</f>
        <v>41.752369999999999</v>
      </c>
      <c r="S370" s="152">
        <v>0</v>
      </c>
      <c r="T370" s="153">
        <f>S370*H370</f>
        <v>0</v>
      </c>
      <c r="U370" s="30"/>
      <c r="V370" s="30"/>
      <c r="W370" s="30"/>
      <c r="X370" s="30"/>
      <c r="Y370" s="30"/>
      <c r="Z370" s="30"/>
      <c r="AA370" s="30"/>
      <c r="AB370" s="30"/>
      <c r="AC370" s="30"/>
      <c r="AD370" s="30"/>
      <c r="AE370" s="30"/>
      <c r="AR370" s="154" t="s">
        <v>177</v>
      </c>
      <c r="AT370" s="154" t="s">
        <v>214</v>
      </c>
      <c r="AU370" s="154" t="s">
        <v>83</v>
      </c>
      <c r="AY370" s="18" t="s">
        <v>137</v>
      </c>
      <c r="BE370" s="155">
        <f>IF(N370="základní",J370,0)</f>
        <v>0</v>
      </c>
      <c r="BF370" s="155">
        <f>IF(N370="snížená",J370,0)</f>
        <v>0</v>
      </c>
      <c r="BG370" s="155">
        <f>IF(N370="zákl. přenesená",J370,0)</f>
        <v>0</v>
      </c>
      <c r="BH370" s="155">
        <f>IF(N370="sníž. přenesená",J370,0)</f>
        <v>0</v>
      </c>
      <c r="BI370" s="155">
        <f>IF(N370="nulová",J370,0)</f>
        <v>0</v>
      </c>
      <c r="BJ370" s="18" t="s">
        <v>81</v>
      </c>
      <c r="BK370" s="155">
        <f>ROUND(I370*H370,2)</f>
        <v>0</v>
      </c>
      <c r="BL370" s="18" t="s">
        <v>143</v>
      </c>
      <c r="BM370" s="154" t="s">
        <v>3706</v>
      </c>
    </row>
    <row r="371" spans="1:65" s="2" customFormat="1" ht="24.15" customHeight="1">
      <c r="A371" s="30"/>
      <c r="B371" s="142"/>
      <c r="C371" s="177" t="s">
        <v>768</v>
      </c>
      <c r="D371" s="177" t="s">
        <v>214</v>
      </c>
      <c r="E371" s="178" t="s">
        <v>3707</v>
      </c>
      <c r="F371" s="179" t="s">
        <v>3708</v>
      </c>
      <c r="G371" s="180" t="s">
        <v>142</v>
      </c>
      <c r="H371" s="181">
        <v>3</v>
      </c>
      <c r="I371" s="182"/>
      <c r="J371" s="182">
        <f>ROUND(I371*H371,2)</f>
        <v>0</v>
      </c>
      <c r="K371" s="183"/>
      <c r="L371" s="184"/>
      <c r="M371" s="185" t="s">
        <v>1</v>
      </c>
      <c r="N371" s="186" t="s">
        <v>38</v>
      </c>
      <c r="O371" s="152">
        <v>0</v>
      </c>
      <c r="P371" s="152">
        <f>O371*H371</f>
        <v>0</v>
      </c>
      <c r="Q371" s="152">
        <v>0.13</v>
      </c>
      <c r="R371" s="152">
        <f>Q371*H371</f>
        <v>0.39</v>
      </c>
      <c r="S371" s="152">
        <v>0</v>
      </c>
      <c r="T371" s="153">
        <f>S371*H371</f>
        <v>0</v>
      </c>
      <c r="U371" s="30"/>
      <c r="V371" s="30"/>
      <c r="W371" s="30"/>
      <c r="X371" s="30"/>
      <c r="Y371" s="30"/>
      <c r="Z371" s="30"/>
      <c r="AA371" s="30"/>
      <c r="AB371" s="30"/>
      <c r="AC371" s="30"/>
      <c r="AD371" s="30"/>
      <c r="AE371" s="30"/>
      <c r="AR371" s="154" t="s">
        <v>177</v>
      </c>
      <c r="AT371" s="154" t="s">
        <v>214</v>
      </c>
      <c r="AU371" s="154" t="s">
        <v>83</v>
      </c>
      <c r="AY371" s="18" t="s">
        <v>137</v>
      </c>
      <c r="BE371" s="155">
        <f>IF(N371="základní",J371,0)</f>
        <v>0</v>
      </c>
      <c r="BF371" s="155">
        <f>IF(N371="snížená",J371,0)</f>
        <v>0</v>
      </c>
      <c r="BG371" s="155">
        <f>IF(N371="zákl. přenesená",J371,0)</f>
        <v>0</v>
      </c>
      <c r="BH371" s="155">
        <f>IF(N371="sníž. přenesená",J371,0)</f>
        <v>0</v>
      </c>
      <c r="BI371" s="155">
        <f>IF(N371="nulová",J371,0)</f>
        <v>0</v>
      </c>
      <c r="BJ371" s="18" t="s">
        <v>81</v>
      </c>
      <c r="BK371" s="155">
        <f>ROUND(I371*H371,2)</f>
        <v>0</v>
      </c>
      <c r="BL371" s="18" t="s">
        <v>143</v>
      </c>
      <c r="BM371" s="154" t="s">
        <v>3709</v>
      </c>
    </row>
    <row r="372" spans="1:65" s="2" customFormat="1" ht="24.15" customHeight="1">
      <c r="A372" s="30"/>
      <c r="B372" s="142"/>
      <c r="C372" s="143" t="s">
        <v>772</v>
      </c>
      <c r="D372" s="143" t="s">
        <v>139</v>
      </c>
      <c r="E372" s="144" t="s">
        <v>3710</v>
      </c>
      <c r="F372" s="145" t="s">
        <v>3711</v>
      </c>
      <c r="G372" s="146" t="s">
        <v>142</v>
      </c>
      <c r="H372" s="147">
        <v>369</v>
      </c>
      <c r="I372" s="148"/>
      <c r="J372" s="148">
        <f>ROUND(I372*H372,2)</f>
        <v>0</v>
      </c>
      <c r="K372" s="149"/>
      <c r="L372" s="31"/>
      <c r="M372" s="150" t="s">
        <v>1</v>
      </c>
      <c r="N372" s="151" t="s">
        <v>38</v>
      </c>
      <c r="O372" s="152">
        <v>0.56000000000000005</v>
      </c>
      <c r="P372" s="152">
        <f>O372*H372</f>
        <v>206.64000000000001</v>
      </c>
      <c r="Q372" s="152">
        <v>8.5650000000000004E-2</v>
      </c>
      <c r="R372" s="152">
        <f>Q372*H372</f>
        <v>31.604850000000003</v>
      </c>
      <c r="S372" s="152">
        <v>0</v>
      </c>
      <c r="T372" s="153">
        <f>S372*H372</f>
        <v>0</v>
      </c>
      <c r="U372" s="30"/>
      <c r="V372" s="30"/>
      <c r="W372" s="30"/>
      <c r="X372" s="30"/>
      <c r="Y372" s="30"/>
      <c r="Z372" s="30"/>
      <c r="AA372" s="30"/>
      <c r="AB372" s="30"/>
      <c r="AC372" s="30"/>
      <c r="AD372" s="30"/>
      <c r="AE372" s="30"/>
      <c r="AR372" s="154" t="s">
        <v>143</v>
      </c>
      <c r="AT372" s="154" t="s">
        <v>139</v>
      </c>
      <c r="AU372" s="154" t="s">
        <v>83</v>
      </c>
      <c r="AY372" s="18" t="s">
        <v>137</v>
      </c>
      <c r="BE372" s="155">
        <f>IF(N372="základní",J372,0)</f>
        <v>0</v>
      </c>
      <c r="BF372" s="155">
        <f>IF(N372="snížená",J372,0)</f>
        <v>0</v>
      </c>
      <c r="BG372" s="155">
        <f>IF(N372="zákl. přenesená",J372,0)</f>
        <v>0</v>
      </c>
      <c r="BH372" s="155">
        <f>IF(N372="sníž. přenesená",J372,0)</f>
        <v>0</v>
      </c>
      <c r="BI372" s="155">
        <f>IF(N372="nulová",J372,0)</f>
        <v>0</v>
      </c>
      <c r="BJ372" s="18" t="s">
        <v>81</v>
      </c>
      <c r="BK372" s="155">
        <f>ROUND(I372*H372,2)</f>
        <v>0</v>
      </c>
      <c r="BL372" s="18" t="s">
        <v>143</v>
      </c>
      <c r="BM372" s="154" t="s">
        <v>3712</v>
      </c>
    </row>
    <row r="373" spans="1:65" s="13" customFormat="1">
      <c r="B373" s="156"/>
      <c r="D373" s="157" t="s">
        <v>145</v>
      </c>
      <c r="E373" s="158" t="s">
        <v>1</v>
      </c>
      <c r="F373" s="159" t="s">
        <v>3713</v>
      </c>
      <c r="H373" s="160">
        <v>369</v>
      </c>
      <c r="L373" s="156"/>
      <c r="M373" s="161"/>
      <c r="N373" s="162"/>
      <c r="O373" s="162"/>
      <c r="P373" s="162"/>
      <c r="Q373" s="162"/>
      <c r="R373" s="162"/>
      <c r="S373" s="162"/>
      <c r="T373" s="163"/>
      <c r="AT373" s="158" t="s">
        <v>145</v>
      </c>
      <c r="AU373" s="158" t="s">
        <v>83</v>
      </c>
      <c r="AV373" s="13" t="s">
        <v>83</v>
      </c>
      <c r="AW373" s="13" t="s">
        <v>29</v>
      </c>
      <c r="AX373" s="13" t="s">
        <v>81</v>
      </c>
      <c r="AY373" s="158" t="s">
        <v>137</v>
      </c>
    </row>
    <row r="374" spans="1:65" s="2" customFormat="1" ht="16.5" customHeight="1">
      <c r="A374" s="30"/>
      <c r="B374" s="142"/>
      <c r="C374" s="177" t="s">
        <v>777</v>
      </c>
      <c r="D374" s="177" t="s">
        <v>214</v>
      </c>
      <c r="E374" s="178" t="s">
        <v>786</v>
      </c>
      <c r="F374" s="179" t="s">
        <v>787</v>
      </c>
      <c r="G374" s="180" t="s">
        <v>142</v>
      </c>
      <c r="H374" s="181">
        <v>369</v>
      </c>
      <c r="I374" s="182"/>
      <c r="J374" s="182">
        <f>ROUND(I374*H374,2)</f>
        <v>0</v>
      </c>
      <c r="K374" s="183"/>
      <c r="L374" s="184"/>
      <c r="M374" s="185" t="s">
        <v>1</v>
      </c>
      <c r="N374" s="186" t="s">
        <v>38</v>
      </c>
      <c r="O374" s="152">
        <v>0</v>
      </c>
      <c r="P374" s="152">
        <f>O374*H374</f>
        <v>0</v>
      </c>
      <c r="Q374" s="152">
        <v>0.152</v>
      </c>
      <c r="R374" s="152">
        <f>Q374*H374</f>
        <v>56.088000000000001</v>
      </c>
      <c r="S374" s="152">
        <v>0</v>
      </c>
      <c r="T374" s="153">
        <f>S374*H374</f>
        <v>0</v>
      </c>
      <c r="U374" s="30"/>
      <c r="V374" s="30"/>
      <c r="W374" s="30"/>
      <c r="X374" s="30"/>
      <c r="Y374" s="30"/>
      <c r="Z374" s="30"/>
      <c r="AA374" s="30"/>
      <c r="AB374" s="30"/>
      <c r="AC374" s="30"/>
      <c r="AD374" s="30"/>
      <c r="AE374" s="30"/>
      <c r="AR374" s="154" t="s">
        <v>177</v>
      </c>
      <c r="AT374" s="154" t="s">
        <v>214</v>
      </c>
      <c r="AU374" s="154" t="s">
        <v>83</v>
      </c>
      <c r="AY374" s="18" t="s">
        <v>137</v>
      </c>
      <c r="BE374" s="155">
        <f>IF(N374="základní",J374,0)</f>
        <v>0</v>
      </c>
      <c r="BF374" s="155">
        <f>IF(N374="snížená",J374,0)</f>
        <v>0</v>
      </c>
      <c r="BG374" s="155">
        <f>IF(N374="zákl. přenesená",J374,0)</f>
        <v>0</v>
      </c>
      <c r="BH374" s="155">
        <f>IF(N374="sníž. přenesená",J374,0)</f>
        <v>0</v>
      </c>
      <c r="BI374" s="155">
        <f>IF(N374="nulová",J374,0)</f>
        <v>0</v>
      </c>
      <c r="BJ374" s="18" t="s">
        <v>81</v>
      </c>
      <c r="BK374" s="155">
        <f>ROUND(I374*H374,2)</f>
        <v>0</v>
      </c>
      <c r="BL374" s="18" t="s">
        <v>143</v>
      </c>
      <c r="BM374" s="154" t="s">
        <v>3714</v>
      </c>
    </row>
    <row r="375" spans="1:65" s="12" customFormat="1" ht="22.8" customHeight="1">
      <c r="B375" s="130"/>
      <c r="D375" s="131" t="s">
        <v>72</v>
      </c>
      <c r="E375" s="140" t="s">
        <v>182</v>
      </c>
      <c r="F375" s="140" t="s">
        <v>314</v>
      </c>
      <c r="J375" s="141">
        <f>BK375</f>
        <v>0</v>
      </c>
      <c r="L375" s="130"/>
      <c r="M375" s="134"/>
      <c r="N375" s="135"/>
      <c r="O375" s="135"/>
      <c r="P375" s="136">
        <f>SUM(P376:P404)</f>
        <v>123.74116600000002</v>
      </c>
      <c r="Q375" s="135"/>
      <c r="R375" s="136">
        <f>SUM(R376:R404)</f>
        <v>120.50089351</v>
      </c>
      <c r="S375" s="135"/>
      <c r="T375" s="137">
        <f>SUM(T376:T404)</f>
        <v>0</v>
      </c>
      <c r="AR375" s="131" t="s">
        <v>81</v>
      </c>
      <c r="AT375" s="138" t="s">
        <v>72</v>
      </c>
      <c r="AU375" s="138" t="s">
        <v>81</v>
      </c>
      <c r="AY375" s="131" t="s">
        <v>137</v>
      </c>
      <c r="BK375" s="139">
        <f>SUM(BK376:BK404)</f>
        <v>0</v>
      </c>
    </row>
    <row r="376" spans="1:65" s="2" customFormat="1" ht="24.15" customHeight="1">
      <c r="A376" s="30"/>
      <c r="B376" s="142"/>
      <c r="C376" s="143" t="s">
        <v>781</v>
      </c>
      <c r="D376" s="143" t="s">
        <v>139</v>
      </c>
      <c r="E376" s="144" t="s">
        <v>3715</v>
      </c>
      <c r="F376" s="145" t="s">
        <v>3716</v>
      </c>
      <c r="G376" s="146" t="s">
        <v>155</v>
      </c>
      <c r="H376" s="147">
        <v>1</v>
      </c>
      <c r="I376" s="148"/>
      <c r="J376" s="148">
        <f t="shared" ref="J376:J383" si="0">ROUND(I376*H376,2)</f>
        <v>0</v>
      </c>
      <c r="K376" s="149"/>
      <c r="L376" s="31"/>
      <c r="M376" s="150" t="s">
        <v>1</v>
      </c>
      <c r="N376" s="151" t="s">
        <v>38</v>
      </c>
      <c r="O376" s="152">
        <v>0.2</v>
      </c>
      <c r="P376" s="152">
        <f t="shared" ref="P376:P383" si="1">O376*H376</f>
        <v>0.2</v>
      </c>
      <c r="Q376" s="152">
        <v>6.9999999999999999E-4</v>
      </c>
      <c r="R376" s="152">
        <f t="shared" ref="R376:R383" si="2">Q376*H376</f>
        <v>6.9999999999999999E-4</v>
      </c>
      <c r="S376" s="152">
        <v>0</v>
      </c>
      <c r="T376" s="153">
        <f t="shared" ref="T376:T383" si="3">S376*H376</f>
        <v>0</v>
      </c>
      <c r="U376" s="30"/>
      <c r="V376" s="30"/>
      <c r="W376" s="30"/>
      <c r="X376" s="30"/>
      <c r="Y376" s="30"/>
      <c r="Z376" s="30"/>
      <c r="AA376" s="30"/>
      <c r="AB376" s="30"/>
      <c r="AC376" s="30"/>
      <c r="AD376" s="30"/>
      <c r="AE376" s="30"/>
      <c r="AR376" s="154" t="s">
        <v>143</v>
      </c>
      <c r="AT376" s="154" t="s">
        <v>139</v>
      </c>
      <c r="AU376" s="154" t="s">
        <v>83</v>
      </c>
      <c r="AY376" s="18" t="s">
        <v>137</v>
      </c>
      <c r="BE376" s="155">
        <f t="shared" ref="BE376:BE383" si="4">IF(N376="základní",J376,0)</f>
        <v>0</v>
      </c>
      <c r="BF376" s="155">
        <f t="shared" ref="BF376:BF383" si="5">IF(N376="snížená",J376,0)</f>
        <v>0</v>
      </c>
      <c r="BG376" s="155">
        <f t="shared" ref="BG376:BG383" si="6">IF(N376="zákl. přenesená",J376,0)</f>
        <v>0</v>
      </c>
      <c r="BH376" s="155">
        <f t="shared" ref="BH376:BH383" si="7">IF(N376="sníž. přenesená",J376,0)</f>
        <v>0</v>
      </c>
      <c r="BI376" s="155">
        <f t="shared" ref="BI376:BI383" si="8">IF(N376="nulová",J376,0)</f>
        <v>0</v>
      </c>
      <c r="BJ376" s="18" t="s">
        <v>81</v>
      </c>
      <c r="BK376" s="155">
        <f t="shared" ref="BK376:BK383" si="9">ROUND(I376*H376,2)</f>
        <v>0</v>
      </c>
      <c r="BL376" s="18" t="s">
        <v>143</v>
      </c>
      <c r="BM376" s="154" t="s">
        <v>3717</v>
      </c>
    </row>
    <row r="377" spans="1:65" s="2" customFormat="1" ht="16.5" customHeight="1">
      <c r="A377" s="30"/>
      <c r="B377" s="142"/>
      <c r="C377" s="177" t="s">
        <v>785</v>
      </c>
      <c r="D377" s="177" t="s">
        <v>214</v>
      </c>
      <c r="E377" s="178" t="s">
        <v>3718</v>
      </c>
      <c r="F377" s="179" t="s">
        <v>3719</v>
      </c>
      <c r="G377" s="180" t="s">
        <v>155</v>
      </c>
      <c r="H377" s="181">
        <v>1</v>
      </c>
      <c r="I377" s="182"/>
      <c r="J377" s="182">
        <f t="shared" si="0"/>
        <v>0</v>
      </c>
      <c r="K377" s="183"/>
      <c r="L377" s="184"/>
      <c r="M377" s="185" t="s">
        <v>1</v>
      </c>
      <c r="N377" s="186" t="s">
        <v>38</v>
      </c>
      <c r="O377" s="152">
        <v>0</v>
      </c>
      <c r="P377" s="152">
        <f t="shared" si="1"/>
        <v>0</v>
      </c>
      <c r="Q377" s="152">
        <v>3.5000000000000001E-3</v>
      </c>
      <c r="R377" s="152">
        <f t="shared" si="2"/>
        <v>3.5000000000000001E-3</v>
      </c>
      <c r="S377" s="152">
        <v>0</v>
      </c>
      <c r="T377" s="153">
        <f t="shared" si="3"/>
        <v>0</v>
      </c>
      <c r="U377" s="30"/>
      <c r="V377" s="30"/>
      <c r="W377" s="30"/>
      <c r="X377" s="30"/>
      <c r="Y377" s="30"/>
      <c r="Z377" s="30"/>
      <c r="AA377" s="30"/>
      <c r="AB377" s="30"/>
      <c r="AC377" s="30"/>
      <c r="AD377" s="30"/>
      <c r="AE377" s="30"/>
      <c r="AR377" s="154" t="s">
        <v>177</v>
      </c>
      <c r="AT377" s="154" t="s">
        <v>214</v>
      </c>
      <c r="AU377" s="154" t="s">
        <v>83</v>
      </c>
      <c r="AY377" s="18" t="s">
        <v>137</v>
      </c>
      <c r="BE377" s="155">
        <f t="shared" si="4"/>
        <v>0</v>
      </c>
      <c r="BF377" s="155">
        <f t="shared" si="5"/>
        <v>0</v>
      </c>
      <c r="BG377" s="155">
        <f t="shared" si="6"/>
        <v>0</v>
      </c>
      <c r="BH377" s="155">
        <f t="shared" si="7"/>
        <v>0</v>
      </c>
      <c r="BI377" s="155">
        <f t="shared" si="8"/>
        <v>0</v>
      </c>
      <c r="BJ377" s="18" t="s">
        <v>81</v>
      </c>
      <c r="BK377" s="155">
        <f t="shared" si="9"/>
        <v>0</v>
      </c>
      <c r="BL377" s="18" t="s">
        <v>143</v>
      </c>
      <c r="BM377" s="154" t="s">
        <v>3720</v>
      </c>
    </row>
    <row r="378" spans="1:65" s="2" customFormat="1" ht="24.15" customHeight="1">
      <c r="A378" s="30"/>
      <c r="B378" s="142"/>
      <c r="C378" s="143" t="s">
        <v>790</v>
      </c>
      <c r="D378" s="143" t="s">
        <v>139</v>
      </c>
      <c r="E378" s="144" t="s">
        <v>3721</v>
      </c>
      <c r="F378" s="145" t="s">
        <v>3722</v>
      </c>
      <c r="G378" s="146" t="s">
        <v>155</v>
      </c>
      <c r="H378" s="147">
        <v>1</v>
      </c>
      <c r="I378" s="148"/>
      <c r="J378" s="148">
        <f t="shared" si="0"/>
        <v>0</v>
      </c>
      <c r="K378" s="149"/>
      <c r="L378" s="31"/>
      <c r="M378" s="150" t="s">
        <v>1</v>
      </c>
      <c r="N378" s="151" t="s">
        <v>38</v>
      </c>
      <c r="O378" s="152">
        <v>0.41599999999999998</v>
      </c>
      <c r="P378" s="152">
        <f t="shared" si="1"/>
        <v>0.41599999999999998</v>
      </c>
      <c r="Q378" s="152">
        <v>0.10940999999999999</v>
      </c>
      <c r="R378" s="152">
        <f t="shared" si="2"/>
        <v>0.10940999999999999</v>
      </c>
      <c r="S378" s="152">
        <v>0</v>
      </c>
      <c r="T378" s="153">
        <f t="shared" si="3"/>
        <v>0</v>
      </c>
      <c r="U378" s="30"/>
      <c r="V378" s="30"/>
      <c r="W378" s="30"/>
      <c r="X378" s="30"/>
      <c r="Y378" s="30"/>
      <c r="Z378" s="30"/>
      <c r="AA378" s="30"/>
      <c r="AB378" s="30"/>
      <c r="AC378" s="30"/>
      <c r="AD378" s="30"/>
      <c r="AE378" s="30"/>
      <c r="AR378" s="154" t="s">
        <v>143</v>
      </c>
      <c r="AT378" s="154" t="s">
        <v>139</v>
      </c>
      <c r="AU378" s="154" t="s">
        <v>83</v>
      </c>
      <c r="AY378" s="18" t="s">
        <v>137</v>
      </c>
      <c r="BE378" s="155">
        <f t="shared" si="4"/>
        <v>0</v>
      </c>
      <c r="BF378" s="155">
        <f t="shared" si="5"/>
        <v>0</v>
      </c>
      <c r="BG378" s="155">
        <f t="shared" si="6"/>
        <v>0</v>
      </c>
      <c r="BH378" s="155">
        <f t="shared" si="7"/>
        <v>0</v>
      </c>
      <c r="BI378" s="155">
        <f t="shared" si="8"/>
        <v>0</v>
      </c>
      <c r="BJ378" s="18" t="s">
        <v>81</v>
      </c>
      <c r="BK378" s="155">
        <f t="shared" si="9"/>
        <v>0</v>
      </c>
      <c r="BL378" s="18" t="s">
        <v>143</v>
      </c>
      <c r="BM378" s="154" t="s">
        <v>3723</v>
      </c>
    </row>
    <row r="379" spans="1:65" s="2" customFormat="1" ht="21.75" customHeight="1">
      <c r="A379" s="30"/>
      <c r="B379" s="142"/>
      <c r="C379" s="177" t="s">
        <v>796</v>
      </c>
      <c r="D379" s="177" t="s">
        <v>214</v>
      </c>
      <c r="E379" s="178" t="s">
        <v>3724</v>
      </c>
      <c r="F379" s="179" t="s">
        <v>3725</v>
      </c>
      <c r="G379" s="180" t="s">
        <v>155</v>
      </c>
      <c r="H379" s="181">
        <v>1</v>
      </c>
      <c r="I379" s="182"/>
      <c r="J379" s="182">
        <f t="shared" si="0"/>
        <v>0</v>
      </c>
      <c r="K379" s="183"/>
      <c r="L379" s="184"/>
      <c r="M379" s="185" t="s">
        <v>1</v>
      </c>
      <c r="N379" s="186" t="s">
        <v>38</v>
      </c>
      <c r="O379" s="152">
        <v>0</v>
      </c>
      <c r="P379" s="152">
        <f t="shared" si="1"/>
        <v>0</v>
      </c>
      <c r="Q379" s="152">
        <v>6.4999999999999997E-3</v>
      </c>
      <c r="R379" s="152">
        <f t="shared" si="2"/>
        <v>6.4999999999999997E-3</v>
      </c>
      <c r="S379" s="152">
        <v>0</v>
      </c>
      <c r="T379" s="153">
        <f t="shared" si="3"/>
        <v>0</v>
      </c>
      <c r="U379" s="30"/>
      <c r="V379" s="30"/>
      <c r="W379" s="30"/>
      <c r="X379" s="30"/>
      <c r="Y379" s="30"/>
      <c r="Z379" s="30"/>
      <c r="AA379" s="30"/>
      <c r="AB379" s="30"/>
      <c r="AC379" s="30"/>
      <c r="AD379" s="30"/>
      <c r="AE379" s="30"/>
      <c r="AR379" s="154" t="s">
        <v>177</v>
      </c>
      <c r="AT379" s="154" t="s">
        <v>214</v>
      </c>
      <c r="AU379" s="154" t="s">
        <v>83</v>
      </c>
      <c r="AY379" s="18" t="s">
        <v>137</v>
      </c>
      <c r="BE379" s="155">
        <f t="shared" si="4"/>
        <v>0</v>
      </c>
      <c r="BF379" s="155">
        <f t="shared" si="5"/>
        <v>0</v>
      </c>
      <c r="BG379" s="155">
        <f t="shared" si="6"/>
        <v>0</v>
      </c>
      <c r="BH379" s="155">
        <f t="shared" si="7"/>
        <v>0</v>
      </c>
      <c r="BI379" s="155">
        <f t="shared" si="8"/>
        <v>0</v>
      </c>
      <c r="BJ379" s="18" t="s">
        <v>81</v>
      </c>
      <c r="BK379" s="155">
        <f t="shared" si="9"/>
        <v>0</v>
      </c>
      <c r="BL379" s="18" t="s">
        <v>143</v>
      </c>
      <c r="BM379" s="154" t="s">
        <v>3726</v>
      </c>
    </row>
    <row r="380" spans="1:65" s="2" customFormat="1" ht="16.5" customHeight="1">
      <c r="A380" s="30"/>
      <c r="B380" s="142"/>
      <c r="C380" s="177" t="s">
        <v>800</v>
      </c>
      <c r="D380" s="177" t="s">
        <v>214</v>
      </c>
      <c r="E380" s="178" t="s">
        <v>3727</v>
      </c>
      <c r="F380" s="179" t="s">
        <v>3728</v>
      </c>
      <c r="G380" s="180" t="s">
        <v>155</v>
      </c>
      <c r="H380" s="181">
        <v>1</v>
      </c>
      <c r="I380" s="182"/>
      <c r="J380" s="182">
        <f t="shared" si="0"/>
        <v>0</v>
      </c>
      <c r="K380" s="183"/>
      <c r="L380" s="184"/>
      <c r="M380" s="185" t="s">
        <v>1</v>
      </c>
      <c r="N380" s="186" t="s">
        <v>38</v>
      </c>
      <c r="O380" s="152">
        <v>0</v>
      </c>
      <c r="P380" s="152">
        <f t="shared" si="1"/>
        <v>0</v>
      </c>
      <c r="Q380" s="152">
        <v>1.4999999999999999E-4</v>
      </c>
      <c r="R380" s="152">
        <f t="shared" si="2"/>
        <v>1.4999999999999999E-4</v>
      </c>
      <c r="S380" s="152">
        <v>0</v>
      </c>
      <c r="T380" s="153">
        <f t="shared" si="3"/>
        <v>0</v>
      </c>
      <c r="U380" s="30"/>
      <c r="V380" s="30"/>
      <c r="W380" s="30"/>
      <c r="X380" s="30"/>
      <c r="Y380" s="30"/>
      <c r="Z380" s="30"/>
      <c r="AA380" s="30"/>
      <c r="AB380" s="30"/>
      <c r="AC380" s="30"/>
      <c r="AD380" s="30"/>
      <c r="AE380" s="30"/>
      <c r="AR380" s="154" t="s">
        <v>177</v>
      </c>
      <c r="AT380" s="154" t="s">
        <v>214</v>
      </c>
      <c r="AU380" s="154" t="s">
        <v>83</v>
      </c>
      <c r="AY380" s="18" t="s">
        <v>137</v>
      </c>
      <c r="BE380" s="155">
        <f t="shared" si="4"/>
        <v>0</v>
      </c>
      <c r="BF380" s="155">
        <f t="shared" si="5"/>
        <v>0</v>
      </c>
      <c r="BG380" s="155">
        <f t="shared" si="6"/>
        <v>0</v>
      </c>
      <c r="BH380" s="155">
        <f t="shared" si="7"/>
        <v>0</v>
      </c>
      <c r="BI380" s="155">
        <f t="shared" si="8"/>
        <v>0</v>
      </c>
      <c r="BJ380" s="18" t="s">
        <v>81</v>
      </c>
      <c r="BK380" s="155">
        <f t="shared" si="9"/>
        <v>0</v>
      </c>
      <c r="BL380" s="18" t="s">
        <v>143</v>
      </c>
      <c r="BM380" s="154" t="s">
        <v>3729</v>
      </c>
    </row>
    <row r="381" spans="1:65" s="2" customFormat="1" ht="16.5" customHeight="1">
      <c r="A381" s="30"/>
      <c r="B381" s="142"/>
      <c r="C381" s="177" t="s">
        <v>900</v>
      </c>
      <c r="D381" s="177" t="s">
        <v>214</v>
      </c>
      <c r="E381" s="178" t="s">
        <v>3730</v>
      </c>
      <c r="F381" s="179" t="s">
        <v>3731</v>
      </c>
      <c r="G381" s="180" t="s">
        <v>155</v>
      </c>
      <c r="H381" s="181">
        <v>2</v>
      </c>
      <c r="I381" s="182"/>
      <c r="J381" s="182">
        <f t="shared" si="0"/>
        <v>0</v>
      </c>
      <c r="K381" s="183"/>
      <c r="L381" s="184"/>
      <c r="M381" s="185" t="s">
        <v>1</v>
      </c>
      <c r="N381" s="186" t="s">
        <v>38</v>
      </c>
      <c r="O381" s="152">
        <v>0</v>
      </c>
      <c r="P381" s="152">
        <f t="shared" si="1"/>
        <v>0</v>
      </c>
      <c r="Q381" s="152">
        <v>4.0000000000000002E-4</v>
      </c>
      <c r="R381" s="152">
        <f t="shared" si="2"/>
        <v>8.0000000000000004E-4</v>
      </c>
      <c r="S381" s="152">
        <v>0</v>
      </c>
      <c r="T381" s="153">
        <f t="shared" si="3"/>
        <v>0</v>
      </c>
      <c r="U381" s="30"/>
      <c r="V381" s="30"/>
      <c r="W381" s="30"/>
      <c r="X381" s="30"/>
      <c r="Y381" s="30"/>
      <c r="Z381" s="30"/>
      <c r="AA381" s="30"/>
      <c r="AB381" s="30"/>
      <c r="AC381" s="30"/>
      <c r="AD381" s="30"/>
      <c r="AE381" s="30"/>
      <c r="AR381" s="154" t="s">
        <v>177</v>
      </c>
      <c r="AT381" s="154" t="s">
        <v>214</v>
      </c>
      <c r="AU381" s="154" t="s">
        <v>83</v>
      </c>
      <c r="AY381" s="18" t="s">
        <v>137</v>
      </c>
      <c r="BE381" s="155">
        <f t="shared" si="4"/>
        <v>0</v>
      </c>
      <c r="BF381" s="155">
        <f t="shared" si="5"/>
        <v>0</v>
      </c>
      <c r="BG381" s="155">
        <f t="shared" si="6"/>
        <v>0</v>
      </c>
      <c r="BH381" s="155">
        <f t="shared" si="7"/>
        <v>0</v>
      </c>
      <c r="BI381" s="155">
        <f t="shared" si="8"/>
        <v>0</v>
      </c>
      <c r="BJ381" s="18" t="s">
        <v>81</v>
      </c>
      <c r="BK381" s="155">
        <f t="shared" si="9"/>
        <v>0</v>
      </c>
      <c r="BL381" s="18" t="s">
        <v>143</v>
      </c>
      <c r="BM381" s="154" t="s">
        <v>3732</v>
      </c>
    </row>
    <row r="382" spans="1:65" s="2" customFormat="1" ht="24.15" customHeight="1">
      <c r="A382" s="30"/>
      <c r="B382" s="142"/>
      <c r="C382" s="143" t="s">
        <v>963</v>
      </c>
      <c r="D382" s="143" t="s">
        <v>139</v>
      </c>
      <c r="E382" s="144" t="s">
        <v>3733</v>
      </c>
      <c r="F382" s="145" t="s">
        <v>3734</v>
      </c>
      <c r="G382" s="146" t="s">
        <v>190</v>
      </c>
      <c r="H382" s="147">
        <v>20</v>
      </c>
      <c r="I382" s="148"/>
      <c r="J382" s="148">
        <f t="shared" si="0"/>
        <v>0</v>
      </c>
      <c r="K382" s="149"/>
      <c r="L382" s="31"/>
      <c r="M382" s="150" t="s">
        <v>1</v>
      </c>
      <c r="N382" s="151" t="s">
        <v>38</v>
      </c>
      <c r="O382" s="152">
        <v>3.0000000000000001E-3</v>
      </c>
      <c r="P382" s="152">
        <f t="shared" si="1"/>
        <v>0.06</v>
      </c>
      <c r="Q382" s="152">
        <v>2.0000000000000001E-4</v>
      </c>
      <c r="R382" s="152">
        <f t="shared" si="2"/>
        <v>4.0000000000000001E-3</v>
      </c>
      <c r="S382" s="152">
        <v>0</v>
      </c>
      <c r="T382" s="153">
        <f t="shared" si="3"/>
        <v>0</v>
      </c>
      <c r="U382" s="30"/>
      <c r="V382" s="30"/>
      <c r="W382" s="30"/>
      <c r="X382" s="30"/>
      <c r="Y382" s="30"/>
      <c r="Z382" s="30"/>
      <c r="AA382" s="30"/>
      <c r="AB382" s="30"/>
      <c r="AC382" s="30"/>
      <c r="AD382" s="30"/>
      <c r="AE382" s="30"/>
      <c r="AR382" s="154" t="s">
        <v>143</v>
      </c>
      <c r="AT382" s="154" t="s">
        <v>139</v>
      </c>
      <c r="AU382" s="154" t="s">
        <v>83</v>
      </c>
      <c r="AY382" s="18" t="s">
        <v>137</v>
      </c>
      <c r="BE382" s="155">
        <f t="shared" si="4"/>
        <v>0</v>
      </c>
      <c r="BF382" s="155">
        <f t="shared" si="5"/>
        <v>0</v>
      </c>
      <c r="BG382" s="155">
        <f t="shared" si="6"/>
        <v>0</v>
      </c>
      <c r="BH382" s="155">
        <f t="shared" si="7"/>
        <v>0</v>
      </c>
      <c r="BI382" s="155">
        <f t="shared" si="8"/>
        <v>0</v>
      </c>
      <c r="BJ382" s="18" t="s">
        <v>81</v>
      </c>
      <c r="BK382" s="155">
        <f t="shared" si="9"/>
        <v>0</v>
      </c>
      <c r="BL382" s="18" t="s">
        <v>143</v>
      </c>
      <c r="BM382" s="154" t="s">
        <v>3735</v>
      </c>
    </row>
    <row r="383" spans="1:65" s="2" customFormat="1" ht="21.75" customHeight="1">
      <c r="A383" s="30"/>
      <c r="B383" s="142"/>
      <c r="C383" s="143" t="s">
        <v>968</v>
      </c>
      <c r="D383" s="143" t="s">
        <v>139</v>
      </c>
      <c r="E383" s="144" t="s">
        <v>3736</v>
      </c>
      <c r="F383" s="145" t="s">
        <v>3737</v>
      </c>
      <c r="G383" s="146" t="s">
        <v>190</v>
      </c>
      <c r="H383" s="147">
        <v>37</v>
      </c>
      <c r="I383" s="148"/>
      <c r="J383" s="148">
        <f t="shared" si="0"/>
        <v>0</v>
      </c>
      <c r="K383" s="149"/>
      <c r="L383" s="31"/>
      <c r="M383" s="150" t="s">
        <v>1</v>
      </c>
      <c r="N383" s="151" t="s">
        <v>38</v>
      </c>
      <c r="O383" s="152">
        <v>0.19</v>
      </c>
      <c r="P383" s="152">
        <f t="shared" si="1"/>
        <v>7.03</v>
      </c>
      <c r="Q383" s="152">
        <v>2.1900000000000001E-3</v>
      </c>
      <c r="R383" s="152">
        <f t="shared" si="2"/>
        <v>8.1030000000000005E-2</v>
      </c>
      <c r="S383" s="152">
        <v>0</v>
      </c>
      <c r="T383" s="153">
        <f t="shared" si="3"/>
        <v>0</v>
      </c>
      <c r="U383" s="30"/>
      <c r="V383" s="30"/>
      <c r="W383" s="30"/>
      <c r="X383" s="30"/>
      <c r="Y383" s="30"/>
      <c r="Z383" s="30"/>
      <c r="AA383" s="30"/>
      <c r="AB383" s="30"/>
      <c r="AC383" s="30"/>
      <c r="AD383" s="30"/>
      <c r="AE383" s="30"/>
      <c r="AR383" s="154" t="s">
        <v>143</v>
      </c>
      <c r="AT383" s="154" t="s">
        <v>139</v>
      </c>
      <c r="AU383" s="154" t="s">
        <v>83</v>
      </c>
      <c r="AY383" s="18" t="s">
        <v>137</v>
      </c>
      <c r="BE383" s="155">
        <f t="shared" si="4"/>
        <v>0</v>
      </c>
      <c r="BF383" s="155">
        <f t="shared" si="5"/>
        <v>0</v>
      </c>
      <c r="BG383" s="155">
        <f t="shared" si="6"/>
        <v>0</v>
      </c>
      <c r="BH383" s="155">
        <f t="shared" si="7"/>
        <v>0</v>
      </c>
      <c r="BI383" s="155">
        <f t="shared" si="8"/>
        <v>0</v>
      </c>
      <c r="BJ383" s="18" t="s">
        <v>81</v>
      </c>
      <c r="BK383" s="155">
        <f t="shared" si="9"/>
        <v>0</v>
      </c>
      <c r="BL383" s="18" t="s">
        <v>143</v>
      </c>
      <c r="BM383" s="154" t="s">
        <v>3738</v>
      </c>
    </row>
    <row r="384" spans="1:65" s="13" customFormat="1">
      <c r="B384" s="156"/>
      <c r="D384" s="157" t="s">
        <v>145</v>
      </c>
      <c r="E384" s="158" t="s">
        <v>1</v>
      </c>
      <c r="F384" s="159" t="s">
        <v>3739</v>
      </c>
      <c r="H384" s="160">
        <v>37</v>
      </c>
      <c r="L384" s="156"/>
      <c r="M384" s="161"/>
      <c r="N384" s="162"/>
      <c r="O384" s="162"/>
      <c r="P384" s="162"/>
      <c r="Q384" s="162"/>
      <c r="R384" s="162"/>
      <c r="S384" s="162"/>
      <c r="T384" s="163"/>
      <c r="AT384" s="158" t="s">
        <v>145</v>
      </c>
      <c r="AU384" s="158" t="s">
        <v>83</v>
      </c>
      <c r="AV384" s="13" t="s">
        <v>83</v>
      </c>
      <c r="AW384" s="13" t="s">
        <v>29</v>
      </c>
      <c r="AX384" s="13" t="s">
        <v>81</v>
      </c>
      <c r="AY384" s="158" t="s">
        <v>137</v>
      </c>
    </row>
    <row r="385" spans="1:65" s="2" customFormat="1" ht="24.15" customHeight="1">
      <c r="A385" s="30"/>
      <c r="B385" s="142"/>
      <c r="C385" s="143" t="s">
        <v>974</v>
      </c>
      <c r="D385" s="143" t="s">
        <v>139</v>
      </c>
      <c r="E385" s="144" t="s">
        <v>3740</v>
      </c>
      <c r="F385" s="145" t="s">
        <v>3741</v>
      </c>
      <c r="G385" s="146" t="s">
        <v>142</v>
      </c>
      <c r="H385" s="147">
        <v>1.5</v>
      </c>
      <c r="I385" s="148"/>
      <c r="J385" s="148">
        <f>ROUND(I385*H385,2)</f>
        <v>0</v>
      </c>
      <c r="K385" s="149"/>
      <c r="L385" s="31"/>
      <c r="M385" s="150" t="s">
        <v>1</v>
      </c>
      <c r="N385" s="151" t="s">
        <v>38</v>
      </c>
      <c r="O385" s="152">
        <v>0.11899999999999999</v>
      </c>
      <c r="P385" s="152">
        <f>O385*H385</f>
        <v>0.17849999999999999</v>
      </c>
      <c r="Q385" s="152">
        <v>1.6000000000000001E-3</v>
      </c>
      <c r="R385" s="152">
        <f>Q385*H385</f>
        <v>2.4000000000000002E-3</v>
      </c>
      <c r="S385" s="152">
        <v>0</v>
      </c>
      <c r="T385" s="153">
        <f>S385*H385</f>
        <v>0</v>
      </c>
      <c r="U385" s="30"/>
      <c r="V385" s="30"/>
      <c r="W385" s="30"/>
      <c r="X385" s="30"/>
      <c r="Y385" s="30"/>
      <c r="Z385" s="30"/>
      <c r="AA385" s="30"/>
      <c r="AB385" s="30"/>
      <c r="AC385" s="30"/>
      <c r="AD385" s="30"/>
      <c r="AE385" s="30"/>
      <c r="AR385" s="154" t="s">
        <v>143</v>
      </c>
      <c r="AT385" s="154" t="s">
        <v>139</v>
      </c>
      <c r="AU385" s="154" t="s">
        <v>83</v>
      </c>
      <c r="AY385" s="18" t="s">
        <v>137</v>
      </c>
      <c r="BE385" s="155">
        <f>IF(N385="základní",J385,0)</f>
        <v>0</v>
      </c>
      <c r="BF385" s="155">
        <f>IF(N385="snížená",J385,0)</f>
        <v>0</v>
      </c>
      <c r="BG385" s="155">
        <f>IF(N385="zákl. přenesená",J385,0)</f>
        <v>0</v>
      </c>
      <c r="BH385" s="155">
        <f>IF(N385="sníž. přenesená",J385,0)</f>
        <v>0</v>
      </c>
      <c r="BI385" s="155">
        <f>IF(N385="nulová",J385,0)</f>
        <v>0</v>
      </c>
      <c r="BJ385" s="18" t="s">
        <v>81</v>
      </c>
      <c r="BK385" s="155">
        <f>ROUND(I385*H385,2)</f>
        <v>0</v>
      </c>
      <c r="BL385" s="18" t="s">
        <v>143</v>
      </c>
      <c r="BM385" s="154" t="s">
        <v>3742</v>
      </c>
    </row>
    <row r="386" spans="1:65" s="13" customFormat="1">
      <c r="B386" s="156"/>
      <c r="D386" s="157" t="s">
        <v>145</v>
      </c>
      <c r="E386" s="158" t="s">
        <v>1</v>
      </c>
      <c r="F386" s="159" t="s">
        <v>3743</v>
      </c>
      <c r="H386" s="160">
        <v>1.5</v>
      </c>
      <c r="L386" s="156"/>
      <c r="M386" s="161"/>
      <c r="N386" s="162"/>
      <c r="O386" s="162"/>
      <c r="P386" s="162"/>
      <c r="Q386" s="162"/>
      <c r="R386" s="162"/>
      <c r="S386" s="162"/>
      <c r="T386" s="163"/>
      <c r="AT386" s="158" t="s">
        <v>145</v>
      </c>
      <c r="AU386" s="158" t="s">
        <v>83</v>
      </c>
      <c r="AV386" s="13" t="s">
        <v>83</v>
      </c>
      <c r="AW386" s="13" t="s">
        <v>29</v>
      </c>
      <c r="AX386" s="13" t="s">
        <v>81</v>
      </c>
      <c r="AY386" s="158" t="s">
        <v>137</v>
      </c>
    </row>
    <row r="387" spans="1:65" s="2" customFormat="1" ht="16.5" customHeight="1">
      <c r="A387" s="30"/>
      <c r="B387" s="142"/>
      <c r="C387" s="143" t="s">
        <v>979</v>
      </c>
      <c r="D387" s="143" t="s">
        <v>139</v>
      </c>
      <c r="E387" s="144" t="s">
        <v>3744</v>
      </c>
      <c r="F387" s="145" t="s">
        <v>3745</v>
      </c>
      <c r="G387" s="146" t="s">
        <v>190</v>
      </c>
      <c r="H387" s="147">
        <v>20</v>
      </c>
      <c r="I387" s="148"/>
      <c r="J387" s="148">
        <f>ROUND(I387*H387,2)</f>
        <v>0</v>
      </c>
      <c r="K387" s="149"/>
      <c r="L387" s="31"/>
      <c r="M387" s="150" t="s">
        <v>1</v>
      </c>
      <c r="N387" s="151" t="s">
        <v>38</v>
      </c>
      <c r="O387" s="152">
        <v>1.6E-2</v>
      </c>
      <c r="P387" s="152">
        <f>O387*H387</f>
        <v>0.32</v>
      </c>
      <c r="Q387" s="152">
        <v>0</v>
      </c>
      <c r="R387" s="152">
        <f>Q387*H387</f>
        <v>0</v>
      </c>
      <c r="S387" s="152">
        <v>0</v>
      </c>
      <c r="T387" s="153">
        <f>S387*H387</f>
        <v>0</v>
      </c>
      <c r="U387" s="30"/>
      <c r="V387" s="30"/>
      <c r="W387" s="30"/>
      <c r="X387" s="30"/>
      <c r="Y387" s="30"/>
      <c r="Z387" s="30"/>
      <c r="AA387" s="30"/>
      <c r="AB387" s="30"/>
      <c r="AC387" s="30"/>
      <c r="AD387" s="30"/>
      <c r="AE387" s="30"/>
      <c r="AR387" s="154" t="s">
        <v>143</v>
      </c>
      <c r="AT387" s="154" t="s">
        <v>139</v>
      </c>
      <c r="AU387" s="154" t="s">
        <v>83</v>
      </c>
      <c r="AY387" s="18" t="s">
        <v>137</v>
      </c>
      <c r="BE387" s="155">
        <f>IF(N387="základní",J387,0)</f>
        <v>0</v>
      </c>
      <c r="BF387" s="155">
        <f>IF(N387="snížená",J387,0)</f>
        <v>0</v>
      </c>
      <c r="BG387" s="155">
        <f>IF(N387="zákl. přenesená",J387,0)</f>
        <v>0</v>
      </c>
      <c r="BH387" s="155">
        <f>IF(N387="sníž. přenesená",J387,0)</f>
        <v>0</v>
      </c>
      <c r="BI387" s="155">
        <f>IF(N387="nulová",J387,0)</f>
        <v>0</v>
      </c>
      <c r="BJ387" s="18" t="s">
        <v>81</v>
      </c>
      <c r="BK387" s="155">
        <f>ROUND(I387*H387,2)</f>
        <v>0</v>
      </c>
      <c r="BL387" s="18" t="s">
        <v>143</v>
      </c>
      <c r="BM387" s="154" t="s">
        <v>3746</v>
      </c>
    </row>
    <row r="388" spans="1:65" s="2" customFormat="1" ht="16.5" customHeight="1">
      <c r="A388" s="30"/>
      <c r="B388" s="142"/>
      <c r="C388" s="143" t="s">
        <v>984</v>
      </c>
      <c r="D388" s="143" t="s">
        <v>139</v>
      </c>
      <c r="E388" s="144" t="s">
        <v>3747</v>
      </c>
      <c r="F388" s="145" t="s">
        <v>3748</v>
      </c>
      <c r="G388" s="146" t="s">
        <v>142</v>
      </c>
      <c r="H388" s="147">
        <v>1.5</v>
      </c>
      <c r="I388" s="148"/>
      <c r="J388" s="148">
        <f>ROUND(I388*H388,2)</f>
        <v>0</v>
      </c>
      <c r="K388" s="149"/>
      <c r="L388" s="31"/>
      <c r="M388" s="150" t="s">
        <v>1</v>
      </c>
      <c r="N388" s="151" t="s">
        <v>38</v>
      </c>
      <c r="O388" s="152">
        <v>8.3000000000000004E-2</v>
      </c>
      <c r="P388" s="152">
        <f>O388*H388</f>
        <v>0.1245</v>
      </c>
      <c r="Q388" s="152">
        <v>1.0000000000000001E-5</v>
      </c>
      <c r="R388" s="152">
        <f>Q388*H388</f>
        <v>1.5000000000000002E-5</v>
      </c>
      <c r="S388" s="152">
        <v>0</v>
      </c>
      <c r="T388" s="153">
        <f>S388*H388</f>
        <v>0</v>
      </c>
      <c r="U388" s="30"/>
      <c r="V388" s="30"/>
      <c r="W388" s="30"/>
      <c r="X388" s="30"/>
      <c r="Y388" s="30"/>
      <c r="Z388" s="30"/>
      <c r="AA388" s="30"/>
      <c r="AB388" s="30"/>
      <c r="AC388" s="30"/>
      <c r="AD388" s="30"/>
      <c r="AE388" s="30"/>
      <c r="AR388" s="154" t="s">
        <v>143</v>
      </c>
      <c r="AT388" s="154" t="s">
        <v>139</v>
      </c>
      <c r="AU388" s="154" t="s">
        <v>83</v>
      </c>
      <c r="AY388" s="18" t="s">
        <v>137</v>
      </c>
      <c r="BE388" s="155">
        <f>IF(N388="základní",J388,0)</f>
        <v>0</v>
      </c>
      <c r="BF388" s="155">
        <f>IF(N388="snížená",J388,0)</f>
        <v>0</v>
      </c>
      <c r="BG388" s="155">
        <f>IF(N388="zákl. přenesená",J388,0)</f>
        <v>0</v>
      </c>
      <c r="BH388" s="155">
        <f>IF(N388="sníž. přenesená",J388,0)</f>
        <v>0</v>
      </c>
      <c r="BI388" s="155">
        <f>IF(N388="nulová",J388,0)</f>
        <v>0</v>
      </c>
      <c r="BJ388" s="18" t="s">
        <v>81</v>
      </c>
      <c r="BK388" s="155">
        <f>ROUND(I388*H388,2)</f>
        <v>0</v>
      </c>
      <c r="BL388" s="18" t="s">
        <v>143</v>
      </c>
      <c r="BM388" s="154" t="s">
        <v>3749</v>
      </c>
    </row>
    <row r="389" spans="1:65" s="2" customFormat="1" ht="33" customHeight="1">
      <c r="A389" s="30"/>
      <c r="B389" s="142"/>
      <c r="C389" s="143" t="s">
        <v>989</v>
      </c>
      <c r="D389" s="143" t="s">
        <v>139</v>
      </c>
      <c r="E389" s="144" t="s">
        <v>3750</v>
      </c>
      <c r="F389" s="145" t="s">
        <v>3751</v>
      </c>
      <c r="G389" s="146" t="s">
        <v>190</v>
      </c>
      <c r="H389" s="147">
        <v>170.6</v>
      </c>
      <c r="I389" s="148"/>
      <c r="J389" s="148">
        <f>ROUND(I389*H389,2)</f>
        <v>0</v>
      </c>
      <c r="K389" s="149"/>
      <c r="L389" s="31"/>
      <c r="M389" s="150" t="s">
        <v>1</v>
      </c>
      <c r="N389" s="151" t="s">
        <v>38</v>
      </c>
      <c r="O389" s="152">
        <v>0.26800000000000002</v>
      </c>
      <c r="P389" s="152">
        <f>O389*H389</f>
        <v>45.720800000000004</v>
      </c>
      <c r="Q389" s="152">
        <v>0.15540000000000001</v>
      </c>
      <c r="R389" s="152">
        <f>Q389*H389</f>
        <v>26.511240000000001</v>
      </c>
      <c r="S389" s="152">
        <v>0</v>
      </c>
      <c r="T389" s="153">
        <f>S389*H389</f>
        <v>0</v>
      </c>
      <c r="U389" s="30"/>
      <c r="V389" s="30"/>
      <c r="W389" s="30"/>
      <c r="X389" s="30"/>
      <c r="Y389" s="30"/>
      <c r="Z389" s="30"/>
      <c r="AA389" s="30"/>
      <c r="AB389" s="30"/>
      <c r="AC389" s="30"/>
      <c r="AD389" s="30"/>
      <c r="AE389" s="30"/>
      <c r="AR389" s="154" t="s">
        <v>143</v>
      </c>
      <c r="AT389" s="154" t="s">
        <v>139</v>
      </c>
      <c r="AU389" s="154" t="s">
        <v>83</v>
      </c>
      <c r="AY389" s="18" t="s">
        <v>137</v>
      </c>
      <c r="BE389" s="155">
        <f>IF(N389="základní",J389,0)</f>
        <v>0</v>
      </c>
      <c r="BF389" s="155">
        <f>IF(N389="snížená",J389,0)</f>
        <v>0</v>
      </c>
      <c r="BG389" s="155">
        <f>IF(N389="zákl. přenesená",J389,0)</f>
        <v>0</v>
      </c>
      <c r="BH389" s="155">
        <f>IF(N389="sníž. přenesená",J389,0)</f>
        <v>0</v>
      </c>
      <c r="BI389" s="155">
        <f>IF(N389="nulová",J389,0)</f>
        <v>0</v>
      </c>
      <c r="BJ389" s="18" t="s">
        <v>81</v>
      </c>
      <c r="BK389" s="155">
        <f>ROUND(I389*H389,2)</f>
        <v>0</v>
      </c>
      <c r="BL389" s="18" t="s">
        <v>143</v>
      </c>
      <c r="BM389" s="154" t="s">
        <v>3752</v>
      </c>
    </row>
    <row r="390" spans="1:65" s="13" customFormat="1" ht="20.399999999999999">
      <c r="B390" s="156"/>
      <c r="D390" s="157" t="s">
        <v>145</v>
      </c>
      <c r="E390" s="158" t="s">
        <v>1</v>
      </c>
      <c r="F390" s="159" t="s">
        <v>3753</v>
      </c>
      <c r="H390" s="160">
        <v>170.6</v>
      </c>
      <c r="L390" s="156"/>
      <c r="M390" s="161"/>
      <c r="N390" s="162"/>
      <c r="O390" s="162"/>
      <c r="P390" s="162"/>
      <c r="Q390" s="162"/>
      <c r="R390" s="162"/>
      <c r="S390" s="162"/>
      <c r="T390" s="163"/>
      <c r="AT390" s="158" t="s">
        <v>145</v>
      </c>
      <c r="AU390" s="158" t="s">
        <v>83</v>
      </c>
      <c r="AV390" s="13" t="s">
        <v>83</v>
      </c>
      <c r="AW390" s="13" t="s">
        <v>29</v>
      </c>
      <c r="AX390" s="13" t="s">
        <v>81</v>
      </c>
      <c r="AY390" s="158" t="s">
        <v>137</v>
      </c>
    </row>
    <row r="391" spans="1:65" s="2" customFormat="1" ht="16.5" customHeight="1">
      <c r="A391" s="30"/>
      <c r="B391" s="142"/>
      <c r="C391" s="177" t="s">
        <v>995</v>
      </c>
      <c r="D391" s="177" t="s">
        <v>214</v>
      </c>
      <c r="E391" s="178" t="s">
        <v>3754</v>
      </c>
      <c r="F391" s="179" t="s">
        <v>3755</v>
      </c>
      <c r="G391" s="180" t="s">
        <v>190</v>
      </c>
      <c r="H391" s="181">
        <v>172.30600000000001</v>
      </c>
      <c r="I391" s="182"/>
      <c r="J391" s="182">
        <f>ROUND(I391*H391,2)</f>
        <v>0</v>
      </c>
      <c r="K391" s="183"/>
      <c r="L391" s="184"/>
      <c r="M391" s="185" t="s">
        <v>1</v>
      </c>
      <c r="N391" s="186" t="s">
        <v>38</v>
      </c>
      <c r="O391" s="152">
        <v>0</v>
      </c>
      <c r="P391" s="152">
        <f>O391*H391</f>
        <v>0</v>
      </c>
      <c r="Q391" s="152">
        <v>5.6120000000000003E-2</v>
      </c>
      <c r="R391" s="152">
        <f>Q391*H391</f>
        <v>9.6698127200000012</v>
      </c>
      <c r="S391" s="152">
        <v>0</v>
      </c>
      <c r="T391" s="153">
        <f>S391*H391</f>
        <v>0</v>
      </c>
      <c r="U391" s="30"/>
      <c r="V391" s="30"/>
      <c r="W391" s="30"/>
      <c r="X391" s="30"/>
      <c r="Y391" s="30"/>
      <c r="Z391" s="30"/>
      <c r="AA391" s="30"/>
      <c r="AB391" s="30"/>
      <c r="AC391" s="30"/>
      <c r="AD391" s="30"/>
      <c r="AE391" s="30"/>
      <c r="AR391" s="154" t="s">
        <v>177</v>
      </c>
      <c r="AT391" s="154" t="s">
        <v>214</v>
      </c>
      <c r="AU391" s="154" t="s">
        <v>83</v>
      </c>
      <c r="AY391" s="18" t="s">
        <v>137</v>
      </c>
      <c r="BE391" s="155">
        <f>IF(N391="základní",J391,0)</f>
        <v>0</v>
      </c>
      <c r="BF391" s="155">
        <f>IF(N391="snížená",J391,0)</f>
        <v>0</v>
      </c>
      <c r="BG391" s="155">
        <f>IF(N391="zákl. přenesená",J391,0)</f>
        <v>0</v>
      </c>
      <c r="BH391" s="155">
        <f>IF(N391="sníž. přenesená",J391,0)</f>
        <v>0</v>
      </c>
      <c r="BI391" s="155">
        <f>IF(N391="nulová",J391,0)</f>
        <v>0</v>
      </c>
      <c r="BJ391" s="18" t="s">
        <v>81</v>
      </c>
      <c r="BK391" s="155">
        <f>ROUND(I391*H391,2)</f>
        <v>0</v>
      </c>
      <c r="BL391" s="18" t="s">
        <v>143</v>
      </c>
      <c r="BM391" s="154" t="s">
        <v>3756</v>
      </c>
    </row>
    <row r="392" spans="1:65" s="13" customFormat="1">
      <c r="B392" s="156"/>
      <c r="D392" s="157" t="s">
        <v>145</v>
      </c>
      <c r="E392" s="158" t="s">
        <v>1</v>
      </c>
      <c r="F392" s="159" t="s">
        <v>3757</v>
      </c>
      <c r="H392" s="160">
        <v>172.30600000000001</v>
      </c>
      <c r="L392" s="156"/>
      <c r="M392" s="161"/>
      <c r="N392" s="162"/>
      <c r="O392" s="162"/>
      <c r="P392" s="162"/>
      <c r="Q392" s="162"/>
      <c r="R392" s="162"/>
      <c r="S392" s="162"/>
      <c r="T392" s="163"/>
      <c r="AT392" s="158" t="s">
        <v>145</v>
      </c>
      <c r="AU392" s="158" t="s">
        <v>83</v>
      </c>
      <c r="AV392" s="13" t="s">
        <v>83</v>
      </c>
      <c r="AW392" s="13" t="s">
        <v>29</v>
      </c>
      <c r="AX392" s="13" t="s">
        <v>81</v>
      </c>
      <c r="AY392" s="158" t="s">
        <v>137</v>
      </c>
    </row>
    <row r="393" spans="1:65" s="2" customFormat="1" ht="24.15" customHeight="1">
      <c r="A393" s="30"/>
      <c r="B393" s="142"/>
      <c r="C393" s="143" t="s">
        <v>1000</v>
      </c>
      <c r="D393" s="143" t="s">
        <v>139</v>
      </c>
      <c r="E393" s="144" t="s">
        <v>3758</v>
      </c>
      <c r="F393" s="145" t="s">
        <v>3759</v>
      </c>
      <c r="G393" s="146" t="s">
        <v>190</v>
      </c>
      <c r="H393" s="147">
        <v>234.12</v>
      </c>
      <c r="I393" s="148"/>
      <c r="J393" s="148">
        <f>ROUND(I393*H393,2)</f>
        <v>0</v>
      </c>
      <c r="K393" s="149"/>
      <c r="L393" s="31"/>
      <c r="M393" s="150" t="s">
        <v>1</v>
      </c>
      <c r="N393" s="151" t="s">
        <v>38</v>
      </c>
      <c r="O393" s="152">
        <v>0.14000000000000001</v>
      </c>
      <c r="P393" s="152">
        <f>O393*H393</f>
        <v>32.776800000000001</v>
      </c>
      <c r="Q393" s="152">
        <v>0.10095</v>
      </c>
      <c r="R393" s="152">
        <f>Q393*H393</f>
        <v>23.634414</v>
      </c>
      <c r="S393" s="152">
        <v>0</v>
      </c>
      <c r="T393" s="153">
        <f>S393*H393</f>
        <v>0</v>
      </c>
      <c r="U393" s="30"/>
      <c r="V393" s="30"/>
      <c r="W393" s="30"/>
      <c r="X393" s="30"/>
      <c r="Y393" s="30"/>
      <c r="Z393" s="30"/>
      <c r="AA393" s="30"/>
      <c r="AB393" s="30"/>
      <c r="AC393" s="30"/>
      <c r="AD393" s="30"/>
      <c r="AE393" s="30"/>
      <c r="AR393" s="154" t="s">
        <v>143</v>
      </c>
      <c r="AT393" s="154" t="s">
        <v>139</v>
      </c>
      <c r="AU393" s="154" t="s">
        <v>83</v>
      </c>
      <c r="AY393" s="18" t="s">
        <v>137</v>
      </c>
      <c r="BE393" s="155">
        <f>IF(N393="základní",J393,0)</f>
        <v>0</v>
      </c>
      <c r="BF393" s="155">
        <f>IF(N393="snížená",J393,0)</f>
        <v>0</v>
      </c>
      <c r="BG393" s="155">
        <f>IF(N393="zákl. přenesená",J393,0)</f>
        <v>0</v>
      </c>
      <c r="BH393" s="155">
        <f>IF(N393="sníž. přenesená",J393,0)</f>
        <v>0</v>
      </c>
      <c r="BI393" s="155">
        <f>IF(N393="nulová",J393,0)</f>
        <v>0</v>
      </c>
      <c r="BJ393" s="18" t="s">
        <v>81</v>
      </c>
      <c r="BK393" s="155">
        <f>ROUND(I393*H393,2)</f>
        <v>0</v>
      </c>
      <c r="BL393" s="18" t="s">
        <v>143</v>
      </c>
      <c r="BM393" s="154" t="s">
        <v>3760</v>
      </c>
    </row>
    <row r="394" spans="1:65" s="13" customFormat="1" ht="30.6">
      <c r="B394" s="156"/>
      <c r="D394" s="157" t="s">
        <v>145</v>
      </c>
      <c r="E394" s="158" t="s">
        <v>1</v>
      </c>
      <c r="F394" s="159" t="s">
        <v>3761</v>
      </c>
      <c r="H394" s="160">
        <v>234.12</v>
      </c>
      <c r="L394" s="156"/>
      <c r="M394" s="161"/>
      <c r="N394" s="162"/>
      <c r="O394" s="162"/>
      <c r="P394" s="162"/>
      <c r="Q394" s="162"/>
      <c r="R394" s="162"/>
      <c r="S394" s="162"/>
      <c r="T394" s="163"/>
      <c r="AT394" s="158" t="s">
        <v>145</v>
      </c>
      <c r="AU394" s="158" t="s">
        <v>83</v>
      </c>
      <c r="AV394" s="13" t="s">
        <v>83</v>
      </c>
      <c r="AW394" s="13" t="s">
        <v>29</v>
      </c>
      <c r="AX394" s="13" t="s">
        <v>81</v>
      </c>
      <c r="AY394" s="158" t="s">
        <v>137</v>
      </c>
    </row>
    <row r="395" spans="1:65" s="2" customFormat="1" ht="16.5" customHeight="1">
      <c r="A395" s="30"/>
      <c r="B395" s="142"/>
      <c r="C395" s="177" t="s">
        <v>1005</v>
      </c>
      <c r="D395" s="177" t="s">
        <v>214</v>
      </c>
      <c r="E395" s="178" t="s">
        <v>3762</v>
      </c>
      <c r="F395" s="179" t="s">
        <v>3763</v>
      </c>
      <c r="G395" s="180" t="s">
        <v>190</v>
      </c>
      <c r="H395" s="181">
        <v>236.46100000000001</v>
      </c>
      <c r="I395" s="182"/>
      <c r="J395" s="182">
        <f>ROUND(I395*H395,2)</f>
        <v>0</v>
      </c>
      <c r="K395" s="183"/>
      <c r="L395" s="184"/>
      <c r="M395" s="185" t="s">
        <v>1</v>
      </c>
      <c r="N395" s="186" t="s">
        <v>38</v>
      </c>
      <c r="O395" s="152">
        <v>0</v>
      </c>
      <c r="P395" s="152">
        <f>O395*H395</f>
        <v>0</v>
      </c>
      <c r="Q395" s="152">
        <v>2.4E-2</v>
      </c>
      <c r="R395" s="152">
        <f>Q395*H395</f>
        <v>5.6750640000000008</v>
      </c>
      <c r="S395" s="152">
        <v>0</v>
      </c>
      <c r="T395" s="153">
        <f>S395*H395</f>
        <v>0</v>
      </c>
      <c r="U395" s="30"/>
      <c r="V395" s="30"/>
      <c r="W395" s="30"/>
      <c r="X395" s="30"/>
      <c r="Y395" s="30"/>
      <c r="Z395" s="30"/>
      <c r="AA395" s="30"/>
      <c r="AB395" s="30"/>
      <c r="AC395" s="30"/>
      <c r="AD395" s="30"/>
      <c r="AE395" s="30"/>
      <c r="AR395" s="154" t="s">
        <v>177</v>
      </c>
      <c r="AT395" s="154" t="s">
        <v>214</v>
      </c>
      <c r="AU395" s="154" t="s">
        <v>83</v>
      </c>
      <c r="AY395" s="18" t="s">
        <v>137</v>
      </c>
      <c r="BE395" s="155">
        <f>IF(N395="základní",J395,0)</f>
        <v>0</v>
      </c>
      <c r="BF395" s="155">
        <f>IF(N395="snížená",J395,0)</f>
        <v>0</v>
      </c>
      <c r="BG395" s="155">
        <f>IF(N395="zákl. přenesená",J395,0)</f>
        <v>0</v>
      </c>
      <c r="BH395" s="155">
        <f>IF(N395="sníž. přenesená",J395,0)</f>
        <v>0</v>
      </c>
      <c r="BI395" s="155">
        <f>IF(N395="nulová",J395,0)</f>
        <v>0</v>
      </c>
      <c r="BJ395" s="18" t="s">
        <v>81</v>
      </c>
      <c r="BK395" s="155">
        <f>ROUND(I395*H395,2)</f>
        <v>0</v>
      </c>
      <c r="BL395" s="18" t="s">
        <v>143</v>
      </c>
      <c r="BM395" s="154" t="s">
        <v>3764</v>
      </c>
    </row>
    <row r="396" spans="1:65" s="13" customFormat="1">
      <c r="B396" s="156"/>
      <c r="D396" s="157" t="s">
        <v>145</v>
      </c>
      <c r="E396" s="158" t="s">
        <v>1</v>
      </c>
      <c r="F396" s="159" t="s">
        <v>3765</v>
      </c>
      <c r="H396" s="160">
        <v>236.46100000000001</v>
      </c>
      <c r="L396" s="156"/>
      <c r="M396" s="161"/>
      <c r="N396" s="162"/>
      <c r="O396" s="162"/>
      <c r="P396" s="162"/>
      <c r="Q396" s="162"/>
      <c r="R396" s="162"/>
      <c r="S396" s="162"/>
      <c r="T396" s="163"/>
      <c r="AT396" s="158" t="s">
        <v>145</v>
      </c>
      <c r="AU396" s="158" t="s">
        <v>83</v>
      </c>
      <c r="AV396" s="13" t="s">
        <v>83</v>
      </c>
      <c r="AW396" s="13" t="s">
        <v>29</v>
      </c>
      <c r="AX396" s="13" t="s">
        <v>81</v>
      </c>
      <c r="AY396" s="158" t="s">
        <v>137</v>
      </c>
    </row>
    <row r="397" spans="1:65" s="2" customFormat="1" ht="24.15" customHeight="1">
      <c r="A397" s="30"/>
      <c r="B397" s="142"/>
      <c r="C397" s="143" t="s">
        <v>1010</v>
      </c>
      <c r="D397" s="143" t="s">
        <v>139</v>
      </c>
      <c r="E397" s="144" t="s">
        <v>3766</v>
      </c>
      <c r="F397" s="145" t="s">
        <v>3767</v>
      </c>
      <c r="G397" s="146" t="s">
        <v>149</v>
      </c>
      <c r="H397" s="147">
        <v>24.283000000000001</v>
      </c>
      <c r="I397" s="148"/>
      <c r="J397" s="148">
        <f>ROUND(I397*H397,2)</f>
        <v>0</v>
      </c>
      <c r="K397" s="149"/>
      <c r="L397" s="31"/>
      <c r="M397" s="150" t="s">
        <v>1</v>
      </c>
      <c r="N397" s="151" t="s">
        <v>38</v>
      </c>
      <c r="O397" s="152">
        <v>1.4419999999999999</v>
      </c>
      <c r="P397" s="152">
        <f>O397*H397</f>
        <v>35.016086000000001</v>
      </c>
      <c r="Q397" s="152">
        <v>2.2563399999999998</v>
      </c>
      <c r="R397" s="152">
        <f>Q397*H397</f>
        <v>54.790704219999995</v>
      </c>
      <c r="S397" s="152">
        <v>0</v>
      </c>
      <c r="T397" s="153">
        <f>S397*H397</f>
        <v>0</v>
      </c>
      <c r="U397" s="30"/>
      <c r="V397" s="30"/>
      <c r="W397" s="30"/>
      <c r="X397" s="30"/>
      <c r="Y397" s="30"/>
      <c r="Z397" s="30"/>
      <c r="AA397" s="30"/>
      <c r="AB397" s="30"/>
      <c r="AC397" s="30"/>
      <c r="AD397" s="30"/>
      <c r="AE397" s="30"/>
      <c r="AR397" s="154" t="s">
        <v>143</v>
      </c>
      <c r="AT397" s="154" t="s">
        <v>139</v>
      </c>
      <c r="AU397" s="154" t="s">
        <v>83</v>
      </c>
      <c r="AY397" s="18" t="s">
        <v>137</v>
      </c>
      <c r="BE397" s="155">
        <f>IF(N397="základní",J397,0)</f>
        <v>0</v>
      </c>
      <c r="BF397" s="155">
        <f>IF(N397="snížená",J397,0)</f>
        <v>0</v>
      </c>
      <c r="BG397" s="155">
        <f>IF(N397="zákl. přenesená",J397,0)</f>
        <v>0</v>
      </c>
      <c r="BH397" s="155">
        <f>IF(N397="sníž. přenesená",J397,0)</f>
        <v>0</v>
      </c>
      <c r="BI397" s="155">
        <f>IF(N397="nulová",J397,0)</f>
        <v>0</v>
      </c>
      <c r="BJ397" s="18" t="s">
        <v>81</v>
      </c>
      <c r="BK397" s="155">
        <f>ROUND(I397*H397,2)</f>
        <v>0</v>
      </c>
      <c r="BL397" s="18" t="s">
        <v>143</v>
      </c>
      <c r="BM397" s="154" t="s">
        <v>3768</v>
      </c>
    </row>
    <row r="398" spans="1:65" s="13" customFormat="1">
      <c r="B398" s="156"/>
      <c r="D398" s="157" t="s">
        <v>145</v>
      </c>
      <c r="E398" s="158" t="s">
        <v>1</v>
      </c>
      <c r="F398" s="159" t="s">
        <v>3769</v>
      </c>
      <c r="H398" s="160">
        <v>24.283000000000001</v>
      </c>
      <c r="L398" s="156"/>
      <c r="M398" s="161"/>
      <c r="N398" s="162"/>
      <c r="O398" s="162"/>
      <c r="P398" s="162"/>
      <c r="Q398" s="162"/>
      <c r="R398" s="162"/>
      <c r="S398" s="162"/>
      <c r="T398" s="163"/>
      <c r="AT398" s="158" t="s">
        <v>145</v>
      </c>
      <c r="AU398" s="158" t="s">
        <v>83</v>
      </c>
      <c r="AV398" s="13" t="s">
        <v>83</v>
      </c>
      <c r="AW398" s="13" t="s">
        <v>29</v>
      </c>
      <c r="AX398" s="13" t="s">
        <v>81</v>
      </c>
      <c r="AY398" s="158" t="s">
        <v>137</v>
      </c>
    </row>
    <row r="399" spans="1:65" s="2" customFormat="1" ht="24.15" customHeight="1">
      <c r="A399" s="30"/>
      <c r="B399" s="142"/>
      <c r="C399" s="143" t="s">
        <v>1015</v>
      </c>
      <c r="D399" s="143" t="s">
        <v>139</v>
      </c>
      <c r="E399" s="144" t="s">
        <v>1543</v>
      </c>
      <c r="F399" s="145" t="s">
        <v>1544</v>
      </c>
      <c r="G399" s="146" t="s">
        <v>142</v>
      </c>
      <c r="H399" s="147">
        <v>23.731000000000002</v>
      </c>
      <c r="I399" s="148"/>
      <c r="J399" s="148">
        <f>ROUND(I399*H399,2)</f>
        <v>0</v>
      </c>
      <c r="K399" s="149"/>
      <c r="L399" s="31"/>
      <c r="M399" s="150" t="s">
        <v>1</v>
      </c>
      <c r="N399" s="151" t="s">
        <v>38</v>
      </c>
      <c r="O399" s="152">
        <v>0.08</v>
      </c>
      <c r="P399" s="152">
        <f>O399*H399</f>
        <v>1.8984800000000002</v>
      </c>
      <c r="Q399" s="152">
        <v>4.6999999999999999E-4</v>
      </c>
      <c r="R399" s="152">
        <f>Q399*H399</f>
        <v>1.115357E-2</v>
      </c>
      <c r="S399" s="152">
        <v>0</v>
      </c>
      <c r="T399" s="153">
        <f>S399*H399</f>
        <v>0</v>
      </c>
      <c r="U399" s="30"/>
      <c r="V399" s="30"/>
      <c r="W399" s="30"/>
      <c r="X399" s="30"/>
      <c r="Y399" s="30"/>
      <c r="Z399" s="30"/>
      <c r="AA399" s="30"/>
      <c r="AB399" s="30"/>
      <c r="AC399" s="30"/>
      <c r="AD399" s="30"/>
      <c r="AE399" s="30"/>
      <c r="AR399" s="154" t="s">
        <v>143</v>
      </c>
      <c r="AT399" s="154" t="s">
        <v>139</v>
      </c>
      <c r="AU399" s="154" t="s">
        <v>83</v>
      </c>
      <c r="AY399" s="18" t="s">
        <v>137</v>
      </c>
      <c r="BE399" s="155">
        <f>IF(N399="základní",J399,0)</f>
        <v>0</v>
      </c>
      <c r="BF399" s="155">
        <f>IF(N399="snížená",J399,0)</f>
        <v>0</v>
      </c>
      <c r="BG399" s="155">
        <f>IF(N399="zákl. přenesená",J399,0)</f>
        <v>0</v>
      </c>
      <c r="BH399" s="155">
        <f>IF(N399="sníž. přenesená",J399,0)</f>
        <v>0</v>
      </c>
      <c r="BI399" s="155">
        <f>IF(N399="nulová",J399,0)</f>
        <v>0</v>
      </c>
      <c r="BJ399" s="18" t="s">
        <v>81</v>
      </c>
      <c r="BK399" s="155">
        <f>ROUND(I399*H399,2)</f>
        <v>0</v>
      </c>
      <c r="BL399" s="18" t="s">
        <v>143</v>
      </c>
      <c r="BM399" s="154" t="s">
        <v>3770</v>
      </c>
    </row>
    <row r="400" spans="1:65" s="13" customFormat="1">
      <c r="B400" s="156"/>
      <c r="D400" s="157" t="s">
        <v>145</v>
      </c>
      <c r="E400" s="158" t="s">
        <v>1</v>
      </c>
      <c r="F400" s="159" t="s">
        <v>3512</v>
      </c>
      <c r="H400" s="160">
        <v>4.2080000000000002</v>
      </c>
      <c r="L400" s="156"/>
      <c r="M400" s="161"/>
      <c r="N400" s="162"/>
      <c r="O400" s="162"/>
      <c r="P400" s="162"/>
      <c r="Q400" s="162"/>
      <c r="R400" s="162"/>
      <c r="S400" s="162"/>
      <c r="T400" s="163"/>
      <c r="AT400" s="158" t="s">
        <v>145</v>
      </c>
      <c r="AU400" s="158" t="s">
        <v>83</v>
      </c>
      <c r="AV400" s="13" t="s">
        <v>83</v>
      </c>
      <c r="AW400" s="13" t="s">
        <v>29</v>
      </c>
      <c r="AX400" s="13" t="s">
        <v>73</v>
      </c>
      <c r="AY400" s="158" t="s">
        <v>137</v>
      </c>
    </row>
    <row r="401" spans="1:65" s="13" customFormat="1">
      <c r="B401" s="156"/>
      <c r="D401" s="157" t="s">
        <v>145</v>
      </c>
      <c r="E401" s="158" t="s">
        <v>1</v>
      </c>
      <c r="F401" s="159" t="s">
        <v>3513</v>
      </c>
      <c r="H401" s="160">
        <v>1.6160000000000001</v>
      </c>
      <c r="L401" s="156"/>
      <c r="M401" s="161"/>
      <c r="N401" s="162"/>
      <c r="O401" s="162"/>
      <c r="P401" s="162"/>
      <c r="Q401" s="162"/>
      <c r="R401" s="162"/>
      <c r="S401" s="162"/>
      <c r="T401" s="163"/>
      <c r="AT401" s="158" t="s">
        <v>145</v>
      </c>
      <c r="AU401" s="158" t="s">
        <v>83</v>
      </c>
      <c r="AV401" s="13" t="s">
        <v>83</v>
      </c>
      <c r="AW401" s="13" t="s">
        <v>29</v>
      </c>
      <c r="AX401" s="13" t="s">
        <v>73</v>
      </c>
      <c r="AY401" s="158" t="s">
        <v>137</v>
      </c>
    </row>
    <row r="402" spans="1:65" s="13" customFormat="1">
      <c r="B402" s="156"/>
      <c r="D402" s="157" t="s">
        <v>145</v>
      </c>
      <c r="E402" s="158" t="s">
        <v>1</v>
      </c>
      <c r="F402" s="159" t="s">
        <v>3514</v>
      </c>
      <c r="H402" s="160">
        <v>3.5419999999999998</v>
      </c>
      <c r="L402" s="156"/>
      <c r="M402" s="161"/>
      <c r="N402" s="162"/>
      <c r="O402" s="162"/>
      <c r="P402" s="162"/>
      <c r="Q402" s="162"/>
      <c r="R402" s="162"/>
      <c r="S402" s="162"/>
      <c r="T402" s="163"/>
      <c r="AT402" s="158" t="s">
        <v>145</v>
      </c>
      <c r="AU402" s="158" t="s">
        <v>83</v>
      </c>
      <c r="AV402" s="13" t="s">
        <v>83</v>
      </c>
      <c r="AW402" s="13" t="s">
        <v>29</v>
      </c>
      <c r="AX402" s="13" t="s">
        <v>73</v>
      </c>
      <c r="AY402" s="158" t="s">
        <v>137</v>
      </c>
    </row>
    <row r="403" spans="1:65" s="13" customFormat="1">
      <c r="B403" s="156"/>
      <c r="D403" s="157" t="s">
        <v>145</v>
      </c>
      <c r="E403" s="158" t="s">
        <v>1</v>
      </c>
      <c r="F403" s="159" t="s">
        <v>3515</v>
      </c>
      <c r="H403" s="160">
        <v>14.365</v>
      </c>
      <c r="L403" s="156"/>
      <c r="M403" s="161"/>
      <c r="N403" s="162"/>
      <c r="O403" s="162"/>
      <c r="P403" s="162"/>
      <c r="Q403" s="162"/>
      <c r="R403" s="162"/>
      <c r="S403" s="162"/>
      <c r="T403" s="163"/>
      <c r="AT403" s="158" t="s">
        <v>145</v>
      </c>
      <c r="AU403" s="158" t="s">
        <v>83</v>
      </c>
      <c r="AV403" s="13" t="s">
        <v>83</v>
      </c>
      <c r="AW403" s="13" t="s">
        <v>29</v>
      </c>
      <c r="AX403" s="13" t="s">
        <v>73</v>
      </c>
      <c r="AY403" s="158" t="s">
        <v>137</v>
      </c>
    </row>
    <row r="404" spans="1:65" s="14" customFormat="1">
      <c r="B404" s="164"/>
      <c r="D404" s="157" t="s">
        <v>145</v>
      </c>
      <c r="E404" s="165" t="s">
        <v>1</v>
      </c>
      <c r="F404" s="166" t="s">
        <v>176</v>
      </c>
      <c r="H404" s="167">
        <v>23.731000000000002</v>
      </c>
      <c r="L404" s="164"/>
      <c r="M404" s="168"/>
      <c r="N404" s="169"/>
      <c r="O404" s="169"/>
      <c r="P404" s="169"/>
      <c r="Q404" s="169"/>
      <c r="R404" s="169"/>
      <c r="S404" s="169"/>
      <c r="T404" s="170"/>
      <c r="AT404" s="165" t="s">
        <v>145</v>
      </c>
      <c r="AU404" s="165" t="s">
        <v>83</v>
      </c>
      <c r="AV404" s="14" t="s">
        <v>143</v>
      </c>
      <c r="AW404" s="14" t="s">
        <v>29</v>
      </c>
      <c r="AX404" s="14" t="s">
        <v>81</v>
      </c>
      <c r="AY404" s="165" t="s">
        <v>137</v>
      </c>
    </row>
    <row r="405" spans="1:65" s="12" customFormat="1" ht="22.8" customHeight="1">
      <c r="B405" s="130"/>
      <c r="D405" s="131" t="s">
        <v>72</v>
      </c>
      <c r="E405" s="140" t="s">
        <v>365</v>
      </c>
      <c r="F405" s="140" t="s">
        <v>366</v>
      </c>
      <c r="J405" s="141">
        <f>BK405</f>
        <v>0</v>
      </c>
      <c r="L405" s="130"/>
      <c r="M405" s="134"/>
      <c r="N405" s="135"/>
      <c r="O405" s="135"/>
      <c r="P405" s="136">
        <f>P406</f>
        <v>291.09151600000001</v>
      </c>
      <c r="Q405" s="135"/>
      <c r="R405" s="136">
        <f>R406</f>
        <v>0</v>
      </c>
      <c r="S405" s="135"/>
      <c r="T405" s="137">
        <f>T406</f>
        <v>0</v>
      </c>
      <c r="AR405" s="131" t="s">
        <v>81</v>
      </c>
      <c r="AT405" s="138" t="s">
        <v>72</v>
      </c>
      <c r="AU405" s="138" t="s">
        <v>81</v>
      </c>
      <c r="AY405" s="131" t="s">
        <v>137</v>
      </c>
      <c r="BK405" s="139">
        <f>BK406</f>
        <v>0</v>
      </c>
    </row>
    <row r="406" spans="1:65" s="2" customFormat="1" ht="24.15" customHeight="1">
      <c r="A406" s="30"/>
      <c r="B406" s="142"/>
      <c r="C406" s="143" t="s">
        <v>1021</v>
      </c>
      <c r="D406" s="143" t="s">
        <v>139</v>
      </c>
      <c r="E406" s="144" t="s">
        <v>3771</v>
      </c>
      <c r="F406" s="145" t="s">
        <v>3772</v>
      </c>
      <c r="G406" s="146" t="s">
        <v>217</v>
      </c>
      <c r="H406" s="147">
        <v>733.22799999999995</v>
      </c>
      <c r="I406" s="148"/>
      <c r="J406" s="148">
        <f>ROUND(I406*H406,2)</f>
        <v>0</v>
      </c>
      <c r="K406" s="149"/>
      <c r="L406" s="31"/>
      <c r="M406" s="150" t="s">
        <v>1</v>
      </c>
      <c r="N406" s="151" t="s">
        <v>38</v>
      </c>
      <c r="O406" s="152">
        <v>0.39700000000000002</v>
      </c>
      <c r="P406" s="152">
        <f>O406*H406</f>
        <v>291.09151600000001</v>
      </c>
      <c r="Q406" s="152">
        <v>0</v>
      </c>
      <c r="R406" s="152">
        <f>Q406*H406</f>
        <v>0</v>
      </c>
      <c r="S406" s="152">
        <v>0</v>
      </c>
      <c r="T406" s="153">
        <f>S406*H406</f>
        <v>0</v>
      </c>
      <c r="U406" s="30"/>
      <c r="V406" s="30"/>
      <c r="W406" s="30"/>
      <c r="X406" s="30"/>
      <c r="Y406" s="30"/>
      <c r="Z406" s="30"/>
      <c r="AA406" s="30"/>
      <c r="AB406" s="30"/>
      <c r="AC406" s="30"/>
      <c r="AD406" s="30"/>
      <c r="AE406" s="30"/>
      <c r="AR406" s="154" t="s">
        <v>143</v>
      </c>
      <c r="AT406" s="154" t="s">
        <v>139</v>
      </c>
      <c r="AU406" s="154" t="s">
        <v>83</v>
      </c>
      <c r="AY406" s="18" t="s">
        <v>137</v>
      </c>
      <c r="BE406" s="155">
        <f>IF(N406="základní",J406,0)</f>
        <v>0</v>
      </c>
      <c r="BF406" s="155">
        <f>IF(N406="snížená",J406,0)</f>
        <v>0</v>
      </c>
      <c r="BG406" s="155">
        <f>IF(N406="zákl. přenesená",J406,0)</f>
        <v>0</v>
      </c>
      <c r="BH406" s="155">
        <f>IF(N406="sníž. přenesená",J406,0)</f>
        <v>0</v>
      </c>
      <c r="BI406" s="155">
        <f>IF(N406="nulová",J406,0)</f>
        <v>0</v>
      </c>
      <c r="BJ406" s="18" t="s">
        <v>81</v>
      </c>
      <c r="BK406" s="155">
        <f>ROUND(I406*H406,2)</f>
        <v>0</v>
      </c>
      <c r="BL406" s="18" t="s">
        <v>143</v>
      </c>
      <c r="BM406" s="154" t="s">
        <v>3773</v>
      </c>
    </row>
    <row r="407" spans="1:65" s="12" customFormat="1" ht="25.95" customHeight="1">
      <c r="B407" s="130"/>
      <c r="D407" s="131" t="s">
        <v>72</v>
      </c>
      <c r="E407" s="132" t="s">
        <v>1712</v>
      </c>
      <c r="F407" s="132" t="s">
        <v>1713</v>
      </c>
      <c r="J407" s="133">
        <f>BK407</f>
        <v>0</v>
      </c>
      <c r="L407" s="130"/>
      <c r="M407" s="134"/>
      <c r="N407" s="135"/>
      <c r="O407" s="135"/>
      <c r="P407" s="136">
        <f>P408</f>
        <v>0</v>
      </c>
      <c r="Q407" s="135"/>
      <c r="R407" s="136">
        <f>R408</f>
        <v>0</v>
      </c>
      <c r="S407" s="135"/>
      <c r="T407" s="137">
        <f>T408</f>
        <v>0</v>
      </c>
      <c r="AR407" s="131" t="s">
        <v>83</v>
      </c>
      <c r="AT407" s="138" t="s">
        <v>72</v>
      </c>
      <c r="AU407" s="138" t="s">
        <v>73</v>
      </c>
      <c r="AY407" s="131" t="s">
        <v>137</v>
      </c>
      <c r="BK407" s="139">
        <f>BK408</f>
        <v>0</v>
      </c>
    </row>
    <row r="408" spans="1:65" s="12" customFormat="1" ht="22.8" customHeight="1">
      <c r="B408" s="130"/>
      <c r="D408" s="131" t="s">
        <v>72</v>
      </c>
      <c r="E408" s="140" t="s">
        <v>3774</v>
      </c>
      <c r="F408" s="140" t="s">
        <v>3775</v>
      </c>
      <c r="J408" s="141">
        <f>BK408</f>
        <v>0</v>
      </c>
      <c r="L408" s="130"/>
      <c r="M408" s="134"/>
      <c r="N408" s="135"/>
      <c r="O408" s="135"/>
      <c r="P408" s="136">
        <f>SUM(P409:P424)</f>
        <v>0</v>
      </c>
      <c r="Q408" s="135"/>
      <c r="R408" s="136">
        <f>SUM(R409:R424)</f>
        <v>0</v>
      </c>
      <c r="S408" s="135"/>
      <c r="T408" s="137">
        <f>SUM(T409:T424)</f>
        <v>0</v>
      </c>
      <c r="AR408" s="131" t="s">
        <v>83</v>
      </c>
      <c r="AT408" s="138" t="s">
        <v>72</v>
      </c>
      <c r="AU408" s="138" t="s">
        <v>81</v>
      </c>
      <c r="AY408" s="131" t="s">
        <v>137</v>
      </c>
      <c r="BK408" s="139">
        <f>SUM(BK409:BK424)</f>
        <v>0</v>
      </c>
    </row>
    <row r="409" spans="1:65" s="2" customFormat="1" ht="37.799999999999997" customHeight="1">
      <c r="A409" s="30"/>
      <c r="B409" s="142"/>
      <c r="C409" s="143" t="s">
        <v>1026</v>
      </c>
      <c r="D409" s="143" t="s">
        <v>139</v>
      </c>
      <c r="E409" s="144" t="s">
        <v>3776</v>
      </c>
      <c r="F409" s="145" t="s">
        <v>3777</v>
      </c>
      <c r="G409" s="146" t="s">
        <v>318</v>
      </c>
      <c r="H409" s="147">
        <v>1</v>
      </c>
      <c r="I409" s="148"/>
      <c r="J409" s="148">
        <f t="shared" ref="J409:J424" si="10">ROUND(I409*H409,2)</f>
        <v>0</v>
      </c>
      <c r="K409" s="149"/>
      <c r="L409" s="31"/>
      <c r="M409" s="150" t="s">
        <v>1</v>
      </c>
      <c r="N409" s="151" t="s">
        <v>38</v>
      </c>
      <c r="O409" s="152">
        <v>0</v>
      </c>
      <c r="P409" s="152">
        <f t="shared" ref="P409:P424" si="11">O409*H409</f>
        <v>0</v>
      </c>
      <c r="Q409" s="152">
        <v>0</v>
      </c>
      <c r="R409" s="152">
        <f t="shared" ref="R409:R424" si="12">Q409*H409</f>
        <v>0</v>
      </c>
      <c r="S409" s="152">
        <v>0</v>
      </c>
      <c r="T409" s="153">
        <f t="shared" ref="T409:T424" si="13">S409*H409</f>
        <v>0</v>
      </c>
      <c r="U409" s="30"/>
      <c r="V409" s="30"/>
      <c r="W409" s="30"/>
      <c r="X409" s="30"/>
      <c r="Y409" s="30"/>
      <c r="Z409" s="30"/>
      <c r="AA409" s="30"/>
      <c r="AB409" s="30"/>
      <c r="AC409" s="30"/>
      <c r="AD409" s="30"/>
      <c r="AE409" s="30"/>
      <c r="AR409" s="154" t="s">
        <v>223</v>
      </c>
      <c r="AT409" s="154" t="s">
        <v>139</v>
      </c>
      <c r="AU409" s="154" t="s">
        <v>83</v>
      </c>
      <c r="AY409" s="18" t="s">
        <v>137</v>
      </c>
      <c r="BE409" s="155">
        <f t="shared" ref="BE409:BE424" si="14">IF(N409="základní",J409,0)</f>
        <v>0</v>
      </c>
      <c r="BF409" s="155">
        <f t="shared" ref="BF409:BF424" si="15">IF(N409="snížená",J409,0)</f>
        <v>0</v>
      </c>
      <c r="BG409" s="155">
        <f t="shared" ref="BG409:BG424" si="16">IF(N409="zákl. přenesená",J409,0)</f>
        <v>0</v>
      </c>
      <c r="BH409" s="155">
        <f t="shared" ref="BH409:BH424" si="17">IF(N409="sníž. přenesená",J409,0)</f>
        <v>0</v>
      </c>
      <c r="BI409" s="155">
        <f t="shared" ref="BI409:BI424" si="18">IF(N409="nulová",J409,0)</f>
        <v>0</v>
      </c>
      <c r="BJ409" s="18" t="s">
        <v>81</v>
      </c>
      <c r="BK409" s="155">
        <f t="shared" ref="BK409:BK424" si="19">ROUND(I409*H409,2)</f>
        <v>0</v>
      </c>
      <c r="BL409" s="18" t="s">
        <v>223</v>
      </c>
      <c r="BM409" s="154" t="s">
        <v>3778</v>
      </c>
    </row>
    <row r="410" spans="1:65" s="2" customFormat="1" ht="37.799999999999997" customHeight="1">
      <c r="A410" s="30"/>
      <c r="B410" s="142"/>
      <c r="C410" s="143" t="s">
        <v>1042</v>
      </c>
      <c r="D410" s="143" t="s">
        <v>139</v>
      </c>
      <c r="E410" s="144" t="s">
        <v>3779</v>
      </c>
      <c r="F410" s="145" t="s">
        <v>3780</v>
      </c>
      <c r="G410" s="146" t="s">
        <v>318</v>
      </c>
      <c r="H410" s="147">
        <v>3</v>
      </c>
      <c r="I410" s="148"/>
      <c r="J410" s="148">
        <f t="shared" si="10"/>
        <v>0</v>
      </c>
      <c r="K410" s="149"/>
      <c r="L410" s="31"/>
      <c r="M410" s="150" t="s">
        <v>1</v>
      </c>
      <c r="N410" s="151" t="s">
        <v>38</v>
      </c>
      <c r="O410" s="152">
        <v>0</v>
      </c>
      <c r="P410" s="152">
        <f t="shared" si="11"/>
        <v>0</v>
      </c>
      <c r="Q410" s="152">
        <v>0</v>
      </c>
      <c r="R410" s="152">
        <f t="shared" si="12"/>
        <v>0</v>
      </c>
      <c r="S410" s="152">
        <v>0</v>
      </c>
      <c r="T410" s="153">
        <f t="shared" si="13"/>
        <v>0</v>
      </c>
      <c r="U410" s="30"/>
      <c r="V410" s="30"/>
      <c r="W410" s="30"/>
      <c r="X410" s="30"/>
      <c r="Y410" s="30"/>
      <c r="Z410" s="30"/>
      <c r="AA410" s="30"/>
      <c r="AB410" s="30"/>
      <c r="AC410" s="30"/>
      <c r="AD410" s="30"/>
      <c r="AE410" s="30"/>
      <c r="AR410" s="154" t="s">
        <v>223</v>
      </c>
      <c r="AT410" s="154" t="s">
        <v>139</v>
      </c>
      <c r="AU410" s="154" t="s">
        <v>83</v>
      </c>
      <c r="AY410" s="18" t="s">
        <v>137</v>
      </c>
      <c r="BE410" s="155">
        <f t="shared" si="14"/>
        <v>0</v>
      </c>
      <c r="BF410" s="155">
        <f t="shared" si="15"/>
        <v>0</v>
      </c>
      <c r="BG410" s="155">
        <f t="shared" si="16"/>
        <v>0</v>
      </c>
      <c r="BH410" s="155">
        <f t="shared" si="17"/>
        <v>0</v>
      </c>
      <c r="BI410" s="155">
        <f t="shared" si="18"/>
        <v>0</v>
      </c>
      <c r="BJ410" s="18" t="s">
        <v>81</v>
      </c>
      <c r="BK410" s="155">
        <f t="shared" si="19"/>
        <v>0</v>
      </c>
      <c r="BL410" s="18" t="s">
        <v>223</v>
      </c>
      <c r="BM410" s="154" t="s">
        <v>3781</v>
      </c>
    </row>
    <row r="411" spans="1:65" s="2" customFormat="1" ht="24.15" customHeight="1">
      <c r="A411" s="30"/>
      <c r="B411" s="142"/>
      <c r="C411" s="143" t="s">
        <v>1051</v>
      </c>
      <c r="D411" s="143" t="s">
        <v>139</v>
      </c>
      <c r="E411" s="144" t="s">
        <v>3782</v>
      </c>
      <c r="F411" s="145" t="s">
        <v>3783</v>
      </c>
      <c r="G411" s="146" t="s">
        <v>318</v>
      </c>
      <c r="H411" s="147">
        <v>1</v>
      </c>
      <c r="I411" s="148"/>
      <c r="J411" s="148">
        <f t="shared" si="10"/>
        <v>0</v>
      </c>
      <c r="K411" s="149"/>
      <c r="L411" s="31"/>
      <c r="M411" s="150" t="s">
        <v>1</v>
      </c>
      <c r="N411" s="151" t="s">
        <v>38</v>
      </c>
      <c r="O411" s="152">
        <v>0</v>
      </c>
      <c r="P411" s="152">
        <f t="shared" si="11"/>
        <v>0</v>
      </c>
      <c r="Q411" s="152">
        <v>0</v>
      </c>
      <c r="R411" s="152">
        <f t="shared" si="12"/>
        <v>0</v>
      </c>
      <c r="S411" s="152">
        <v>0</v>
      </c>
      <c r="T411" s="153">
        <f t="shared" si="13"/>
        <v>0</v>
      </c>
      <c r="U411" s="30"/>
      <c r="V411" s="30"/>
      <c r="W411" s="30"/>
      <c r="X411" s="30"/>
      <c r="Y411" s="30"/>
      <c r="Z411" s="30"/>
      <c r="AA411" s="30"/>
      <c r="AB411" s="30"/>
      <c r="AC411" s="30"/>
      <c r="AD411" s="30"/>
      <c r="AE411" s="30"/>
      <c r="AR411" s="154" t="s">
        <v>223</v>
      </c>
      <c r="AT411" s="154" t="s">
        <v>139</v>
      </c>
      <c r="AU411" s="154" t="s">
        <v>83</v>
      </c>
      <c r="AY411" s="18" t="s">
        <v>137</v>
      </c>
      <c r="BE411" s="155">
        <f t="shared" si="14"/>
        <v>0</v>
      </c>
      <c r="BF411" s="155">
        <f t="shared" si="15"/>
        <v>0</v>
      </c>
      <c r="BG411" s="155">
        <f t="shared" si="16"/>
        <v>0</v>
      </c>
      <c r="BH411" s="155">
        <f t="shared" si="17"/>
        <v>0</v>
      </c>
      <c r="BI411" s="155">
        <f t="shared" si="18"/>
        <v>0</v>
      </c>
      <c r="BJ411" s="18" t="s">
        <v>81</v>
      </c>
      <c r="BK411" s="155">
        <f t="shared" si="19"/>
        <v>0</v>
      </c>
      <c r="BL411" s="18" t="s">
        <v>223</v>
      </c>
      <c r="BM411" s="154" t="s">
        <v>3784</v>
      </c>
    </row>
    <row r="412" spans="1:65" s="2" customFormat="1" ht="37.799999999999997" customHeight="1">
      <c r="A412" s="30"/>
      <c r="B412" s="142"/>
      <c r="C412" s="143" t="s">
        <v>1056</v>
      </c>
      <c r="D412" s="143" t="s">
        <v>139</v>
      </c>
      <c r="E412" s="144" t="s">
        <v>3785</v>
      </c>
      <c r="F412" s="145" t="s">
        <v>3786</v>
      </c>
      <c r="G412" s="146" t="s">
        <v>318</v>
      </c>
      <c r="H412" s="147">
        <v>1</v>
      </c>
      <c r="I412" s="148"/>
      <c r="J412" s="148">
        <f t="shared" si="10"/>
        <v>0</v>
      </c>
      <c r="K412" s="149"/>
      <c r="L412" s="31"/>
      <c r="M412" s="150" t="s">
        <v>1</v>
      </c>
      <c r="N412" s="151" t="s">
        <v>38</v>
      </c>
      <c r="O412" s="152">
        <v>0</v>
      </c>
      <c r="P412" s="152">
        <f t="shared" si="11"/>
        <v>0</v>
      </c>
      <c r="Q412" s="152">
        <v>0</v>
      </c>
      <c r="R412" s="152">
        <f t="shared" si="12"/>
        <v>0</v>
      </c>
      <c r="S412" s="152">
        <v>0</v>
      </c>
      <c r="T412" s="153">
        <f t="shared" si="13"/>
        <v>0</v>
      </c>
      <c r="U412" s="30"/>
      <c r="V412" s="30"/>
      <c r="W412" s="30"/>
      <c r="X412" s="30"/>
      <c r="Y412" s="30"/>
      <c r="Z412" s="30"/>
      <c r="AA412" s="30"/>
      <c r="AB412" s="30"/>
      <c r="AC412" s="30"/>
      <c r="AD412" s="30"/>
      <c r="AE412" s="30"/>
      <c r="AR412" s="154" t="s">
        <v>223</v>
      </c>
      <c r="AT412" s="154" t="s">
        <v>139</v>
      </c>
      <c r="AU412" s="154" t="s">
        <v>83</v>
      </c>
      <c r="AY412" s="18" t="s">
        <v>137</v>
      </c>
      <c r="BE412" s="155">
        <f t="shared" si="14"/>
        <v>0</v>
      </c>
      <c r="BF412" s="155">
        <f t="shared" si="15"/>
        <v>0</v>
      </c>
      <c r="BG412" s="155">
        <f t="shared" si="16"/>
        <v>0</v>
      </c>
      <c r="BH412" s="155">
        <f t="shared" si="17"/>
        <v>0</v>
      </c>
      <c r="BI412" s="155">
        <f t="shared" si="18"/>
        <v>0</v>
      </c>
      <c r="BJ412" s="18" t="s">
        <v>81</v>
      </c>
      <c r="BK412" s="155">
        <f t="shared" si="19"/>
        <v>0</v>
      </c>
      <c r="BL412" s="18" t="s">
        <v>223</v>
      </c>
      <c r="BM412" s="154" t="s">
        <v>3787</v>
      </c>
    </row>
    <row r="413" spans="1:65" s="2" customFormat="1" ht="37.799999999999997" customHeight="1">
      <c r="A413" s="30"/>
      <c r="B413" s="142"/>
      <c r="C413" s="143" t="s">
        <v>1061</v>
      </c>
      <c r="D413" s="143" t="s">
        <v>139</v>
      </c>
      <c r="E413" s="144" t="s">
        <v>3788</v>
      </c>
      <c r="F413" s="145" t="s">
        <v>3789</v>
      </c>
      <c r="G413" s="146" t="s">
        <v>318</v>
      </c>
      <c r="H413" s="147">
        <v>1</v>
      </c>
      <c r="I413" s="148"/>
      <c r="J413" s="148">
        <f t="shared" si="10"/>
        <v>0</v>
      </c>
      <c r="K413" s="149"/>
      <c r="L413" s="31"/>
      <c r="M413" s="150" t="s">
        <v>1</v>
      </c>
      <c r="N413" s="151" t="s">
        <v>38</v>
      </c>
      <c r="O413" s="152">
        <v>0</v>
      </c>
      <c r="P413" s="152">
        <f t="shared" si="11"/>
        <v>0</v>
      </c>
      <c r="Q413" s="152">
        <v>0</v>
      </c>
      <c r="R413" s="152">
        <f t="shared" si="12"/>
        <v>0</v>
      </c>
      <c r="S413" s="152">
        <v>0</v>
      </c>
      <c r="T413" s="153">
        <f t="shared" si="13"/>
        <v>0</v>
      </c>
      <c r="U413" s="30"/>
      <c r="V413" s="30"/>
      <c r="W413" s="30"/>
      <c r="X413" s="30"/>
      <c r="Y413" s="30"/>
      <c r="Z413" s="30"/>
      <c r="AA413" s="30"/>
      <c r="AB413" s="30"/>
      <c r="AC413" s="30"/>
      <c r="AD413" s="30"/>
      <c r="AE413" s="30"/>
      <c r="AR413" s="154" t="s">
        <v>223</v>
      </c>
      <c r="AT413" s="154" t="s">
        <v>139</v>
      </c>
      <c r="AU413" s="154" t="s">
        <v>83</v>
      </c>
      <c r="AY413" s="18" t="s">
        <v>137</v>
      </c>
      <c r="BE413" s="155">
        <f t="shared" si="14"/>
        <v>0</v>
      </c>
      <c r="BF413" s="155">
        <f t="shared" si="15"/>
        <v>0</v>
      </c>
      <c r="BG413" s="155">
        <f t="shared" si="16"/>
        <v>0</v>
      </c>
      <c r="BH413" s="155">
        <f t="shared" si="17"/>
        <v>0</v>
      </c>
      <c r="BI413" s="155">
        <f t="shared" si="18"/>
        <v>0</v>
      </c>
      <c r="BJ413" s="18" t="s">
        <v>81</v>
      </c>
      <c r="BK413" s="155">
        <f t="shared" si="19"/>
        <v>0</v>
      </c>
      <c r="BL413" s="18" t="s">
        <v>223</v>
      </c>
      <c r="BM413" s="154" t="s">
        <v>3790</v>
      </c>
    </row>
    <row r="414" spans="1:65" s="2" customFormat="1" ht="37.799999999999997" customHeight="1">
      <c r="A414" s="30"/>
      <c r="B414" s="142"/>
      <c r="C414" s="143" t="s">
        <v>1066</v>
      </c>
      <c r="D414" s="143" t="s">
        <v>139</v>
      </c>
      <c r="E414" s="144" t="s">
        <v>3791</v>
      </c>
      <c r="F414" s="145" t="s">
        <v>3792</v>
      </c>
      <c r="G414" s="146" t="s">
        <v>318</v>
      </c>
      <c r="H414" s="147">
        <v>1</v>
      </c>
      <c r="I414" s="148"/>
      <c r="J414" s="148">
        <f t="shared" si="10"/>
        <v>0</v>
      </c>
      <c r="K414" s="149"/>
      <c r="L414" s="31"/>
      <c r="M414" s="150" t="s">
        <v>1</v>
      </c>
      <c r="N414" s="151" t="s">
        <v>38</v>
      </c>
      <c r="O414" s="152">
        <v>0</v>
      </c>
      <c r="P414" s="152">
        <f t="shared" si="11"/>
        <v>0</v>
      </c>
      <c r="Q414" s="152">
        <v>0</v>
      </c>
      <c r="R414" s="152">
        <f t="shared" si="12"/>
        <v>0</v>
      </c>
      <c r="S414" s="152">
        <v>0</v>
      </c>
      <c r="T414" s="153">
        <f t="shared" si="13"/>
        <v>0</v>
      </c>
      <c r="U414" s="30"/>
      <c r="V414" s="30"/>
      <c r="W414" s="30"/>
      <c r="X414" s="30"/>
      <c r="Y414" s="30"/>
      <c r="Z414" s="30"/>
      <c r="AA414" s="30"/>
      <c r="AB414" s="30"/>
      <c r="AC414" s="30"/>
      <c r="AD414" s="30"/>
      <c r="AE414" s="30"/>
      <c r="AR414" s="154" t="s">
        <v>223</v>
      </c>
      <c r="AT414" s="154" t="s">
        <v>139</v>
      </c>
      <c r="AU414" s="154" t="s">
        <v>83</v>
      </c>
      <c r="AY414" s="18" t="s">
        <v>137</v>
      </c>
      <c r="BE414" s="155">
        <f t="shared" si="14"/>
        <v>0</v>
      </c>
      <c r="BF414" s="155">
        <f t="shared" si="15"/>
        <v>0</v>
      </c>
      <c r="BG414" s="155">
        <f t="shared" si="16"/>
        <v>0</v>
      </c>
      <c r="BH414" s="155">
        <f t="shared" si="17"/>
        <v>0</v>
      </c>
      <c r="BI414" s="155">
        <f t="shared" si="18"/>
        <v>0</v>
      </c>
      <c r="BJ414" s="18" t="s">
        <v>81</v>
      </c>
      <c r="BK414" s="155">
        <f t="shared" si="19"/>
        <v>0</v>
      </c>
      <c r="BL414" s="18" t="s">
        <v>223</v>
      </c>
      <c r="BM414" s="154" t="s">
        <v>3793</v>
      </c>
    </row>
    <row r="415" spans="1:65" s="2" customFormat="1" ht="37.799999999999997" customHeight="1">
      <c r="A415" s="30"/>
      <c r="B415" s="142"/>
      <c r="C415" s="143" t="s">
        <v>1080</v>
      </c>
      <c r="D415" s="143" t="s">
        <v>139</v>
      </c>
      <c r="E415" s="144" t="s">
        <v>3794</v>
      </c>
      <c r="F415" s="145" t="s">
        <v>3795</v>
      </c>
      <c r="G415" s="146" t="s">
        <v>318</v>
      </c>
      <c r="H415" s="147">
        <v>1</v>
      </c>
      <c r="I415" s="148"/>
      <c r="J415" s="148">
        <f t="shared" si="10"/>
        <v>0</v>
      </c>
      <c r="K415" s="149"/>
      <c r="L415" s="31"/>
      <c r="M415" s="150" t="s">
        <v>1</v>
      </c>
      <c r="N415" s="151" t="s">
        <v>38</v>
      </c>
      <c r="O415" s="152">
        <v>0</v>
      </c>
      <c r="P415" s="152">
        <f t="shared" si="11"/>
        <v>0</v>
      </c>
      <c r="Q415" s="152">
        <v>0</v>
      </c>
      <c r="R415" s="152">
        <f t="shared" si="12"/>
        <v>0</v>
      </c>
      <c r="S415" s="152">
        <v>0</v>
      </c>
      <c r="T415" s="153">
        <f t="shared" si="13"/>
        <v>0</v>
      </c>
      <c r="U415" s="30"/>
      <c r="V415" s="30"/>
      <c r="W415" s="30"/>
      <c r="X415" s="30"/>
      <c r="Y415" s="30"/>
      <c r="Z415" s="30"/>
      <c r="AA415" s="30"/>
      <c r="AB415" s="30"/>
      <c r="AC415" s="30"/>
      <c r="AD415" s="30"/>
      <c r="AE415" s="30"/>
      <c r="AR415" s="154" t="s">
        <v>223</v>
      </c>
      <c r="AT415" s="154" t="s">
        <v>139</v>
      </c>
      <c r="AU415" s="154" t="s">
        <v>83</v>
      </c>
      <c r="AY415" s="18" t="s">
        <v>137</v>
      </c>
      <c r="BE415" s="155">
        <f t="shared" si="14"/>
        <v>0</v>
      </c>
      <c r="BF415" s="155">
        <f t="shared" si="15"/>
        <v>0</v>
      </c>
      <c r="BG415" s="155">
        <f t="shared" si="16"/>
        <v>0</v>
      </c>
      <c r="BH415" s="155">
        <f t="shared" si="17"/>
        <v>0</v>
      </c>
      <c r="BI415" s="155">
        <f t="shared" si="18"/>
        <v>0</v>
      </c>
      <c r="BJ415" s="18" t="s">
        <v>81</v>
      </c>
      <c r="BK415" s="155">
        <f t="shared" si="19"/>
        <v>0</v>
      </c>
      <c r="BL415" s="18" t="s">
        <v>223</v>
      </c>
      <c r="BM415" s="154" t="s">
        <v>3796</v>
      </c>
    </row>
    <row r="416" spans="1:65" s="2" customFormat="1" ht="37.799999999999997" customHeight="1">
      <c r="A416" s="30"/>
      <c r="B416" s="142"/>
      <c r="C416" s="143" t="s">
        <v>1085</v>
      </c>
      <c r="D416" s="143" t="s">
        <v>139</v>
      </c>
      <c r="E416" s="144" t="s">
        <v>3797</v>
      </c>
      <c r="F416" s="145" t="s">
        <v>3798</v>
      </c>
      <c r="G416" s="146" t="s">
        <v>332</v>
      </c>
      <c r="H416" s="147">
        <v>2</v>
      </c>
      <c r="I416" s="148"/>
      <c r="J416" s="148">
        <f t="shared" si="10"/>
        <v>0</v>
      </c>
      <c r="K416" s="149"/>
      <c r="L416" s="31"/>
      <c r="M416" s="150" t="s">
        <v>1</v>
      </c>
      <c r="N416" s="151" t="s">
        <v>38</v>
      </c>
      <c r="O416" s="152">
        <v>0</v>
      </c>
      <c r="P416" s="152">
        <f t="shared" si="11"/>
        <v>0</v>
      </c>
      <c r="Q416" s="152">
        <v>0</v>
      </c>
      <c r="R416" s="152">
        <f t="shared" si="12"/>
        <v>0</v>
      </c>
      <c r="S416" s="152">
        <v>0</v>
      </c>
      <c r="T416" s="153">
        <f t="shared" si="13"/>
        <v>0</v>
      </c>
      <c r="U416" s="30"/>
      <c r="V416" s="30"/>
      <c r="W416" s="30"/>
      <c r="X416" s="30"/>
      <c r="Y416" s="30"/>
      <c r="Z416" s="30"/>
      <c r="AA416" s="30"/>
      <c r="AB416" s="30"/>
      <c r="AC416" s="30"/>
      <c r="AD416" s="30"/>
      <c r="AE416" s="30"/>
      <c r="AR416" s="154" t="s">
        <v>223</v>
      </c>
      <c r="AT416" s="154" t="s">
        <v>139</v>
      </c>
      <c r="AU416" s="154" t="s">
        <v>83</v>
      </c>
      <c r="AY416" s="18" t="s">
        <v>137</v>
      </c>
      <c r="BE416" s="155">
        <f t="shared" si="14"/>
        <v>0</v>
      </c>
      <c r="BF416" s="155">
        <f t="shared" si="15"/>
        <v>0</v>
      </c>
      <c r="BG416" s="155">
        <f t="shared" si="16"/>
        <v>0</v>
      </c>
      <c r="BH416" s="155">
        <f t="shared" si="17"/>
        <v>0</v>
      </c>
      <c r="BI416" s="155">
        <f t="shared" si="18"/>
        <v>0</v>
      </c>
      <c r="BJ416" s="18" t="s">
        <v>81</v>
      </c>
      <c r="BK416" s="155">
        <f t="shared" si="19"/>
        <v>0</v>
      </c>
      <c r="BL416" s="18" t="s">
        <v>223</v>
      </c>
      <c r="BM416" s="154" t="s">
        <v>3799</v>
      </c>
    </row>
    <row r="417" spans="1:65" s="2" customFormat="1" ht="37.799999999999997" customHeight="1">
      <c r="A417" s="30"/>
      <c r="B417" s="142"/>
      <c r="C417" s="143" t="s">
        <v>1090</v>
      </c>
      <c r="D417" s="143" t="s">
        <v>139</v>
      </c>
      <c r="E417" s="144" t="s">
        <v>3800</v>
      </c>
      <c r="F417" s="145" t="s">
        <v>3801</v>
      </c>
      <c r="G417" s="146" t="s">
        <v>332</v>
      </c>
      <c r="H417" s="147">
        <v>5</v>
      </c>
      <c r="I417" s="148"/>
      <c r="J417" s="148">
        <f t="shared" si="10"/>
        <v>0</v>
      </c>
      <c r="K417" s="149"/>
      <c r="L417" s="31"/>
      <c r="M417" s="150" t="s">
        <v>1</v>
      </c>
      <c r="N417" s="151" t="s">
        <v>38</v>
      </c>
      <c r="O417" s="152">
        <v>0</v>
      </c>
      <c r="P417" s="152">
        <f t="shared" si="11"/>
        <v>0</v>
      </c>
      <c r="Q417" s="152">
        <v>0</v>
      </c>
      <c r="R417" s="152">
        <f t="shared" si="12"/>
        <v>0</v>
      </c>
      <c r="S417" s="152">
        <v>0</v>
      </c>
      <c r="T417" s="153">
        <f t="shared" si="13"/>
        <v>0</v>
      </c>
      <c r="U417" s="30"/>
      <c r="V417" s="30"/>
      <c r="W417" s="30"/>
      <c r="X417" s="30"/>
      <c r="Y417" s="30"/>
      <c r="Z417" s="30"/>
      <c r="AA417" s="30"/>
      <c r="AB417" s="30"/>
      <c r="AC417" s="30"/>
      <c r="AD417" s="30"/>
      <c r="AE417" s="30"/>
      <c r="AR417" s="154" t="s">
        <v>223</v>
      </c>
      <c r="AT417" s="154" t="s">
        <v>139</v>
      </c>
      <c r="AU417" s="154" t="s">
        <v>83</v>
      </c>
      <c r="AY417" s="18" t="s">
        <v>137</v>
      </c>
      <c r="BE417" s="155">
        <f t="shared" si="14"/>
        <v>0</v>
      </c>
      <c r="BF417" s="155">
        <f t="shared" si="15"/>
        <v>0</v>
      </c>
      <c r="BG417" s="155">
        <f t="shared" si="16"/>
        <v>0</v>
      </c>
      <c r="BH417" s="155">
        <f t="shared" si="17"/>
        <v>0</v>
      </c>
      <c r="BI417" s="155">
        <f t="shared" si="18"/>
        <v>0</v>
      </c>
      <c r="BJ417" s="18" t="s">
        <v>81</v>
      </c>
      <c r="BK417" s="155">
        <f t="shared" si="19"/>
        <v>0</v>
      </c>
      <c r="BL417" s="18" t="s">
        <v>223</v>
      </c>
      <c r="BM417" s="154" t="s">
        <v>3802</v>
      </c>
    </row>
    <row r="418" spans="1:65" s="2" customFormat="1" ht="44.25" customHeight="1">
      <c r="A418" s="30"/>
      <c r="B418" s="142"/>
      <c r="C418" s="143" t="s">
        <v>1105</v>
      </c>
      <c r="D418" s="143" t="s">
        <v>139</v>
      </c>
      <c r="E418" s="144" t="s">
        <v>3803</v>
      </c>
      <c r="F418" s="145" t="s">
        <v>3804</v>
      </c>
      <c r="G418" s="146" t="s">
        <v>318</v>
      </c>
      <c r="H418" s="147">
        <v>1</v>
      </c>
      <c r="I418" s="148"/>
      <c r="J418" s="148">
        <f t="shared" si="10"/>
        <v>0</v>
      </c>
      <c r="K418" s="149"/>
      <c r="L418" s="31"/>
      <c r="M418" s="150" t="s">
        <v>1</v>
      </c>
      <c r="N418" s="151" t="s">
        <v>38</v>
      </c>
      <c r="O418" s="152">
        <v>0</v>
      </c>
      <c r="P418" s="152">
        <f t="shared" si="11"/>
        <v>0</v>
      </c>
      <c r="Q418" s="152">
        <v>0</v>
      </c>
      <c r="R418" s="152">
        <f t="shared" si="12"/>
        <v>0</v>
      </c>
      <c r="S418" s="152">
        <v>0</v>
      </c>
      <c r="T418" s="153">
        <f t="shared" si="13"/>
        <v>0</v>
      </c>
      <c r="U418" s="30"/>
      <c r="V418" s="30"/>
      <c r="W418" s="30"/>
      <c r="X418" s="30"/>
      <c r="Y418" s="30"/>
      <c r="Z418" s="30"/>
      <c r="AA418" s="30"/>
      <c r="AB418" s="30"/>
      <c r="AC418" s="30"/>
      <c r="AD418" s="30"/>
      <c r="AE418" s="30"/>
      <c r="AR418" s="154" t="s">
        <v>223</v>
      </c>
      <c r="AT418" s="154" t="s">
        <v>139</v>
      </c>
      <c r="AU418" s="154" t="s">
        <v>83</v>
      </c>
      <c r="AY418" s="18" t="s">
        <v>137</v>
      </c>
      <c r="BE418" s="155">
        <f t="shared" si="14"/>
        <v>0</v>
      </c>
      <c r="BF418" s="155">
        <f t="shared" si="15"/>
        <v>0</v>
      </c>
      <c r="BG418" s="155">
        <f t="shared" si="16"/>
        <v>0</v>
      </c>
      <c r="BH418" s="155">
        <f t="shared" si="17"/>
        <v>0</v>
      </c>
      <c r="BI418" s="155">
        <f t="shared" si="18"/>
        <v>0</v>
      </c>
      <c r="BJ418" s="18" t="s">
        <v>81</v>
      </c>
      <c r="BK418" s="155">
        <f t="shared" si="19"/>
        <v>0</v>
      </c>
      <c r="BL418" s="18" t="s">
        <v>223</v>
      </c>
      <c r="BM418" s="154" t="s">
        <v>3805</v>
      </c>
    </row>
    <row r="419" spans="1:65" s="2" customFormat="1" ht="37.799999999999997" customHeight="1">
      <c r="A419" s="30"/>
      <c r="B419" s="142"/>
      <c r="C419" s="143" t="s">
        <v>1110</v>
      </c>
      <c r="D419" s="143" t="s">
        <v>139</v>
      </c>
      <c r="E419" s="144" t="s">
        <v>3806</v>
      </c>
      <c r="F419" s="145" t="s">
        <v>3807</v>
      </c>
      <c r="G419" s="146" t="s">
        <v>318</v>
      </c>
      <c r="H419" s="147">
        <v>1</v>
      </c>
      <c r="I419" s="148"/>
      <c r="J419" s="148">
        <f t="shared" si="10"/>
        <v>0</v>
      </c>
      <c r="K419" s="149"/>
      <c r="L419" s="31"/>
      <c r="M419" s="150" t="s">
        <v>1</v>
      </c>
      <c r="N419" s="151" t="s">
        <v>38</v>
      </c>
      <c r="O419" s="152">
        <v>0</v>
      </c>
      <c r="P419" s="152">
        <f t="shared" si="11"/>
        <v>0</v>
      </c>
      <c r="Q419" s="152">
        <v>0</v>
      </c>
      <c r="R419" s="152">
        <f t="shared" si="12"/>
        <v>0</v>
      </c>
      <c r="S419" s="152">
        <v>0</v>
      </c>
      <c r="T419" s="153">
        <f t="shared" si="13"/>
        <v>0</v>
      </c>
      <c r="U419" s="30"/>
      <c r="V419" s="30"/>
      <c r="W419" s="30"/>
      <c r="X419" s="30"/>
      <c r="Y419" s="30"/>
      <c r="Z419" s="30"/>
      <c r="AA419" s="30"/>
      <c r="AB419" s="30"/>
      <c r="AC419" s="30"/>
      <c r="AD419" s="30"/>
      <c r="AE419" s="30"/>
      <c r="AR419" s="154" t="s">
        <v>223</v>
      </c>
      <c r="AT419" s="154" t="s">
        <v>139</v>
      </c>
      <c r="AU419" s="154" t="s">
        <v>83</v>
      </c>
      <c r="AY419" s="18" t="s">
        <v>137</v>
      </c>
      <c r="BE419" s="155">
        <f t="shared" si="14"/>
        <v>0</v>
      </c>
      <c r="BF419" s="155">
        <f t="shared" si="15"/>
        <v>0</v>
      </c>
      <c r="BG419" s="155">
        <f t="shared" si="16"/>
        <v>0</v>
      </c>
      <c r="BH419" s="155">
        <f t="shared" si="17"/>
        <v>0</v>
      </c>
      <c r="BI419" s="155">
        <f t="shared" si="18"/>
        <v>0</v>
      </c>
      <c r="BJ419" s="18" t="s">
        <v>81</v>
      </c>
      <c r="BK419" s="155">
        <f t="shared" si="19"/>
        <v>0</v>
      </c>
      <c r="BL419" s="18" t="s">
        <v>223</v>
      </c>
      <c r="BM419" s="154" t="s">
        <v>3808</v>
      </c>
    </row>
    <row r="420" spans="1:65" s="2" customFormat="1" ht="44.25" customHeight="1">
      <c r="A420" s="30"/>
      <c r="B420" s="142"/>
      <c r="C420" s="143" t="s">
        <v>1115</v>
      </c>
      <c r="D420" s="143" t="s">
        <v>139</v>
      </c>
      <c r="E420" s="144" t="s">
        <v>3809</v>
      </c>
      <c r="F420" s="145" t="s">
        <v>3810</v>
      </c>
      <c r="G420" s="146" t="s">
        <v>318</v>
      </c>
      <c r="H420" s="147">
        <v>1</v>
      </c>
      <c r="I420" s="148"/>
      <c r="J420" s="148">
        <f t="shared" si="10"/>
        <v>0</v>
      </c>
      <c r="K420" s="149"/>
      <c r="L420" s="31"/>
      <c r="M420" s="150" t="s">
        <v>1</v>
      </c>
      <c r="N420" s="151" t="s">
        <v>38</v>
      </c>
      <c r="O420" s="152">
        <v>0</v>
      </c>
      <c r="P420" s="152">
        <f t="shared" si="11"/>
        <v>0</v>
      </c>
      <c r="Q420" s="152">
        <v>0</v>
      </c>
      <c r="R420" s="152">
        <f t="shared" si="12"/>
        <v>0</v>
      </c>
      <c r="S420" s="152">
        <v>0</v>
      </c>
      <c r="T420" s="153">
        <f t="shared" si="13"/>
        <v>0</v>
      </c>
      <c r="U420" s="30"/>
      <c r="V420" s="30"/>
      <c r="W420" s="30"/>
      <c r="X420" s="30"/>
      <c r="Y420" s="30"/>
      <c r="Z420" s="30"/>
      <c r="AA420" s="30"/>
      <c r="AB420" s="30"/>
      <c r="AC420" s="30"/>
      <c r="AD420" s="30"/>
      <c r="AE420" s="30"/>
      <c r="AR420" s="154" t="s">
        <v>223</v>
      </c>
      <c r="AT420" s="154" t="s">
        <v>139</v>
      </c>
      <c r="AU420" s="154" t="s">
        <v>83</v>
      </c>
      <c r="AY420" s="18" t="s">
        <v>137</v>
      </c>
      <c r="BE420" s="155">
        <f t="shared" si="14"/>
        <v>0</v>
      </c>
      <c r="BF420" s="155">
        <f t="shared" si="15"/>
        <v>0</v>
      </c>
      <c r="BG420" s="155">
        <f t="shared" si="16"/>
        <v>0</v>
      </c>
      <c r="BH420" s="155">
        <f t="shared" si="17"/>
        <v>0</v>
      </c>
      <c r="BI420" s="155">
        <f t="shared" si="18"/>
        <v>0</v>
      </c>
      <c r="BJ420" s="18" t="s">
        <v>81</v>
      </c>
      <c r="BK420" s="155">
        <f t="shared" si="19"/>
        <v>0</v>
      </c>
      <c r="BL420" s="18" t="s">
        <v>223</v>
      </c>
      <c r="BM420" s="154" t="s">
        <v>3811</v>
      </c>
    </row>
    <row r="421" spans="1:65" s="2" customFormat="1" ht="37.799999999999997" customHeight="1">
      <c r="A421" s="30"/>
      <c r="B421" s="142"/>
      <c r="C421" s="143" t="s">
        <v>1120</v>
      </c>
      <c r="D421" s="143" t="s">
        <v>139</v>
      </c>
      <c r="E421" s="144" t="s">
        <v>3812</v>
      </c>
      <c r="F421" s="145" t="s">
        <v>3813</v>
      </c>
      <c r="G421" s="146" t="s">
        <v>318</v>
      </c>
      <c r="H421" s="147">
        <v>1</v>
      </c>
      <c r="I421" s="148"/>
      <c r="J421" s="148">
        <f t="shared" si="10"/>
        <v>0</v>
      </c>
      <c r="K421" s="149"/>
      <c r="L421" s="31"/>
      <c r="M421" s="150" t="s">
        <v>1</v>
      </c>
      <c r="N421" s="151" t="s">
        <v>38</v>
      </c>
      <c r="O421" s="152">
        <v>0</v>
      </c>
      <c r="P421" s="152">
        <f t="shared" si="11"/>
        <v>0</v>
      </c>
      <c r="Q421" s="152">
        <v>0</v>
      </c>
      <c r="R421" s="152">
        <f t="shared" si="12"/>
        <v>0</v>
      </c>
      <c r="S421" s="152">
        <v>0</v>
      </c>
      <c r="T421" s="153">
        <f t="shared" si="13"/>
        <v>0</v>
      </c>
      <c r="U421" s="30"/>
      <c r="V421" s="30"/>
      <c r="W421" s="30"/>
      <c r="X421" s="30"/>
      <c r="Y421" s="30"/>
      <c r="Z421" s="30"/>
      <c r="AA421" s="30"/>
      <c r="AB421" s="30"/>
      <c r="AC421" s="30"/>
      <c r="AD421" s="30"/>
      <c r="AE421" s="30"/>
      <c r="AR421" s="154" t="s">
        <v>223</v>
      </c>
      <c r="AT421" s="154" t="s">
        <v>139</v>
      </c>
      <c r="AU421" s="154" t="s">
        <v>83</v>
      </c>
      <c r="AY421" s="18" t="s">
        <v>137</v>
      </c>
      <c r="BE421" s="155">
        <f t="shared" si="14"/>
        <v>0</v>
      </c>
      <c r="BF421" s="155">
        <f t="shared" si="15"/>
        <v>0</v>
      </c>
      <c r="BG421" s="155">
        <f t="shared" si="16"/>
        <v>0</v>
      </c>
      <c r="BH421" s="155">
        <f t="shared" si="17"/>
        <v>0</v>
      </c>
      <c r="BI421" s="155">
        <f t="shared" si="18"/>
        <v>0</v>
      </c>
      <c r="BJ421" s="18" t="s">
        <v>81</v>
      </c>
      <c r="BK421" s="155">
        <f t="shared" si="19"/>
        <v>0</v>
      </c>
      <c r="BL421" s="18" t="s">
        <v>223</v>
      </c>
      <c r="BM421" s="154" t="s">
        <v>3814</v>
      </c>
    </row>
    <row r="422" spans="1:65" s="2" customFormat="1" ht="16.5" customHeight="1">
      <c r="A422" s="30"/>
      <c r="B422" s="142"/>
      <c r="C422" s="143" t="s">
        <v>1125</v>
      </c>
      <c r="D422" s="143" t="s">
        <v>139</v>
      </c>
      <c r="E422" s="144" t="s">
        <v>3815</v>
      </c>
      <c r="F422" s="145" t="s">
        <v>3816</v>
      </c>
      <c r="G422" s="146" t="s">
        <v>318</v>
      </c>
      <c r="H422" s="147">
        <v>1</v>
      </c>
      <c r="I422" s="148"/>
      <c r="J422" s="148">
        <f t="shared" si="10"/>
        <v>0</v>
      </c>
      <c r="K422" s="149"/>
      <c r="L422" s="31"/>
      <c r="M422" s="150" t="s">
        <v>1</v>
      </c>
      <c r="N422" s="151" t="s">
        <v>38</v>
      </c>
      <c r="O422" s="152">
        <v>0</v>
      </c>
      <c r="P422" s="152">
        <f t="shared" si="11"/>
        <v>0</v>
      </c>
      <c r="Q422" s="152">
        <v>0</v>
      </c>
      <c r="R422" s="152">
        <f t="shared" si="12"/>
        <v>0</v>
      </c>
      <c r="S422" s="152">
        <v>0</v>
      </c>
      <c r="T422" s="153">
        <f t="shared" si="13"/>
        <v>0</v>
      </c>
      <c r="U422" s="30"/>
      <c r="V422" s="30"/>
      <c r="W422" s="30"/>
      <c r="X422" s="30"/>
      <c r="Y422" s="30"/>
      <c r="Z422" s="30"/>
      <c r="AA422" s="30"/>
      <c r="AB422" s="30"/>
      <c r="AC422" s="30"/>
      <c r="AD422" s="30"/>
      <c r="AE422" s="30"/>
      <c r="AR422" s="154" t="s">
        <v>223</v>
      </c>
      <c r="AT422" s="154" t="s">
        <v>139</v>
      </c>
      <c r="AU422" s="154" t="s">
        <v>83</v>
      </c>
      <c r="AY422" s="18" t="s">
        <v>137</v>
      </c>
      <c r="BE422" s="155">
        <f t="shared" si="14"/>
        <v>0</v>
      </c>
      <c r="BF422" s="155">
        <f t="shared" si="15"/>
        <v>0</v>
      </c>
      <c r="BG422" s="155">
        <f t="shared" si="16"/>
        <v>0</v>
      </c>
      <c r="BH422" s="155">
        <f t="shared" si="17"/>
        <v>0</v>
      </c>
      <c r="BI422" s="155">
        <f t="shared" si="18"/>
        <v>0</v>
      </c>
      <c r="BJ422" s="18" t="s">
        <v>81</v>
      </c>
      <c r="BK422" s="155">
        <f t="shared" si="19"/>
        <v>0</v>
      </c>
      <c r="BL422" s="18" t="s">
        <v>223</v>
      </c>
      <c r="BM422" s="154" t="s">
        <v>3817</v>
      </c>
    </row>
    <row r="423" spans="1:65" s="2" customFormat="1" ht="16.5" customHeight="1">
      <c r="A423" s="30"/>
      <c r="B423" s="142"/>
      <c r="C423" s="143" t="s">
        <v>1157</v>
      </c>
      <c r="D423" s="143" t="s">
        <v>139</v>
      </c>
      <c r="E423" s="144" t="s">
        <v>3818</v>
      </c>
      <c r="F423" s="145" t="s">
        <v>3819</v>
      </c>
      <c r="G423" s="146" t="s">
        <v>318</v>
      </c>
      <c r="H423" s="147">
        <v>1</v>
      </c>
      <c r="I423" s="148"/>
      <c r="J423" s="148">
        <f t="shared" si="10"/>
        <v>0</v>
      </c>
      <c r="K423" s="149"/>
      <c r="L423" s="31"/>
      <c r="M423" s="150" t="s">
        <v>1</v>
      </c>
      <c r="N423" s="151" t="s">
        <v>38</v>
      </c>
      <c r="O423" s="152">
        <v>0</v>
      </c>
      <c r="P423" s="152">
        <f t="shared" si="11"/>
        <v>0</v>
      </c>
      <c r="Q423" s="152">
        <v>0</v>
      </c>
      <c r="R423" s="152">
        <f t="shared" si="12"/>
        <v>0</v>
      </c>
      <c r="S423" s="152">
        <v>0</v>
      </c>
      <c r="T423" s="153">
        <f t="shared" si="13"/>
        <v>0</v>
      </c>
      <c r="U423" s="30"/>
      <c r="V423" s="30"/>
      <c r="W423" s="30"/>
      <c r="X423" s="30"/>
      <c r="Y423" s="30"/>
      <c r="Z423" s="30"/>
      <c r="AA423" s="30"/>
      <c r="AB423" s="30"/>
      <c r="AC423" s="30"/>
      <c r="AD423" s="30"/>
      <c r="AE423" s="30"/>
      <c r="AR423" s="154" t="s">
        <v>223</v>
      </c>
      <c r="AT423" s="154" t="s">
        <v>139</v>
      </c>
      <c r="AU423" s="154" t="s">
        <v>83</v>
      </c>
      <c r="AY423" s="18" t="s">
        <v>137</v>
      </c>
      <c r="BE423" s="155">
        <f t="shared" si="14"/>
        <v>0</v>
      </c>
      <c r="BF423" s="155">
        <f t="shared" si="15"/>
        <v>0</v>
      </c>
      <c r="BG423" s="155">
        <f t="shared" si="16"/>
        <v>0</v>
      </c>
      <c r="BH423" s="155">
        <f t="shared" si="17"/>
        <v>0</v>
      </c>
      <c r="BI423" s="155">
        <f t="shared" si="18"/>
        <v>0</v>
      </c>
      <c r="BJ423" s="18" t="s">
        <v>81</v>
      </c>
      <c r="BK423" s="155">
        <f t="shared" si="19"/>
        <v>0</v>
      </c>
      <c r="BL423" s="18" t="s">
        <v>223</v>
      </c>
      <c r="BM423" s="154" t="s">
        <v>3820</v>
      </c>
    </row>
    <row r="424" spans="1:65" s="2" customFormat="1" ht="16.5" customHeight="1">
      <c r="A424" s="30"/>
      <c r="B424" s="142"/>
      <c r="C424" s="143" t="s">
        <v>1163</v>
      </c>
      <c r="D424" s="143" t="s">
        <v>139</v>
      </c>
      <c r="E424" s="144" t="s">
        <v>3821</v>
      </c>
      <c r="F424" s="145" t="s">
        <v>3822</v>
      </c>
      <c r="G424" s="146" t="s">
        <v>384</v>
      </c>
      <c r="H424" s="147"/>
      <c r="I424" s="148"/>
      <c r="J424" s="148">
        <f t="shared" si="10"/>
        <v>0</v>
      </c>
      <c r="K424" s="149"/>
      <c r="L424" s="31"/>
      <c r="M424" s="150" t="s">
        <v>1</v>
      </c>
      <c r="N424" s="151" t="s">
        <v>38</v>
      </c>
      <c r="O424" s="152">
        <v>0</v>
      </c>
      <c r="P424" s="152">
        <f t="shared" si="11"/>
        <v>0</v>
      </c>
      <c r="Q424" s="152">
        <v>0</v>
      </c>
      <c r="R424" s="152">
        <f t="shared" si="12"/>
        <v>0</v>
      </c>
      <c r="S424" s="152">
        <v>0</v>
      </c>
      <c r="T424" s="153">
        <f t="shared" si="13"/>
        <v>0</v>
      </c>
      <c r="U424" s="30"/>
      <c r="V424" s="30"/>
      <c r="W424" s="30"/>
      <c r="X424" s="30"/>
      <c r="Y424" s="30"/>
      <c r="Z424" s="30"/>
      <c r="AA424" s="30"/>
      <c r="AB424" s="30"/>
      <c r="AC424" s="30"/>
      <c r="AD424" s="30"/>
      <c r="AE424" s="30"/>
      <c r="AR424" s="154" t="s">
        <v>223</v>
      </c>
      <c r="AT424" s="154" t="s">
        <v>139</v>
      </c>
      <c r="AU424" s="154" t="s">
        <v>83</v>
      </c>
      <c r="AY424" s="18" t="s">
        <v>137</v>
      </c>
      <c r="BE424" s="155">
        <f t="shared" si="14"/>
        <v>0</v>
      </c>
      <c r="BF424" s="155">
        <f t="shared" si="15"/>
        <v>0</v>
      </c>
      <c r="BG424" s="155">
        <f t="shared" si="16"/>
        <v>0</v>
      </c>
      <c r="BH424" s="155">
        <f t="shared" si="17"/>
        <v>0</v>
      </c>
      <c r="BI424" s="155">
        <f t="shared" si="18"/>
        <v>0</v>
      </c>
      <c r="BJ424" s="18" t="s">
        <v>81</v>
      </c>
      <c r="BK424" s="155">
        <f t="shared" si="19"/>
        <v>0</v>
      </c>
      <c r="BL424" s="18" t="s">
        <v>223</v>
      </c>
      <c r="BM424" s="154" t="s">
        <v>3823</v>
      </c>
    </row>
    <row r="425" spans="1:65" s="12" customFormat="1" ht="25.95" customHeight="1">
      <c r="B425" s="130"/>
      <c r="D425" s="131" t="s">
        <v>72</v>
      </c>
      <c r="E425" s="132" t="s">
        <v>371</v>
      </c>
      <c r="F425" s="132" t="s">
        <v>372</v>
      </c>
      <c r="J425" s="133">
        <f>BK425</f>
        <v>0</v>
      </c>
      <c r="L425" s="130"/>
      <c r="M425" s="134"/>
      <c r="N425" s="135"/>
      <c r="O425" s="135"/>
      <c r="P425" s="136">
        <f>P426+P428+P430+P432</f>
        <v>0</v>
      </c>
      <c r="Q425" s="135"/>
      <c r="R425" s="136">
        <f>R426+R428+R430+R432</f>
        <v>0</v>
      </c>
      <c r="S425" s="135"/>
      <c r="T425" s="137">
        <f>T426+T428+T430+T432</f>
        <v>0</v>
      </c>
      <c r="AR425" s="131" t="s">
        <v>160</v>
      </c>
      <c r="AT425" s="138" t="s">
        <v>72</v>
      </c>
      <c r="AU425" s="138" t="s">
        <v>73</v>
      </c>
      <c r="AY425" s="131" t="s">
        <v>137</v>
      </c>
      <c r="BK425" s="139">
        <f>BK426+BK428+BK430+BK432</f>
        <v>0</v>
      </c>
    </row>
    <row r="426" spans="1:65" s="12" customFormat="1" ht="22.8" customHeight="1">
      <c r="B426" s="130"/>
      <c r="D426" s="131" t="s">
        <v>72</v>
      </c>
      <c r="E426" s="140" t="s">
        <v>373</v>
      </c>
      <c r="F426" s="140" t="s">
        <v>374</v>
      </c>
      <c r="J426" s="141">
        <f>BK426</f>
        <v>0</v>
      </c>
      <c r="L426" s="130"/>
      <c r="M426" s="134"/>
      <c r="N426" s="135"/>
      <c r="O426" s="135"/>
      <c r="P426" s="136">
        <f>P427</f>
        <v>0</v>
      </c>
      <c r="Q426" s="135"/>
      <c r="R426" s="136">
        <f>R427</f>
        <v>0</v>
      </c>
      <c r="S426" s="135"/>
      <c r="T426" s="137">
        <f>T427</f>
        <v>0</v>
      </c>
      <c r="AR426" s="131" t="s">
        <v>160</v>
      </c>
      <c r="AT426" s="138" t="s">
        <v>72</v>
      </c>
      <c r="AU426" s="138" t="s">
        <v>81</v>
      </c>
      <c r="AY426" s="131" t="s">
        <v>137</v>
      </c>
      <c r="BK426" s="139">
        <f>BK427</f>
        <v>0</v>
      </c>
    </row>
    <row r="427" spans="1:65" s="2" customFormat="1" ht="16.5" customHeight="1">
      <c r="A427" s="30"/>
      <c r="B427" s="142"/>
      <c r="C427" s="143" t="s">
        <v>1168</v>
      </c>
      <c r="D427" s="143" t="s">
        <v>139</v>
      </c>
      <c r="E427" s="144" t="s">
        <v>376</v>
      </c>
      <c r="F427" s="145" t="s">
        <v>377</v>
      </c>
      <c r="G427" s="146" t="s">
        <v>318</v>
      </c>
      <c r="H427" s="147">
        <v>1</v>
      </c>
      <c r="I427" s="148"/>
      <c r="J427" s="148">
        <f>ROUND(I427*H427,2)</f>
        <v>0</v>
      </c>
      <c r="K427" s="149"/>
      <c r="L427" s="31"/>
      <c r="M427" s="150" t="s">
        <v>1</v>
      </c>
      <c r="N427" s="151" t="s">
        <v>38</v>
      </c>
      <c r="O427" s="152">
        <v>0</v>
      </c>
      <c r="P427" s="152">
        <f>O427*H427</f>
        <v>0</v>
      </c>
      <c r="Q427" s="152">
        <v>0</v>
      </c>
      <c r="R427" s="152">
        <f>Q427*H427</f>
        <v>0</v>
      </c>
      <c r="S427" s="152">
        <v>0</v>
      </c>
      <c r="T427" s="153">
        <f>S427*H427</f>
        <v>0</v>
      </c>
      <c r="U427" s="30"/>
      <c r="V427" s="30"/>
      <c r="W427" s="30"/>
      <c r="X427" s="30"/>
      <c r="Y427" s="30"/>
      <c r="Z427" s="30"/>
      <c r="AA427" s="30"/>
      <c r="AB427" s="30"/>
      <c r="AC427" s="30"/>
      <c r="AD427" s="30"/>
      <c r="AE427" s="30"/>
      <c r="AR427" s="154" t="s">
        <v>378</v>
      </c>
      <c r="AT427" s="154" t="s">
        <v>139</v>
      </c>
      <c r="AU427" s="154" t="s">
        <v>83</v>
      </c>
      <c r="AY427" s="18" t="s">
        <v>137</v>
      </c>
      <c r="BE427" s="155">
        <f>IF(N427="základní",J427,0)</f>
        <v>0</v>
      </c>
      <c r="BF427" s="155">
        <f>IF(N427="snížená",J427,0)</f>
        <v>0</v>
      </c>
      <c r="BG427" s="155">
        <f>IF(N427="zákl. přenesená",J427,0)</f>
        <v>0</v>
      </c>
      <c r="BH427" s="155">
        <f>IF(N427="sníž. přenesená",J427,0)</f>
        <v>0</v>
      </c>
      <c r="BI427" s="155">
        <f>IF(N427="nulová",J427,0)</f>
        <v>0</v>
      </c>
      <c r="BJ427" s="18" t="s">
        <v>81</v>
      </c>
      <c r="BK427" s="155">
        <f>ROUND(I427*H427,2)</f>
        <v>0</v>
      </c>
      <c r="BL427" s="18" t="s">
        <v>378</v>
      </c>
      <c r="BM427" s="154" t="s">
        <v>3824</v>
      </c>
    </row>
    <row r="428" spans="1:65" s="12" customFormat="1" ht="22.8" customHeight="1">
      <c r="B428" s="130"/>
      <c r="D428" s="131" t="s">
        <v>72</v>
      </c>
      <c r="E428" s="140" t="s">
        <v>380</v>
      </c>
      <c r="F428" s="140" t="s">
        <v>381</v>
      </c>
      <c r="J428" s="141">
        <f>BK428</f>
        <v>0</v>
      </c>
      <c r="L428" s="130"/>
      <c r="M428" s="134"/>
      <c r="N428" s="135"/>
      <c r="O428" s="135"/>
      <c r="P428" s="136">
        <f>P429</f>
        <v>0</v>
      </c>
      <c r="Q428" s="135"/>
      <c r="R428" s="136">
        <f>R429</f>
        <v>0</v>
      </c>
      <c r="S428" s="135"/>
      <c r="T428" s="137">
        <f>T429</f>
        <v>0</v>
      </c>
      <c r="AR428" s="131" t="s">
        <v>160</v>
      </c>
      <c r="AT428" s="138" t="s">
        <v>72</v>
      </c>
      <c r="AU428" s="138" t="s">
        <v>81</v>
      </c>
      <c r="AY428" s="131" t="s">
        <v>137</v>
      </c>
      <c r="BK428" s="139">
        <f>BK429</f>
        <v>0</v>
      </c>
    </row>
    <row r="429" spans="1:65" s="2" customFormat="1" ht="16.5" customHeight="1">
      <c r="A429" s="30"/>
      <c r="B429" s="142"/>
      <c r="C429" s="143" t="s">
        <v>1173</v>
      </c>
      <c r="D429" s="143" t="s">
        <v>139</v>
      </c>
      <c r="E429" s="144" t="s">
        <v>383</v>
      </c>
      <c r="F429" s="145" t="s">
        <v>381</v>
      </c>
      <c r="G429" s="146" t="s">
        <v>384</v>
      </c>
      <c r="H429" s="147"/>
      <c r="I429" s="148"/>
      <c r="J429" s="148">
        <f>ROUND(I429*H429,2)</f>
        <v>0</v>
      </c>
      <c r="K429" s="149"/>
      <c r="L429" s="31"/>
      <c r="M429" s="150" t="s">
        <v>1</v>
      </c>
      <c r="N429" s="151" t="s">
        <v>38</v>
      </c>
      <c r="O429" s="152">
        <v>0</v>
      </c>
      <c r="P429" s="152">
        <f>O429*H429</f>
        <v>0</v>
      </c>
      <c r="Q429" s="152">
        <v>0</v>
      </c>
      <c r="R429" s="152">
        <f>Q429*H429</f>
        <v>0</v>
      </c>
      <c r="S429" s="152">
        <v>0</v>
      </c>
      <c r="T429" s="153">
        <f>S429*H429</f>
        <v>0</v>
      </c>
      <c r="U429" s="30"/>
      <c r="V429" s="30"/>
      <c r="W429" s="30"/>
      <c r="X429" s="30"/>
      <c r="Y429" s="30"/>
      <c r="Z429" s="30"/>
      <c r="AA429" s="30"/>
      <c r="AB429" s="30"/>
      <c r="AC429" s="30"/>
      <c r="AD429" s="30"/>
      <c r="AE429" s="30"/>
      <c r="AR429" s="154" t="s">
        <v>378</v>
      </c>
      <c r="AT429" s="154" t="s">
        <v>139</v>
      </c>
      <c r="AU429" s="154" t="s">
        <v>83</v>
      </c>
      <c r="AY429" s="18" t="s">
        <v>137</v>
      </c>
      <c r="BE429" s="155">
        <f>IF(N429="základní",J429,0)</f>
        <v>0</v>
      </c>
      <c r="BF429" s="155">
        <f>IF(N429="snížená",J429,0)</f>
        <v>0</v>
      </c>
      <c r="BG429" s="155">
        <f>IF(N429="zákl. přenesená",J429,0)</f>
        <v>0</v>
      </c>
      <c r="BH429" s="155">
        <f>IF(N429="sníž. přenesená",J429,0)</f>
        <v>0</v>
      </c>
      <c r="BI429" s="155">
        <f>IF(N429="nulová",J429,0)</f>
        <v>0</v>
      </c>
      <c r="BJ429" s="18" t="s">
        <v>81</v>
      </c>
      <c r="BK429" s="155">
        <f>ROUND(I429*H429,2)</f>
        <v>0</v>
      </c>
      <c r="BL429" s="18" t="s">
        <v>378</v>
      </c>
      <c r="BM429" s="154" t="s">
        <v>3825</v>
      </c>
    </row>
    <row r="430" spans="1:65" s="12" customFormat="1" ht="22.8" customHeight="1">
      <c r="B430" s="130"/>
      <c r="D430" s="131" t="s">
        <v>72</v>
      </c>
      <c r="E430" s="140" t="s">
        <v>386</v>
      </c>
      <c r="F430" s="140" t="s">
        <v>387</v>
      </c>
      <c r="J430" s="141">
        <f>BK430</f>
        <v>0</v>
      </c>
      <c r="L430" s="130"/>
      <c r="M430" s="134"/>
      <c r="N430" s="135"/>
      <c r="O430" s="135"/>
      <c r="P430" s="136">
        <f>P431</f>
        <v>0</v>
      </c>
      <c r="Q430" s="135"/>
      <c r="R430" s="136">
        <f>R431</f>
        <v>0</v>
      </c>
      <c r="S430" s="135"/>
      <c r="T430" s="137">
        <f>T431</f>
        <v>0</v>
      </c>
      <c r="AR430" s="131" t="s">
        <v>160</v>
      </c>
      <c r="AT430" s="138" t="s">
        <v>72</v>
      </c>
      <c r="AU430" s="138" t="s">
        <v>81</v>
      </c>
      <c r="AY430" s="131" t="s">
        <v>137</v>
      </c>
      <c r="BK430" s="139">
        <f>BK431</f>
        <v>0</v>
      </c>
    </row>
    <row r="431" spans="1:65" s="2" customFormat="1" ht="16.5" customHeight="1">
      <c r="A431" s="30"/>
      <c r="B431" s="142"/>
      <c r="C431" s="143" t="s">
        <v>1184</v>
      </c>
      <c r="D431" s="143" t="s">
        <v>139</v>
      </c>
      <c r="E431" s="144" t="s">
        <v>389</v>
      </c>
      <c r="F431" s="145" t="s">
        <v>387</v>
      </c>
      <c r="G431" s="146" t="s">
        <v>384</v>
      </c>
      <c r="H431" s="147"/>
      <c r="I431" s="148"/>
      <c r="J431" s="148">
        <f>ROUND(I431*H431,2)</f>
        <v>0</v>
      </c>
      <c r="K431" s="149"/>
      <c r="L431" s="31"/>
      <c r="M431" s="150" t="s">
        <v>1</v>
      </c>
      <c r="N431" s="151" t="s">
        <v>38</v>
      </c>
      <c r="O431" s="152">
        <v>0</v>
      </c>
      <c r="P431" s="152">
        <f>O431*H431</f>
        <v>0</v>
      </c>
      <c r="Q431" s="152">
        <v>0</v>
      </c>
      <c r="R431" s="152">
        <f>Q431*H431</f>
        <v>0</v>
      </c>
      <c r="S431" s="152">
        <v>0</v>
      </c>
      <c r="T431" s="153">
        <f>S431*H431</f>
        <v>0</v>
      </c>
      <c r="U431" s="30"/>
      <c r="V431" s="30"/>
      <c r="W431" s="30"/>
      <c r="X431" s="30"/>
      <c r="Y431" s="30"/>
      <c r="Z431" s="30"/>
      <c r="AA431" s="30"/>
      <c r="AB431" s="30"/>
      <c r="AC431" s="30"/>
      <c r="AD431" s="30"/>
      <c r="AE431" s="30"/>
      <c r="AR431" s="154" t="s">
        <v>378</v>
      </c>
      <c r="AT431" s="154" t="s">
        <v>139</v>
      </c>
      <c r="AU431" s="154" t="s">
        <v>83</v>
      </c>
      <c r="AY431" s="18" t="s">
        <v>137</v>
      </c>
      <c r="BE431" s="155">
        <f>IF(N431="základní",J431,0)</f>
        <v>0</v>
      </c>
      <c r="BF431" s="155">
        <f>IF(N431="snížená",J431,0)</f>
        <v>0</v>
      </c>
      <c r="BG431" s="155">
        <f>IF(N431="zákl. přenesená",J431,0)</f>
        <v>0</v>
      </c>
      <c r="BH431" s="155">
        <f>IF(N431="sníž. přenesená",J431,0)</f>
        <v>0</v>
      </c>
      <c r="BI431" s="155">
        <f>IF(N431="nulová",J431,0)</f>
        <v>0</v>
      </c>
      <c r="BJ431" s="18" t="s">
        <v>81</v>
      </c>
      <c r="BK431" s="155">
        <f>ROUND(I431*H431,2)</f>
        <v>0</v>
      </c>
      <c r="BL431" s="18" t="s">
        <v>378</v>
      </c>
      <c r="BM431" s="154" t="s">
        <v>3826</v>
      </c>
    </row>
    <row r="432" spans="1:65" s="12" customFormat="1" ht="22.8" customHeight="1">
      <c r="B432" s="130"/>
      <c r="D432" s="131" t="s">
        <v>72</v>
      </c>
      <c r="E432" s="140" t="s">
        <v>391</v>
      </c>
      <c r="F432" s="140" t="s">
        <v>392</v>
      </c>
      <c r="J432" s="141">
        <f>BK432</f>
        <v>0</v>
      </c>
      <c r="L432" s="130"/>
      <c r="M432" s="134"/>
      <c r="N432" s="135"/>
      <c r="O432" s="135"/>
      <c r="P432" s="136">
        <f>P433</f>
        <v>0</v>
      </c>
      <c r="Q432" s="135"/>
      <c r="R432" s="136">
        <f>R433</f>
        <v>0</v>
      </c>
      <c r="S432" s="135"/>
      <c r="T432" s="137">
        <f>T433</f>
        <v>0</v>
      </c>
      <c r="AR432" s="131" t="s">
        <v>160</v>
      </c>
      <c r="AT432" s="138" t="s">
        <v>72</v>
      </c>
      <c r="AU432" s="138" t="s">
        <v>81</v>
      </c>
      <c r="AY432" s="131" t="s">
        <v>137</v>
      </c>
      <c r="BK432" s="139">
        <f>BK433</f>
        <v>0</v>
      </c>
    </row>
    <row r="433" spans="1:65" s="2" customFormat="1" ht="16.5" customHeight="1">
      <c r="A433" s="30"/>
      <c r="B433" s="142"/>
      <c r="C433" s="143" t="s">
        <v>1189</v>
      </c>
      <c r="D433" s="143" t="s">
        <v>139</v>
      </c>
      <c r="E433" s="144" t="s">
        <v>394</v>
      </c>
      <c r="F433" s="145" t="s">
        <v>395</v>
      </c>
      <c r="G433" s="146" t="s">
        <v>384</v>
      </c>
      <c r="H433" s="147"/>
      <c r="I433" s="148"/>
      <c r="J433" s="148">
        <f>ROUND(I433*H433,2)</f>
        <v>0</v>
      </c>
      <c r="K433" s="149"/>
      <c r="L433" s="31"/>
      <c r="M433" s="187" t="s">
        <v>1</v>
      </c>
      <c r="N433" s="188" t="s">
        <v>38</v>
      </c>
      <c r="O433" s="189">
        <v>0</v>
      </c>
      <c r="P433" s="189">
        <f>O433*H433</f>
        <v>0</v>
      </c>
      <c r="Q433" s="189">
        <v>0</v>
      </c>
      <c r="R433" s="189">
        <f>Q433*H433</f>
        <v>0</v>
      </c>
      <c r="S433" s="189">
        <v>0</v>
      </c>
      <c r="T433" s="190">
        <f>S433*H433</f>
        <v>0</v>
      </c>
      <c r="U433" s="30"/>
      <c r="V433" s="30"/>
      <c r="W433" s="30"/>
      <c r="X433" s="30"/>
      <c r="Y433" s="30"/>
      <c r="Z433" s="30"/>
      <c r="AA433" s="30"/>
      <c r="AB433" s="30"/>
      <c r="AC433" s="30"/>
      <c r="AD433" s="30"/>
      <c r="AE433" s="30"/>
      <c r="AR433" s="154" t="s">
        <v>378</v>
      </c>
      <c r="AT433" s="154" t="s">
        <v>139</v>
      </c>
      <c r="AU433" s="154" t="s">
        <v>83</v>
      </c>
      <c r="AY433" s="18" t="s">
        <v>137</v>
      </c>
      <c r="BE433" s="155">
        <f>IF(N433="základní",J433,0)</f>
        <v>0</v>
      </c>
      <c r="BF433" s="155">
        <f>IF(N433="snížená",J433,0)</f>
        <v>0</v>
      </c>
      <c r="BG433" s="155">
        <f>IF(N433="zákl. přenesená",J433,0)</f>
        <v>0</v>
      </c>
      <c r="BH433" s="155">
        <f>IF(N433="sníž. přenesená",J433,0)</f>
        <v>0</v>
      </c>
      <c r="BI433" s="155">
        <f>IF(N433="nulová",J433,0)</f>
        <v>0</v>
      </c>
      <c r="BJ433" s="18" t="s">
        <v>81</v>
      </c>
      <c r="BK433" s="155">
        <f>ROUND(I433*H433,2)</f>
        <v>0</v>
      </c>
      <c r="BL433" s="18" t="s">
        <v>378</v>
      </c>
      <c r="BM433" s="154" t="s">
        <v>3827</v>
      </c>
    </row>
    <row r="434" spans="1:65" s="2" customFormat="1" ht="6.9" customHeight="1">
      <c r="A434" s="30"/>
      <c r="B434" s="45"/>
      <c r="C434" s="46"/>
      <c r="D434" s="46"/>
      <c r="E434" s="46"/>
      <c r="F434" s="46"/>
      <c r="G434" s="46"/>
      <c r="H434" s="46"/>
      <c r="I434" s="46"/>
      <c r="J434" s="46"/>
      <c r="K434" s="46"/>
      <c r="L434" s="31"/>
      <c r="M434" s="30"/>
      <c r="O434" s="30"/>
      <c r="P434" s="30"/>
      <c r="Q434" s="30"/>
      <c r="R434" s="30"/>
      <c r="S434" s="30"/>
      <c r="T434" s="30"/>
      <c r="U434" s="30"/>
      <c r="V434" s="30"/>
      <c r="W434" s="30"/>
      <c r="X434" s="30"/>
      <c r="Y434" s="30"/>
      <c r="Z434" s="30"/>
      <c r="AA434" s="30"/>
      <c r="AB434" s="30"/>
      <c r="AC434" s="30"/>
      <c r="AD434" s="30"/>
      <c r="AE434" s="30"/>
    </row>
  </sheetData>
  <autoFilter ref="C130:K433"/>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1:BM168"/>
  <sheetViews>
    <sheetView showGridLines="0" workbookViewId="0">
      <selection activeCell="H163" sqref="H163:H167"/>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46" t="s">
        <v>5</v>
      </c>
      <c r="M2" s="647"/>
      <c r="N2" s="647"/>
      <c r="O2" s="647"/>
      <c r="P2" s="647"/>
      <c r="Q2" s="647"/>
      <c r="R2" s="647"/>
      <c r="S2" s="647"/>
      <c r="T2" s="647"/>
      <c r="U2" s="647"/>
      <c r="V2" s="647"/>
      <c r="AT2" s="18" t="s">
        <v>92</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681" t="str">
        <f>'Rekapitulace stavby'!K6</f>
        <v>Tělocvična v ulici Jívanská - revize 01</v>
      </c>
      <c r="F7" s="682"/>
      <c r="G7" s="682"/>
      <c r="H7" s="682"/>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71" t="s">
        <v>3828</v>
      </c>
      <c r="F9" s="680"/>
      <c r="G9" s="680"/>
      <c r="H9" s="680"/>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29. 11. 2022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55" t="str">
        <f>'Rekapitulace stavby'!E14</f>
        <v xml:space="preserve"> </v>
      </c>
      <c r="F18" s="655"/>
      <c r="G18" s="655"/>
      <c r="H18" s="655"/>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57" t="s">
        <v>1</v>
      </c>
      <c r="F27" s="657"/>
      <c r="G27" s="657"/>
      <c r="H27" s="657"/>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ROUND((SUM(BE128:BE167)),  2)</f>
        <v>0</v>
      </c>
      <c r="G33" s="30"/>
      <c r="H33" s="30"/>
      <c r="I33" s="99">
        <v>0.21</v>
      </c>
      <c r="J33" s="98">
        <f>ROUND(((SUM(BE128:BE167))*I33),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ROUND((SUM(BF128:BF167)),  2)</f>
        <v>0</v>
      </c>
      <c r="G34" s="30"/>
      <c r="H34" s="30"/>
      <c r="I34" s="99">
        <v>0.15</v>
      </c>
      <c r="J34" s="98">
        <f>ROUND(((SUM(BF128:BF167))*I34),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ROUND((SUM(BG128:BG167)),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ROUND((SUM(BH128:BH167)),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ROUND((SUM(BI128:BI167)),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681" t="str">
        <f>E7</f>
        <v>Tělocvična v ulici Jívanská - revize 01</v>
      </c>
      <c r="F85" s="682"/>
      <c r="G85" s="682"/>
      <c r="H85" s="68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71" t="str">
        <f>E9</f>
        <v>IO 01 - Přípojka vodovodu</v>
      </c>
      <c r="F87" s="680"/>
      <c r="G87" s="680"/>
      <c r="H87" s="680"/>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29. 11. 2022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113</v>
      </c>
      <c r="E99" s="117"/>
      <c r="F99" s="117"/>
      <c r="G99" s="117"/>
      <c r="H99" s="117"/>
      <c r="I99" s="117"/>
      <c r="J99" s="118">
        <f>J137</f>
        <v>0</v>
      </c>
      <c r="L99" s="115"/>
    </row>
    <row r="100" spans="1:31" s="10" customFormat="1" ht="19.95" customHeight="1">
      <c r="B100" s="115"/>
      <c r="D100" s="116" t="s">
        <v>3829</v>
      </c>
      <c r="E100" s="117"/>
      <c r="F100" s="117"/>
      <c r="G100" s="117"/>
      <c r="H100" s="117"/>
      <c r="I100" s="117"/>
      <c r="J100" s="118">
        <f>J146</f>
        <v>0</v>
      </c>
      <c r="L100" s="115"/>
    </row>
    <row r="101" spans="1:31" s="10" customFormat="1" ht="19.95" customHeight="1">
      <c r="B101" s="115"/>
      <c r="D101" s="116" t="s">
        <v>114</v>
      </c>
      <c r="E101" s="117"/>
      <c r="F101" s="117"/>
      <c r="G101" s="117"/>
      <c r="H101" s="117"/>
      <c r="I101" s="117"/>
      <c r="J101" s="118">
        <f>J148</f>
        <v>0</v>
      </c>
      <c r="L101" s="115"/>
    </row>
    <row r="102" spans="1:31" s="10" customFormat="1" ht="19.95" customHeight="1">
      <c r="B102" s="115"/>
      <c r="D102" s="116" t="s">
        <v>115</v>
      </c>
      <c r="E102" s="117"/>
      <c r="F102" s="117"/>
      <c r="G102" s="117"/>
      <c r="H102" s="117"/>
      <c r="I102" s="117"/>
      <c r="J102" s="118">
        <f>J150</f>
        <v>0</v>
      </c>
      <c r="L102" s="115"/>
    </row>
    <row r="103" spans="1:31" s="10" customFormat="1" ht="19.95" customHeight="1">
      <c r="B103" s="115"/>
      <c r="D103" s="116" t="s">
        <v>116</v>
      </c>
      <c r="E103" s="117"/>
      <c r="F103" s="117"/>
      <c r="G103" s="117"/>
      <c r="H103" s="117"/>
      <c r="I103" s="117"/>
      <c r="J103" s="118">
        <f>J157</f>
        <v>0</v>
      </c>
      <c r="L103" s="115"/>
    </row>
    <row r="104" spans="1:31" s="9" customFormat="1" ht="24.9" customHeight="1">
      <c r="B104" s="111"/>
      <c r="D104" s="112" t="s">
        <v>117</v>
      </c>
      <c r="E104" s="113"/>
      <c r="F104" s="113"/>
      <c r="G104" s="113"/>
      <c r="H104" s="113"/>
      <c r="I104" s="113"/>
      <c r="J104" s="114">
        <f>J159</f>
        <v>0</v>
      </c>
      <c r="L104" s="111"/>
    </row>
    <row r="105" spans="1:31" s="10" customFormat="1" ht="19.95" customHeight="1">
      <c r="B105" s="115"/>
      <c r="D105" s="116" t="s">
        <v>118</v>
      </c>
      <c r="E105" s="117"/>
      <c r="F105" s="117"/>
      <c r="G105" s="117"/>
      <c r="H105" s="117"/>
      <c r="I105" s="117"/>
      <c r="J105" s="118">
        <f>J160</f>
        <v>0</v>
      </c>
      <c r="L105" s="115"/>
    </row>
    <row r="106" spans="1:31" s="10" customFormat="1" ht="19.95" customHeight="1">
      <c r="B106" s="115"/>
      <c r="D106" s="116" t="s">
        <v>119</v>
      </c>
      <c r="E106" s="117"/>
      <c r="F106" s="117"/>
      <c r="G106" s="117"/>
      <c r="H106" s="117"/>
      <c r="I106" s="117"/>
      <c r="J106" s="118">
        <f>J162</f>
        <v>0</v>
      </c>
      <c r="L106" s="115"/>
    </row>
    <row r="107" spans="1:31" s="10" customFormat="1" ht="19.95" customHeight="1">
      <c r="B107" s="115"/>
      <c r="D107" s="116" t="s">
        <v>120</v>
      </c>
      <c r="E107" s="117"/>
      <c r="F107" s="117"/>
      <c r="G107" s="117"/>
      <c r="H107" s="117"/>
      <c r="I107" s="117"/>
      <c r="J107" s="118">
        <f>J164</f>
        <v>0</v>
      </c>
      <c r="L107" s="115"/>
    </row>
    <row r="108" spans="1:31" s="10" customFormat="1" ht="19.95" customHeight="1">
      <c r="B108" s="115"/>
      <c r="D108" s="116" t="s">
        <v>121</v>
      </c>
      <c r="E108" s="117"/>
      <c r="F108" s="117"/>
      <c r="G108" s="117"/>
      <c r="H108" s="117"/>
      <c r="I108" s="117"/>
      <c r="J108" s="118">
        <f>J166</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681" t="str">
        <f>E7</f>
        <v>Tělocvična v ulici Jívanská - revize 01</v>
      </c>
      <c r="F118" s="682"/>
      <c r="G118" s="682"/>
      <c r="H118" s="682"/>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71" t="str">
        <f>E9</f>
        <v>IO 01 - Přípojka vodovodu</v>
      </c>
      <c r="F120" s="680"/>
      <c r="G120" s="680"/>
      <c r="H120" s="680"/>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29. 11. 2022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P129+P159</f>
        <v>19.904972000000001</v>
      </c>
      <c r="Q128" s="64"/>
      <c r="R128" s="127">
        <f>R129+R159</f>
        <v>4.427760000000001</v>
      </c>
      <c r="S128" s="64"/>
      <c r="T128" s="128">
        <f>T129+T159</f>
        <v>4.0495000000000001</v>
      </c>
      <c r="U128" s="30"/>
      <c r="V128" s="30"/>
      <c r="W128" s="30"/>
      <c r="X128" s="30"/>
      <c r="Y128" s="30"/>
      <c r="Z128" s="30"/>
      <c r="AA128" s="30"/>
      <c r="AB128" s="30"/>
      <c r="AC128" s="30"/>
      <c r="AD128" s="30"/>
      <c r="AE128" s="30"/>
      <c r="AT128" s="18" t="s">
        <v>72</v>
      </c>
      <c r="AU128" s="18" t="s">
        <v>109</v>
      </c>
      <c r="BK128" s="129">
        <f>BK129+BK159</f>
        <v>0</v>
      </c>
    </row>
    <row r="129" spans="1:65" s="12" customFormat="1" ht="25.95" customHeight="1">
      <c r="B129" s="130"/>
      <c r="D129" s="131" t="s">
        <v>72</v>
      </c>
      <c r="E129" s="132" t="s">
        <v>135</v>
      </c>
      <c r="F129" s="132" t="s">
        <v>136</v>
      </c>
      <c r="J129" s="133">
        <f>BK129</f>
        <v>0</v>
      </c>
      <c r="L129" s="130"/>
      <c r="M129" s="134"/>
      <c r="N129" s="135"/>
      <c r="O129" s="135"/>
      <c r="P129" s="136">
        <f>P130+P137+P146+P148+P150+P157</f>
        <v>19.904972000000001</v>
      </c>
      <c r="Q129" s="135"/>
      <c r="R129" s="136">
        <f>R130+R137+R146+R148+R150+R157</f>
        <v>4.427760000000001</v>
      </c>
      <c r="S129" s="135"/>
      <c r="T129" s="137">
        <f>T130+T137+T146+T148+T150+T157</f>
        <v>4.0495000000000001</v>
      </c>
      <c r="AR129" s="131" t="s">
        <v>81</v>
      </c>
      <c r="AT129" s="138" t="s">
        <v>72</v>
      </c>
      <c r="AU129" s="138" t="s">
        <v>73</v>
      </c>
      <c r="AY129" s="131" t="s">
        <v>137</v>
      </c>
      <c r="BK129" s="139">
        <f>BK130+BK137+BK146+BK148+BK150+BK157</f>
        <v>0</v>
      </c>
    </row>
    <row r="130" spans="1:65" s="12" customFormat="1" ht="22.8" customHeight="1">
      <c r="B130" s="130"/>
      <c r="D130" s="131" t="s">
        <v>72</v>
      </c>
      <c r="E130" s="140" t="s">
        <v>81</v>
      </c>
      <c r="F130" s="140" t="s">
        <v>138</v>
      </c>
      <c r="J130" s="141">
        <f>BK130</f>
        <v>0</v>
      </c>
      <c r="L130" s="130"/>
      <c r="M130" s="134"/>
      <c r="N130" s="135"/>
      <c r="O130" s="135"/>
      <c r="P130" s="136">
        <f>SUM(P131:P136)</f>
        <v>16.169699999999999</v>
      </c>
      <c r="Q130" s="135"/>
      <c r="R130" s="136">
        <f>SUM(R131:R136)</f>
        <v>0</v>
      </c>
      <c r="S130" s="135"/>
      <c r="T130" s="137">
        <f>SUM(T131:T136)</f>
        <v>4.0495000000000001</v>
      </c>
      <c r="AR130" s="131" t="s">
        <v>81</v>
      </c>
      <c r="AT130" s="138" t="s">
        <v>72</v>
      </c>
      <c r="AU130" s="138" t="s">
        <v>81</v>
      </c>
      <c r="AY130" s="131" t="s">
        <v>137</v>
      </c>
      <c r="BK130" s="139">
        <f>SUM(BK131:BK136)</f>
        <v>0</v>
      </c>
    </row>
    <row r="131" spans="1:65" s="2" customFormat="1" ht="24.15" customHeight="1">
      <c r="A131" s="30"/>
      <c r="B131" s="142"/>
      <c r="C131" s="143" t="s">
        <v>81</v>
      </c>
      <c r="D131" s="143" t="s">
        <v>139</v>
      </c>
      <c r="E131" s="144" t="s">
        <v>3830</v>
      </c>
      <c r="F131" s="145" t="s">
        <v>3831</v>
      </c>
      <c r="G131" s="146" t="s">
        <v>142</v>
      </c>
      <c r="H131" s="147">
        <v>1.7</v>
      </c>
      <c r="I131" s="148"/>
      <c r="J131" s="148">
        <f>ROUND(I131*H131,2)</f>
        <v>0</v>
      </c>
      <c r="K131" s="149"/>
      <c r="L131" s="31"/>
      <c r="M131" s="150" t="s">
        <v>1</v>
      </c>
      <c r="N131" s="151" t="s">
        <v>38</v>
      </c>
      <c r="O131" s="152">
        <v>0.313</v>
      </c>
      <c r="P131" s="152">
        <f>O131*H131</f>
        <v>0.53210000000000002</v>
      </c>
      <c r="Q131" s="152">
        <v>0</v>
      </c>
      <c r="R131" s="152">
        <f>Q131*H131</f>
        <v>0</v>
      </c>
      <c r="S131" s="152">
        <v>0.255</v>
      </c>
      <c r="T131" s="153">
        <f>S131*H131</f>
        <v>0.4335</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3832</v>
      </c>
    </row>
    <row r="132" spans="1:65" s="2" customFormat="1" ht="24.15" customHeight="1">
      <c r="A132" s="30"/>
      <c r="B132" s="142"/>
      <c r="C132" s="143" t="s">
        <v>83</v>
      </c>
      <c r="D132" s="143" t="s">
        <v>139</v>
      </c>
      <c r="E132" s="144" t="s">
        <v>3833</v>
      </c>
      <c r="F132" s="145" t="s">
        <v>3834</v>
      </c>
      <c r="G132" s="146" t="s">
        <v>142</v>
      </c>
      <c r="H132" s="147">
        <v>4.2</v>
      </c>
      <c r="I132" s="148"/>
      <c r="J132" s="148">
        <f>ROUND(I132*H132,2)</f>
        <v>0</v>
      </c>
      <c r="K132" s="149"/>
      <c r="L132" s="31"/>
      <c r="M132" s="150" t="s">
        <v>1</v>
      </c>
      <c r="N132" s="151" t="s">
        <v>38</v>
      </c>
      <c r="O132" s="152">
        <v>1.3029999999999999</v>
      </c>
      <c r="P132" s="152">
        <f>O132*H132</f>
        <v>5.4725999999999999</v>
      </c>
      <c r="Q132" s="152">
        <v>0</v>
      </c>
      <c r="R132" s="152">
        <f>Q132*H132</f>
        <v>0</v>
      </c>
      <c r="S132" s="152">
        <v>0.28999999999999998</v>
      </c>
      <c r="T132" s="153">
        <f>S132*H132</f>
        <v>1.218</v>
      </c>
      <c r="U132" s="30"/>
      <c r="V132" s="30"/>
      <c r="W132" s="30"/>
      <c r="X132" s="30"/>
      <c r="Y132" s="30"/>
      <c r="Z132" s="30"/>
      <c r="AA132" s="30"/>
      <c r="AB132" s="30"/>
      <c r="AC132" s="30"/>
      <c r="AD132" s="30"/>
      <c r="AE132" s="30"/>
      <c r="AR132" s="154" t="s">
        <v>143</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143</v>
      </c>
      <c r="BM132" s="154" t="s">
        <v>3835</v>
      </c>
    </row>
    <row r="133" spans="1:65" s="13" customFormat="1">
      <c r="B133" s="156"/>
      <c r="D133" s="157" t="s">
        <v>145</v>
      </c>
      <c r="E133" s="158" t="s">
        <v>1</v>
      </c>
      <c r="F133" s="159" t="s">
        <v>3836</v>
      </c>
      <c r="H133" s="160">
        <v>4.2</v>
      </c>
      <c r="L133" s="156"/>
      <c r="M133" s="161"/>
      <c r="N133" s="162"/>
      <c r="O133" s="162"/>
      <c r="P133" s="162"/>
      <c r="Q133" s="162"/>
      <c r="R133" s="162"/>
      <c r="S133" s="162"/>
      <c r="T133" s="163"/>
      <c r="AT133" s="158" t="s">
        <v>145</v>
      </c>
      <c r="AU133" s="158" t="s">
        <v>83</v>
      </c>
      <c r="AV133" s="13" t="s">
        <v>83</v>
      </c>
      <c r="AW133" s="13" t="s">
        <v>29</v>
      </c>
      <c r="AX133" s="13" t="s">
        <v>81</v>
      </c>
      <c r="AY133" s="158" t="s">
        <v>137</v>
      </c>
    </row>
    <row r="134" spans="1:65" s="2" customFormat="1" ht="24.15" customHeight="1">
      <c r="A134" s="30"/>
      <c r="B134" s="142"/>
      <c r="C134" s="143" t="s">
        <v>152</v>
      </c>
      <c r="D134" s="143" t="s">
        <v>139</v>
      </c>
      <c r="E134" s="144" t="s">
        <v>3837</v>
      </c>
      <c r="F134" s="145" t="s">
        <v>3838</v>
      </c>
      <c r="G134" s="146" t="s">
        <v>142</v>
      </c>
      <c r="H134" s="147">
        <v>4.2</v>
      </c>
      <c r="I134" s="148"/>
      <c r="J134" s="148">
        <f>ROUND(I134*H134,2)</f>
        <v>0</v>
      </c>
      <c r="K134" s="149"/>
      <c r="L134" s="31"/>
      <c r="M134" s="150" t="s">
        <v>1</v>
      </c>
      <c r="N134" s="151" t="s">
        <v>38</v>
      </c>
      <c r="O134" s="152">
        <v>2.1749999999999998</v>
      </c>
      <c r="P134" s="152">
        <f>O134*H134</f>
        <v>9.1349999999999998</v>
      </c>
      <c r="Q134" s="152">
        <v>0</v>
      </c>
      <c r="R134" s="152">
        <f>Q134*H134</f>
        <v>0</v>
      </c>
      <c r="S134" s="152">
        <v>0.44</v>
      </c>
      <c r="T134" s="153">
        <f>S134*H134</f>
        <v>1.8480000000000001</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3839</v>
      </c>
    </row>
    <row r="135" spans="1:65" s="13" customFormat="1">
      <c r="B135" s="156"/>
      <c r="D135" s="157" t="s">
        <v>145</v>
      </c>
      <c r="E135" s="158" t="s">
        <v>1</v>
      </c>
      <c r="F135" s="159" t="s">
        <v>3836</v>
      </c>
      <c r="H135" s="160">
        <v>4.2</v>
      </c>
      <c r="L135" s="156"/>
      <c r="M135" s="161"/>
      <c r="N135" s="162"/>
      <c r="O135" s="162"/>
      <c r="P135" s="162"/>
      <c r="Q135" s="162"/>
      <c r="R135" s="162"/>
      <c r="S135" s="162"/>
      <c r="T135" s="163"/>
      <c r="AT135" s="158" t="s">
        <v>145</v>
      </c>
      <c r="AU135" s="158" t="s">
        <v>83</v>
      </c>
      <c r="AV135" s="13" t="s">
        <v>83</v>
      </c>
      <c r="AW135" s="13" t="s">
        <v>29</v>
      </c>
      <c r="AX135" s="13" t="s">
        <v>81</v>
      </c>
      <c r="AY135" s="158" t="s">
        <v>137</v>
      </c>
    </row>
    <row r="136" spans="1:65" s="2" customFormat="1" ht="21.75" customHeight="1">
      <c r="A136" s="30"/>
      <c r="B136" s="142"/>
      <c r="C136" s="143" t="s">
        <v>143</v>
      </c>
      <c r="D136" s="143" t="s">
        <v>139</v>
      </c>
      <c r="E136" s="144" t="s">
        <v>3840</v>
      </c>
      <c r="F136" s="145" t="s">
        <v>3841</v>
      </c>
      <c r="G136" s="146" t="s">
        <v>142</v>
      </c>
      <c r="H136" s="147">
        <v>2.5</v>
      </c>
      <c r="I136" s="148"/>
      <c r="J136" s="148">
        <f>ROUND(I136*H136,2)</f>
        <v>0</v>
      </c>
      <c r="K136" s="149"/>
      <c r="L136" s="31"/>
      <c r="M136" s="150" t="s">
        <v>1</v>
      </c>
      <c r="N136" s="151" t="s">
        <v>38</v>
      </c>
      <c r="O136" s="152">
        <v>0.41199999999999998</v>
      </c>
      <c r="P136" s="152">
        <f>O136*H136</f>
        <v>1.03</v>
      </c>
      <c r="Q136" s="152">
        <v>0</v>
      </c>
      <c r="R136" s="152">
        <f>Q136*H136</f>
        <v>0</v>
      </c>
      <c r="S136" s="152">
        <v>0.22</v>
      </c>
      <c r="T136" s="153">
        <f>S136*H136</f>
        <v>0.55000000000000004</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3842</v>
      </c>
    </row>
    <row r="137" spans="1:65" s="12" customFormat="1" ht="22.8" customHeight="1">
      <c r="B137" s="130"/>
      <c r="D137" s="131" t="s">
        <v>72</v>
      </c>
      <c r="E137" s="140" t="s">
        <v>160</v>
      </c>
      <c r="F137" s="140" t="s">
        <v>299</v>
      </c>
      <c r="J137" s="141">
        <f>BK137</f>
        <v>0</v>
      </c>
      <c r="L137" s="130"/>
      <c r="M137" s="134"/>
      <c r="N137" s="135"/>
      <c r="O137" s="135"/>
      <c r="P137" s="136">
        <f>SUM(P138:P145)</f>
        <v>2.3764000000000003</v>
      </c>
      <c r="Q137" s="135"/>
      <c r="R137" s="136">
        <f>SUM(R138:R145)</f>
        <v>4.427760000000001</v>
      </c>
      <c r="S137" s="135"/>
      <c r="T137" s="137">
        <f>SUM(T138:T145)</f>
        <v>0</v>
      </c>
      <c r="AR137" s="131" t="s">
        <v>81</v>
      </c>
      <c r="AT137" s="138" t="s">
        <v>72</v>
      </c>
      <c r="AU137" s="138" t="s">
        <v>81</v>
      </c>
      <c r="AY137" s="131" t="s">
        <v>137</v>
      </c>
      <c r="BK137" s="139">
        <f>SUM(BK138:BK145)</f>
        <v>0</v>
      </c>
    </row>
    <row r="138" spans="1:65" s="2" customFormat="1" ht="24.15" customHeight="1">
      <c r="A138" s="30"/>
      <c r="B138" s="142"/>
      <c r="C138" s="143" t="s">
        <v>160</v>
      </c>
      <c r="D138" s="143" t="s">
        <v>139</v>
      </c>
      <c r="E138" s="144" t="s">
        <v>3843</v>
      </c>
      <c r="F138" s="145" t="s">
        <v>3844</v>
      </c>
      <c r="G138" s="146" t="s">
        <v>142</v>
      </c>
      <c r="H138" s="147">
        <v>4.2</v>
      </c>
      <c r="I138" s="148"/>
      <c r="J138" s="148">
        <f>ROUND(I138*H138,2)</f>
        <v>0</v>
      </c>
      <c r="K138" s="149"/>
      <c r="L138" s="31"/>
      <c r="M138" s="150" t="s">
        <v>1</v>
      </c>
      <c r="N138" s="151" t="s">
        <v>38</v>
      </c>
      <c r="O138" s="152">
        <v>0.11899999999999999</v>
      </c>
      <c r="P138" s="152">
        <f>O138*H138</f>
        <v>0.49980000000000002</v>
      </c>
      <c r="Q138" s="152">
        <v>0.39800000000000002</v>
      </c>
      <c r="R138" s="152">
        <f>Q138*H138</f>
        <v>1.6716000000000002</v>
      </c>
      <c r="S138" s="152">
        <v>0</v>
      </c>
      <c r="T138" s="153">
        <f>S138*H138</f>
        <v>0</v>
      </c>
      <c r="U138" s="30"/>
      <c r="V138" s="30"/>
      <c r="W138" s="30"/>
      <c r="X138" s="30"/>
      <c r="Y138" s="30"/>
      <c r="Z138" s="30"/>
      <c r="AA138" s="30"/>
      <c r="AB138" s="30"/>
      <c r="AC138" s="30"/>
      <c r="AD138" s="30"/>
      <c r="AE138" s="30"/>
      <c r="AR138" s="154" t="s">
        <v>143</v>
      </c>
      <c r="AT138" s="154" t="s">
        <v>139</v>
      </c>
      <c r="AU138" s="154" t="s">
        <v>83</v>
      </c>
      <c r="AY138" s="18" t="s">
        <v>137</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143</v>
      </c>
      <c r="BM138" s="154" t="s">
        <v>3845</v>
      </c>
    </row>
    <row r="139" spans="1:65" s="13" customFormat="1">
      <c r="B139" s="156"/>
      <c r="D139" s="157" t="s">
        <v>145</v>
      </c>
      <c r="E139" s="158" t="s">
        <v>1</v>
      </c>
      <c r="F139" s="159" t="s">
        <v>3846</v>
      </c>
      <c r="H139" s="160">
        <v>4.2</v>
      </c>
      <c r="L139" s="156"/>
      <c r="M139" s="161"/>
      <c r="N139" s="162"/>
      <c r="O139" s="162"/>
      <c r="P139" s="162"/>
      <c r="Q139" s="162"/>
      <c r="R139" s="162"/>
      <c r="S139" s="162"/>
      <c r="T139" s="163"/>
      <c r="AT139" s="158" t="s">
        <v>145</v>
      </c>
      <c r="AU139" s="158" t="s">
        <v>83</v>
      </c>
      <c r="AV139" s="13" t="s">
        <v>83</v>
      </c>
      <c r="AW139" s="13" t="s">
        <v>29</v>
      </c>
      <c r="AX139" s="13" t="s">
        <v>81</v>
      </c>
      <c r="AY139" s="158" t="s">
        <v>137</v>
      </c>
    </row>
    <row r="140" spans="1:65" s="2" customFormat="1" ht="24.15" customHeight="1">
      <c r="A140" s="30"/>
      <c r="B140" s="142"/>
      <c r="C140" s="143" t="s">
        <v>165</v>
      </c>
      <c r="D140" s="143" t="s">
        <v>139</v>
      </c>
      <c r="E140" s="144" t="s">
        <v>3847</v>
      </c>
      <c r="F140" s="145" t="s">
        <v>3848</v>
      </c>
      <c r="G140" s="146" t="s">
        <v>142</v>
      </c>
      <c r="H140" s="147">
        <v>4.2</v>
      </c>
      <c r="I140" s="148"/>
      <c r="J140" s="148">
        <f>ROUND(I140*H140,2)</f>
        <v>0</v>
      </c>
      <c r="K140" s="149"/>
      <c r="L140" s="31"/>
      <c r="M140" s="150" t="s">
        <v>1</v>
      </c>
      <c r="N140" s="151" t="s">
        <v>38</v>
      </c>
      <c r="O140" s="152">
        <v>0.13300000000000001</v>
      </c>
      <c r="P140" s="152">
        <f>O140*H140</f>
        <v>0.5586000000000001</v>
      </c>
      <c r="Q140" s="152">
        <v>0.496</v>
      </c>
      <c r="R140" s="152">
        <f>Q140*H140</f>
        <v>2.0832000000000002</v>
      </c>
      <c r="S140" s="152">
        <v>0</v>
      </c>
      <c r="T140" s="153">
        <f>S140*H140</f>
        <v>0</v>
      </c>
      <c r="U140" s="30"/>
      <c r="V140" s="30"/>
      <c r="W140" s="30"/>
      <c r="X140" s="30"/>
      <c r="Y140" s="30"/>
      <c r="Z140" s="30"/>
      <c r="AA140" s="30"/>
      <c r="AB140" s="30"/>
      <c r="AC140" s="30"/>
      <c r="AD140" s="30"/>
      <c r="AE140" s="30"/>
      <c r="AR140" s="154" t="s">
        <v>143</v>
      </c>
      <c r="AT140" s="154" t="s">
        <v>139</v>
      </c>
      <c r="AU140" s="154" t="s">
        <v>83</v>
      </c>
      <c r="AY140" s="18" t="s">
        <v>137</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143</v>
      </c>
      <c r="BM140" s="154" t="s">
        <v>3849</v>
      </c>
    </row>
    <row r="141" spans="1:65" s="13" customFormat="1">
      <c r="B141" s="156"/>
      <c r="D141" s="157" t="s">
        <v>145</v>
      </c>
      <c r="E141" s="158" t="s">
        <v>1</v>
      </c>
      <c r="F141" s="159" t="s">
        <v>3846</v>
      </c>
      <c r="H141" s="160">
        <v>4.2</v>
      </c>
      <c r="L141" s="156"/>
      <c r="M141" s="161"/>
      <c r="N141" s="162"/>
      <c r="O141" s="162"/>
      <c r="P141" s="162"/>
      <c r="Q141" s="162"/>
      <c r="R141" s="162"/>
      <c r="S141" s="162"/>
      <c r="T141" s="163"/>
      <c r="AT141" s="158" t="s">
        <v>145</v>
      </c>
      <c r="AU141" s="158" t="s">
        <v>83</v>
      </c>
      <c r="AV141" s="13" t="s">
        <v>83</v>
      </c>
      <c r="AW141" s="13" t="s">
        <v>29</v>
      </c>
      <c r="AX141" s="13" t="s">
        <v>81</v>
      </c>
      <c r="AY141" s="158" t="s">
        <v>137</v>
      </c>
    </row>
    <row r="142" spans="1:65" s="2" customFormat="1" ht="24.15" customHeight="1">
      <c r="A142" s="30"/>
      <c r="B142" s="142"/>
      <c r="C142" s="143" t="s">
        <v>170</v>
      </c>
      <c r="D142" s="143" t="s">
        <v>139</v>
      </c>
      <c r="E142" s="144" t="s">
        <v>3850</v>
      </c>
      <c r="F142" s="145" t="s">
        <v>3851</v>
      </c>
      <c r="G142" s="146" t="s">
        <v>142</v>
      </c>
      <c r="H142" s="147">
        <v>2.5</v>
      </c>
      <c r="I142" s="148"/>
      <c r="J142" s="148">
        <f>ROUND(I142*H142,2)</f>
        <v>0</v>
      </c>
      <c r="K142" s="149"/>
      <c r="L142" s="31"/>
      <c r="M142" s="150" t="s">
        <v>1</v>
      </c>
      <c r="N142" s="151" t="s">
        <v>38</v>
      </c>
      <c r="O142" s="152">
        <v>4.4999999999999998E-2</v>
      </c>
      <c r="P142" s="152">
        <f>O142*H142</f>
        <v>0.11249999999999999</v>
      </c>
      <c r="Q142" s="152">
        <v>9.2799999999999994E-2</v>
      </c>
      <c r="R142" s="152">
        <f>Q142*H142</f>
        <v>0.23199999999999998</v>
      </c>
      <c r="S142" s="152">
        <v>0</v>
      </c>
      <c r="T142" s="153">
        <f>S142*H142</f>
        <v>0</v>
      </c>
      <c r="U142" s="30"/>
      <c r="V142" s="30"/>
      <c r="W142" s="30"/>
      <c r="X142" s="30"/>
      <c r="Y142" s="30"/>
      <c r="Z142" s="30"/>
      <c r="AA142" s="30"/>
      <c r="AB142" s="30"/>
      <c r="AC142" s="30"/>
      <c r="AD142" s="30"/>
      <c r="AE142" s="30"/>
      <c r="AR142" s="154" t="s">
        <v>143</v>
      </c>
      <c r="AT142" s="154" t="s">
        <v>139</v>
      </c>
      <c r="AU142" s="154" t="s">
        <v>83</v>
      </c>
      <c r="AY142" s="18" t="s">
        <v>137</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143</v>
      </c>
      <c r="BM142" s="154" t="s">
        <v>3852</v>
      </c>
    </row>
    <row r="143" spans="1:65" s="2" customFormat="1" ht="24.15" customHeight="1">
      <c r="A143" s="30"/>
      <c r="B143" s="142"/>
      <c r="C143" s="143" t="s">
        <v>177</v>
      </c>
      <c r="D143" s="143" t="s">
        <v>139</v>
      </c>
      <c r="E143" s="144" t="s">
        <v>3853</v>
      </c>
      <c r="F143" s="145" t="s">
        <v>3854</v>
      </c>
      <c r="G143" s="146" t="s">
        <v>142</v>
      </c>
      <c r="H143" s="147">
        <v>2.5</v>
      </c>
      <c r="I143" s="148"/>
      <c r="J143" s="148">
        <f>ROUND(I143*H143,2)</f>
        <v>0</v>
      </c>
      <c r="K143" s="149"/>
      <c r="L143" s="31"/>
      <c r="M143" s="150" t="s">
        <v>1</v>
      </c>
      <c r="N143" s="151" t="s">
        <v>38</v>
      </c>
      <c r="O143" s="152">
        <v>4.7E-2</v>
      </c>
      <c r="P143" s="152">
        <f>O143*H143</f>
        <v>0.11749999999999999</v>
      </c>
      <c r="Q143" s="152">
        <v>0.11600000000000001</v>
      </c>
      <c r="R143" s="152">
        <f>Q143*H143</f>
        <v>0.29000000000000004</v>
      </c>
      <c r="S143" s="152">
        <v>0</v>
      </c>
      <c r="T143" s="153">
        <f>S143*H143</f>
        <v>0</v>
      </c>
      <c r="U143" s="30"/>
      <c r="V143" s="30"/>
      <c r="W143" s="30"/>
      <c r="X143" s="30"/>
      <c r="Y143" s="30"/>
      <c r="Z143" s="30"/>
      <c r="AA143" s="30"/>
      <c r="AB143" s="30"/>
      <c r="AC143" s="30"/>
      <c r="AD143" s="30"/>
      <c r="AE143" s="30"/>
      <c r="AR143" s="154" t="s">
        <v>143</v>
      </c>
      <c r="AT143" s="154" t="s">
        <v>139</v>
      </c>
      <c r="AU143" s="154" t="s">
        <v>83</v>
      </c>
      <c r="AY143" s="18" t="s">
        <v>137</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143</v>
      </c>
      <c r="BM143" s="154" t="s">
        <v>3855</v>
      </c>
    </row>
    <row r="144" spans="1:65" s="2" customFormat="1" ht="24.15" customHeight="1">
      <c r="A144" s="30"/>
      <c r="B144" s="142"/>
      <c r="C144" s="143" t="s">
        <v>182</v>
      </c>
      <c r="D144" s="143" t="s">
        <v>139</v>
      </c>
      <c r="E144" s="144" t="s">
        <v>3856</v>
      </c>
      <c r="F144" s="145" t="s">
        <v>3857</v>
      </c>
      <c r="G144" s="146" t="s">
        <v>142</v>
      </c>
      <c r="H144" s="147">
        <v>1.7</v>
      </c>
      <c r="I144" s="148"/>
      <c r="J144" s="148">
        <f>ROUND(I144*H144,2)</f>
        <v>0</v>
      </c>
      <c r="K144" s="149"/>
      <c r="L144" s="31"/>
      <c r="M144" s="150" t="s">
        <v>1</v>
      </c>
      <c r="N144" s="151" t="s">
        <v>38</v>
      </c>
      <c r="O144" s="152">
        <v>0.64</v>
      </c>
      <c r="P144" s="152">
        <f>O144*H144</f>
        <v>1.0880000000000001</v>
      </c>
      <c r="Q144" s="152">
        <v>8.8800000000000004E-2</v>
      </c>
      <c r="R144" s="152">
        <f>Q144*H144</f>
        <v>0.15096000000000001</v>
      </c>
      <c r="S144" s="152">
        <v>0</v>
      </c>
      <c r="T144" s="153">
        <f>S144*H144</f>
        <v>0</v>
      </c>
      <c r="U144" s="30"/>
      <c r="V144" s="30"/>
      <c r="W144" s="30"/>
      <c r="X144" s="30"/>
      <c r="Y144" s="30"/>
      <c r="Z144" s="30"/>
      <c r="AA144" s="30"/>
      <c r="AB144" s="30"/>
      <c r="AC144" s="30"/>
      <c r="AD144" s="30"/>
      <c r="AE144" s="30"/>
      <c r="AR144" s="154" t="s">
        <v>143</v>
      </c>
      <c r="AT144" s="154" t="s">
        <v>139</v>
      </c>
      <c r="AU144" s="154" t="s">
        <v>83</v>
      </c>
      <c r="AY144" s="18" t="s">
        <v>137</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143</v>
      </c>
      <c r="BM144" s="154" t="s">
        <v>3858</v>
      </c>
    </row>
    <row r="145" spans="1:65" s="13" customFormat="1">
      <c r="B145" s="156"/>
      <c r="D145" s="157" t="s">
        <v>145</v>
      </c>
      <c r="E145" s="158" t="s">
        <v>1</v>
      </c>
      <c r="F145" s="159" t="s">
        <v>3859</v>
      </c>
      <c r="H145" s="160">
        <v>1.7</v>
      </c>
      <c r="L145" s="156"/>
      <c r="M145" s="161"/>
      <c r="N145" s="162"/>
      <c r="O145" s="162"/>
      <c r="P145" s="162"/>
      <c r="Q145" s="162"/>
      <c r="R145" s="162"/>
      <c r="S145" s="162"/>
      <c r="T145" s="163"/>
      <c r="AT145" s="158" t="s">
        <v>145</v>
      </c>
      <c r="AU145" s="158" t="s">
        <v>83</v>
      </c>
      <c r="AV145" s="13" t="s">
        <v>83</v>
      </c>
      <c r="AW145" s="13" t="s">
        <v>29</v>
      </c>
      <c r="AX145" s="13" t="s">
        <v>81</v>
      </c>
      <c r="AY145" s="158" t="s">
        <v>137</v>
      </c>
    </row>
    <row r="146" spans="1:65" s="12" customFormat="1" ht="22.8" customHeight="1">
      <c r="B146" s="130"/>
      <c r="D146" s="131" t="s">
        <v>72</v>
      </c>
      <c r="E146" s="140" t="s">
        <v>177</v>
      </c>
      <c r="F146" s="140" t="s">
        <v>3860</v>
      </c>
      <c r="J146" s="141">
        <f>BK146</f>
        <v>0</v>
      </c>
      <c r="L146" s="130"/>
      <c r="M146" s="134"/>
      <c r="N146" s="135"/>
      <c r="O146" s="135"/>
      <c r="P146" s="136">
        <f>P147</f>
        <v>0</v>
      </c>
      <c r="Q146" s="135"/>
      <c r="R146" s="136">
        <f>R147</f>
        <v>0</v>
      </c>
      <c r="S146" s="135"/>
      <c r="T146" s="137">
        <f>T147</f>
        <v>0</v>
      </c>
      <c r="AR146" s="131" t="s">
        <v>81</v>
      </c>
      <c r="AT146" s="138" t="s">
        <v>72</v>
      </c>
      <c r="AU146" s="138" t="s">
        <v>81</v>
      </c>
      <c r="AY146" s="131" t="s">
        <v>137</v>
      </c>
      <c r="BK146" s="139">
        <f>BK147</f>
        <v>0</v>
      </c>
    </row>
    <row r="147" spans="1:65" s="2" customFormat="1" ht="16.5" customHeight="1">
      <c r="A147" s="30"/>
      <c r="B147" s="142"/>
      <c r="C147" s="143" t="s">
        <v>187</v>
      </c>
      <c r="D147" s="143" t="s">
        <v>139</v>
      </c>
      <c r="E147" s="144" t="s">
        <v>3861</v>
      </c>
      <c r="F147" s="145" t="s">
        <v>3862</v>
      </c>
      <c r="G147" s="146" t="s">
        <v>318</v>
      </c>
      <c r="H147" s="147">
        <v>1</v>
      </c>
      <c r="I147" s="148">
        <f>'IO-01'!J16</f>
        <v>0</v>
      </c>
      <c r="J147" s="148">
        <f>ROUND(I147*H147,2)</f>
        <v>0</v>
      </c>
      <c r="K147" s="149"/>
      <c r="L147" s="31"/>
      <c r="M147" s="150" t="s">
        <v>1</v>
      </c>
      <c r="N147" s="151" t="s">
        <v>38</v>
      </c>
      <c r="O147" s="152">
        <v>0</v>
      </c>
      <c r="P147" s="152">
        <f>O147*H147</f>
        <v>0</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3863</v>
      </c>
    </row>
    <row r="148" spans="1:65" s="12" customFormat="1" ht="22.8" customHeight="1">
      <c r="B148" s="130"/>
      <c r="D148" s="131" t="s">
        <v>72</v>
      </c>
      <c r="E148" s="140" t="s">
        <v>182</v>
      </c>
      <c r="F148" s="140" t="s">
        <v>314</v>
      </c>
      <c r="J148" s="141">
        <f>BK148</f>
        <v>0</v>
      </c>
      <c r="L148" s="130"/>
      <c r="M148" s="134"/>
      <c r="N148" s="135"/>
      <c r="O148" s="135"/>
      <c r="P148" s="136">
        <f>P149</f>
        <v>0.74480000000000002</v>
      </c>
      <c r="Q148" s="135"/>
      <c r="R148" s="136">
        <f>R149</f>
        <v>0</v>
      </c>
      <c r="S148" s="135"/>
      <c r="T148" s="137">
        <f>T149</f>
        <v>0</v>
      </c>
      <c r="AR148" s="131" t="s">
        <v>81</v>
      </c>
      <c r="AT148" s="138" t="s">
        <v>72</v>
      </c>
      <c r="AU148" s="138" t="s">
        <v>81</v>
      </c>
      <c r="AY148" s="131" t="s">
        <v>137</v>
      </c>
      <c r="BK148" s="139">
        <f>BK149</f>
        <v>0</v>
      </c>
    </row>
    <row r="149" spans="1:65" s="2" customFormat="1" ht="24.15" customHeight="1">
      <c r="A149" s="30"/>
      <c r="B149" s="142"/>
      <c r="C149" s="143" t="s">
        <v>193</v>
      </c>
      <c r="D149" s="143" t="s">
        <v>139</v>
      </c>
      <c r="E149" s="144" t="s">
        <v>3864</v>
      </c>
      <c r="F149" s="145" t="s">
        <v>3865</v>
      </c>
      <c r="G149" s="146" t="s">
        <v>190</v>
      </c>
      <c r="H149" s="147">
        <v>3.8</v>
      </c>
      <c r="I149" s="148"/>
      <c r="J149" s="148">
        <f>ROUND(I149*H149,2)</f>
        <v>0</v>
      </c>
      <c r="K149" s="149"/>
      <c r="L149" s="31"/>
      <c r="M149" s="150" t="s">
        <v>1</v>
      </c>
      <c r="N149" s="151" t="s">
        <v>38</v>
      </c>
      <c r="O149" s="152">
        <v>0.19600000000000001</v>
      </c>
      <c r="P149" s="152">
        <f>O149*H149</f>
        <v>0.74480000000000002</v>
      </c>
      <c r="Q149" s="152">
        <v>0</v>
      </c>
      <c r="R149" s="152">
        <f>Q149*H149</f>
        <v>0</v>
      </c>
      <c r="S149" s="152">
        <v>0</v>
      </c>
      <c r="T149" s="153">
        <f>S149*H149</f>
        <v>0</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3866</v>
      </c>
    </row>
    <row r="150" spans="1:65" s="12" customFormat="1" ht="22.8" customHeight="1">
      <c r="B150" s="130"/>
      <c r="D150" s="131" t="s">
        <v>72</v>
      </c>
      <c r="E150" s="140" t="s">
        <v>344</v>
      </c>
      <c r="F150" s="140" t="s">
        <v>345</v>
      </c>
      <c r="J150" s="141">
        <f>BK150</f>
        <v>0</v>
      </c>
      <c r="L150" s="130"/>
      <c r="M150" s="134"/>
      <c r="N150" s="135"/>
      <c r="O150" s="135"/>
      <c r="P150" s="136">
        <f>SUM(P151:P156)</f>
        <v>0.321824</v>
      </c>
      <c r="Q150" s="135"/>
      <c r="R150" s="136">
        <f>SUM(R151:R156)</f>
        <v>0</v>
      </c>
      <c r="S150" s="135"/>
      <c r="T150" s="137">
        <f>SUM(T151:T156)</f>
        <v>0</v>
      </c>
      <c r="AR150" s="131" t="s">
        <v>81</v>
      </c>
      <c r="AT150" s="138" t="s">
        <v>72</v>
      </c>
      <c r="AU150" s="138" t="s">
        <v>81</v>
      </c>
      <c r="AY150" s="131" t="s">
        <v>137</v>
      </c>
      <c r="BK150" s="139">
        <f>SUM(BK151:BK156)</f>
        <v>0</v>
      </c>
    </row>
    <row r="151" spans="1:65" s="2" customFormat="1" ht="21.75" customHeight="1">
      <c r="A151" s="30"/>
      <c r="B151" s="142"/>
      <c r="C151" s="143" t="s">
        <v>198</v>
      </c>
      <c r="D151" s="143" t="s">
        <v>139</v>
      </c>
      <c r="E151" s="144" t="s">
        <v>3867</v>
      </c>
      <c r="F151" s="145" t="s">
        <v>3868</v>
      </c>
      <c r="G151" s="146" t="s">
        <v>217</v>
      </c>
      <c r="H151" s="147">
        <v>3.6160000000000001</v>
      </c>
      <c r="I151" s="148"/>
      <c r="J151" s="148">
        <f>ROUND(I151*H151,2)</f>
        <v>0</v>
      </c>
      <c r="K151" s="149"/>
      <c r="L151" s="31"/>
      <c r="M151" s="150" t="s">
        <v>1</v>
      </c>
      <c r="N151" s="151" t="s">
        <v>38</v>
      </c>
      <c r="O151" s="152">
        <v>3.2000000000000001E-2</v>
      </c>
      <c r="P151" s="152">
        <f>O151*H151</f>
        <v>0.11571200000000001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3869</v>
      </c>
    </row>
    <row r="152" spans="1:65" s="13" customFormat="1">
      <c r="B152" s="156"/>
      <c r="D152" s="157" t="s">
        <v>145</v>
      </c>
      <c r="E152" s="158" t="s">
        <v>1</v>
      </c>
      <c r="F152" s="159" t="s">
        <v>3870</v>
      </c>
      <c r="H152" s="160">
        <v>3.6160000000000001</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24.15" customHeight="1">
      <c r="A153" s="30"/>
      <c r="B153" s="142"/>
      <c r="C153" s="143" t="s">
        <v>204</v>
      </c>
      <c r="D153" s="143" t="s">
        <v>139</v>
      </c>
      <c r="E153" s="144" t="s">
        <v>3871</v>
      </c>
      <c r="F153" s="145" t="s">
        <v>3872</v>
      </c>
      <c r="G153" s="146" t="s">
        <v>217</v>
      </c>
      <c r="H153" s="147">
        <v>68.703999999999994</v>
      </c>
      <c r="I153" s="148"/>
      <c r="J153" s="148">
        <f>ROUND(I153*H153,2)</f>
        <v>0</v>
      </c>
      <c r="K153" s="149"/>
      <c r="L153" s="31"/>
      <c r="M153" s="150" t="s">
        <v>1</v>
      </c>
      <c r="N153" s="151" t="s">
        <v>38</v>
      </c>
      <c r="O153" s="152">
        <v>3.0000000000000001E-3</v>
      </c>
      <c r="P153" s="152">
        <f>O153*H153</f>
        <v>0.20611199999999999</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3873</v>
      </c>
    </row>
    <row r="154" spans="1:65" s="13" customFormat="1">
      <c r="B154" s="156"/>
      <c r="D154" s="157" t="s">
        <v>145</v>
      </c>
      <c r="E154" s="158" t="s">
        <v>1</v>
      </c>
      <c r="F154" s="159" t="s">
        <v>3874</v>
      </c>
      <c r="H154" s="160">
        <v>68.703999999999994</v>
      </c>
      <c r="L154" s="156"/>
      <c r="M154" s="161"/>
      <c r="N154" s="162"/>
      <c r="O154" s="162"/>
      <c r="P154" s="162"/>
      <c r="Q154" s="162"/>
      <c r="R154" s="162"/>
      <c r="S154" s="162"/>
      <c r="T154" s="163"/>
      <c r="AT154" s="158" t="s">
        <v>145</v>
      </c>
      <c r="AU154" s="158" t="s">
        <v>83</v>
      </c>
      <c r="AV154" s="13" t="s">
        <v>83</v>
      </c>
      <c r="AW154" s="13" t="s">
        <v>29</v>
      </c>
      <c r="AX154" s="13" t="s">
        <v>81</v>
      </c>
      <c r="AY154" s="158" t="s">
        <v>137</v>
      </c>
    </row>
    <row r="155" spans="1:65" s="2" customFormat="1" ht="33" customHeight="1">
      <c r="A155" s="30"/>
      <c r="B155" s="142"/>
      <c r="C155" s="143" t="s">
        <v>213</v>
      </c>
      <c r="D155" s="143" t="s">
        <v>139</v>
      </c>
      <c r="E155" s="144" t="s">
        <v>3875</v>
      </c>
      <c r="F155" s="145" t="s">
        <v>3876</v>
      </c>
      <c r="G155" s="146" t="s">
        <v>217</v>
      </c>
      <c r="H155" s="147">
        <v>0.55000000000000004</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143</v>
      </c>
      <c r="AT155" s="154" t="s">
        <v>139</v>
      </c>
      <c r="AU155" s="154" t="s">
        <v>83</v>
      </c>
      <c r="AY155" s="18" t="s">
        <v>137</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143</v>
      </c>
      <c r="BM155" s="154" t="s">
        <v>3877</v>
      </c>
    </row>
    <row r="156" spans="1:65" s="2" customFormat="1" ht="24.15" customHeight="1">
      <c r="A156" s="30"/>
      <c r="B156" s="142"/>
      <c r="C156" s="143" t="s">
        <v>8</v>
      </c>
      <c r="D156" s="143" t="s">
        <v>139</v>
      </c>
      <c r="E156" s="144" t="s">
        <v>3878</v>
      </c>
      <c r="F156" s="145" t="s">
        <v>277</v>
      </c>
      <c r="G156" s="146" t="s">
        <v>217</v>
      </c>
      <c r="H156" s="147">
        <v>3.0659999999999998</v>
      </c>
      <c r="I156" s="148"/>
      <c r="J156" s="148">
        <f>ROUND(I156*H156,2)</f>
        <v>0</v>
      </c>
      <c r="K156" s="149"/>
      <c r="L156" s="31"/>
      <c r="M156" s="150" t="s">
        <v>1</v>
      </c>
      <c r="N156" s="151" t="s">
        <v>38</v>
      </c>
      <c r="O156" s="152">
        <v>0</v>
      </c>
      <c r="P156" s="152">
        <f>O156*H156</f>
        <v>0</v>
      </c>
      <c r="Q156" s="152">
        <v>0</v>
      </c>
      <c r="R156" s="152">
        <f>Q156*H156</f>
        <v>0</v>
      </c>
      <c r="S156" s="152">
        <v>0</v>
      </c>
      <c r="T156" s="153">
        <f>S156*H156</f>
        <v>0</v>
      </c>
      <c r="U156" s="30"/>
      <c r="V156" s="30"/>
      <c r="W156" s="30"/>
      <c r="X156" s="30"/>
      <c r="Y156" s="30"/>
      <c r="Z156" s="30"/>
      <c r="AA156" s="30"/>
      <c r="AB156" s="30"/>
      <c r="AC156" s="30"/>
      <c r="AD156" s="30"/>
      <c r="AE156" s="30"/>
      <c r="AR156" s="154" t="s">
        <v>143</v>
      </c>
      <c r="AT156" s="154" t="s">
        <v>139</v>
      </c>
      <c r="AU156" s="154" t="s">
        <v>83</v>
      </c>
      <c r="AY156" s="18" t="s">
        <v>137</v>
      </c>
      <c r="BE156" s="155">
        <f>IF(N156="základní",J156,0)</f>
        <v>0</v>
      </c>
      <c r="BF156" s="155">
        <f>IF(N156="snížená",J156,0)</f>
        <v>0</v>
      </c>
      <c r="BG156" s="155">
        <f>IF(N156="zákl. přenesená",J156,0)</f>
        <v>0</v>
      </c>
      <c r="BH156" s="155">
        <f>IF(N156="sníž. přenesená",J156,0)</f>
        <v>0</v>
      </c>
      <c r="BI156" s="155">
        <f>IF(N156="nulová",J156,0)</f>
        <v>0</v>
      </c>
      <c r="BJ156" s="18" t="s">
        <v>81</v>
      </c>
      <c r="BK156" s="155">
        <f>ROUND(I156*H156,2)</f>
        <v>0</v>
      </c>
      <c r="BL156" s="18" t="s">
        <v>143</v>
      </c>
      <c r="BM156" s="154" t="s">
        <v>3879</v>
      </c>
    </row>
    <row r="157" spans="1:65" s="12" customFormat="1" ht="22.8" customHeight="1">
      <c r="B157" s="130"/>
      <c r="D157" s="131" t="s">
        <v>72</v>
      </c>
      <c r="E157" s="140" t="s">
        <v>365</v>
      </c>
      <c r="F157" s="140" t="s">
        <v>366</v>
      </c>
      <c r="J157" s="141">
        <f>BK157</f>
        <v>0</v>
      </c>
      <c r="L157" s="130"/>
      <c r="M157" s="134"/>
      <c r="N157" s="135"/>
      <c r="O157" s="135"/>
      <c r="P157" s="136">
        <f>P158</f>
        <v>0.29224800000000001</v>
      </c>
      <c r="Q157" s="135"/>
      <c r="R157" s="136">
        <f>R158</f>
        <v>0</v>
      </c>
      <c r="S157" s="135"/>
      <c r="T157" s="137">
        <f>T158</f>
        <v>0</v>
      </c>
      <c r="AR157" s="131" t="s">
        <v>81</v>
      </c>
      <c r="AT157" s="138" t="s">
        <v>72</v>
      </c>
      <c r="AU157" s="138" t="s">
        <v>81</v>
      </c>
      <c r="AY157" s="131" t="s">
        <v>137</v>
      </c>
      <c r="BK157" s="139">
        <f>BK158</f>
        <v>0</v>
      </c>
    </row>
    <row r="158" spans="1:65" s="2" customFormat="1" ht="24.15" customHeight="1">
      <c r="A158" s="30"/>
      <c r="B158" s="142"/>
      <c r="C158" s="143" t="s">
        <v>223</v>
      </c>
      <c r="D158" s="143" t="s">
        <v>139</v>
      </c>
      <c r="E158" s="144" t="s">
        <v>3880</v>
      </c>
      <c r="F158" s="145" t="s">
        <v>3881</v>
      </c>
      <c r="G158" s="146" t="s">
        <v>217</v>
      </c>
      <c r="H158" s="147">
        <v>4.4279999999999999</v>
      </c>
      <c r="I158" s="148"/>
      <c r="J158" s="148">
        <f>ROUND(I158*H158,2)</f>
        <v>0</v>
      </c>
      <c r="K158" s="149"/>
      <c r="L158" s="31"/>
      <c r="M158" s="150" t="s">
        <v>1</v>
      </c>
      <c r="N158" s="151" t="s">
        <v>38</v>
      </c>
      <c r="O158" s="152">
        <v>6.6000000000000003E-2</v>
      </c>
      <c r="P158" s="152">
        <f>O158*H158</f>
        <v>0.29224800000000001</v>
      </c>
      <c r="Q158" s="152">
        <v>0</v>
      </c>
      <c r="R158" s="152">
        <f>Q158*H158</f>
        <v>0</v>
      </c>
      <c r="S158" s="152">
        <v>0</v>
      </c>
      <c r="T158" s="153">
        <f>S158*H158</f>
        <v>0</v>
      </c>
      <c r="U158" s="30"/>
      <c r="V158" s="30"/>
      <c r="W158" s="30"/>
      <c r="X158" s="30"/>
      <c r="Y158" s="30"/>
      <c r="Z158" s="30"/>
      <c r="AA158" s="30"/>
      <c r="AB158" s="30"/>
      <c r="AC158" s="30"/>
      <c r="AD158" s="30"/>
      <c r="AE158" s="30"/>
      <c r="AR158" s="154" t="s">
        <v>143</v>
      </c>
      <c r="AT158" s="154" t="s">
        <v>139</v>
      </c>
      <c r="AU158" s="154" t="s">
        <v>83</v>
      </c>
      <c r="AY158" s="18" t="s">
        <v>137</v>
      </c>
      <c r="BE158" s="155">
        <f>IF(N158="základní",J158,0)</f>
        <v>0</v>
      </c>
      <c r="BF158" s="155">
        <f>IF(N158="snížená",J158,0)</f>
        <v>0</v>
      </c>
      <c r="BG158" s="155">
        <f>IF(N158="zákl. přenesená",J158,0)</f>
        <v>0</v>
      </c>
      <c r="BH158" s="155">
        <f>IF(N158="sníž. přenesená",J158,0)</f>
        <v>0</v>
      </c>
      <c r="BI158" s="155">
        <f>IF(N158="nulová",J158,0)</f>
        <v>0</v>
      </c>
      <c r="BJ158" s="18" t="s">
        <v>81</v>
      </c>
      <c r="BK158" s="155">
        <f>ROUND(I158*H158,2)</f>
        <v>0</v>
      </c>
      <c r="BL158" s="18" t="s">
        <v>143</v>
      </c>
      <c r="BM158" s="154" t="s">
        <v>3882</v>
      </c>
    </row>
    <row r="159" spans="1:65" s="12" customFormat="1" ht="25.95" customHeight="1">
      <c r="B159" s="130"/>
      <c r="D159" s="131" t="s">
        <v>72</v>
      </c>
      <c r="E159" s="132" t="s">
        <v>371</v>
      </c>
      <c r="F159" s="132" t="s">
        <v>372</v>
      </c>
      <c r="J159" s="133">
        <f>BK159</f>
        <v>0</v>
      </c>
      <c r="L159" s="130"/>
      <c r="M159" s="134"/>
      <c r="N159" s="135"/>
      <c r="O159" s="135"/>
      <c r="P159" s="136">
        <f>P160+P162+P164+P166</f>
        <v>0</v>
      </c>
      <c r="Q159" s="135"/>
      <c r="R159" s="136">
        <f>R160+R162+R164+R166</f>
        <v>0</v>
      </c>
      <c r="S159" s="135"/>
      <c r="T159" s="137">
        <f>T160+T162+T164+T166</f>
        <v>0</v>
      </c>
      <c r="AR159" s="131" t="s">
        <v>160</v>
      </c>
      <c r="AT159" s="138" t="s">
        <v>72</v>
      </c>
      <c r="AU159" s="138" t="s">
        <v>73</v>
      </c>
      <c r="AY159" s="131" t="s">
        <v>137</v>
      </c>
      <c r="BK159" s="139">
        <f>BK160+BK162+BK164+BK166</f>
        <v>0</v>
      </c>
    </row>
    <row r="160" spans="1:65" s="12" customFormat="1" ht="22.8" customHeight="1">
      <c r="B160" s="130"/>
      <c r="D160" s="131" t="s">
        <v>72</v>
      </c>
      <c r="E160" s="140" t="s">
        <v>373</v>
      </c>
      <c r="F160" s="140" t="s">
        <v>374</v>
      </c>
      <c r="J160" s="141">
        <f>BK160</f>
        <v>0</v>
      </c>
      <c r="L160" s="130"/>
      <c r="M160" s="134"/>
      <c r="N160" s="135"/>
      <c r="O160" s="135"/>
      <c r="P160" s="136">
        <f>P161</f>
        <v>0</v>
      </c>
      <c r="Q160" s="135"/>
      <c r="R160" s="136">
        <f>R161</f>
        <v>0</v>
      </c>
      <c r="S160" s="135"/>
      <c r="T160" s="137">
        <f>T161</f>
        <v>0</v>
      </c>
      <c r="AR160" s="131" t="s">
        <v>160</v>
      </c>
      <c r="AT160" s="138" t="s">
        <v>72</v>
      </c>
      <c r="AU160" s="138" t="s">
        <v>81</v>
      </c>
      <c r="AY160" s="131" t="s">
        <v>137</v>
      </c>
      <c r="BK160" s="139">
        <f>BK161</f>
        <v>0</v>
      </c>
    </row>
    <row r="161" spans="1:65" s="2" customFormat="1" ht="16.5" customHeight="1">
      <c r="A161" s="30"/>
      <c r="B161" s="142"/>
      <c r="C161" s="143" t="s">
        <v>232</v>
      </c>
      <c r="D161" s="143" t="s">
        <v>139</v>
      </c>
      <c r="E161" s="144" t="s">
        <v>376</v>
      </c>
      <c r="F161" s="145" t="s">
        <v>377</v>
      </c>
      <c r="G161" s="146" t="s">
        <v>318</v>
      </c>
      <c r="H161" s="147">
        <v>1</v>
      </c>
      <c r="I161" s="148"/>
      <c r="J161" s="148">
        <f>ROUND(I161*H161,2)</f>
        <v>0</v>
      </c>
      <c r="K161" s="149"/>
      <c r="L161" s="31"/>
      <c r="M161" s="150" t="s">
        <v>1</v>
      </c>
      <c r="N161" s="151" t="s">
        <v>38</v>
      </c>
      <c r="O161" s="152">
        <v>0</v>
      </c>
      <c r="P161" s="152">
        <f>O161*H161</f>
        <v>0</v>
      </c>
      <c r="Q161" s="152">
        <v>0</v>
      </c>
      <c r="R161" s="152">
        <f>Q161*H161</f>
        <v>0</v>
      </c>
      <c r="S161" s="152">
        <v>0</v>
      </c>
      <c r="T161" s="153">
        <f>S161*H161</f>
        <v>0</v>
      </c>
      <c r="U161" s="30"/>
      <c r="V161" s="30"/>
      <c r="W161" s="30"/>
      <c r="X161" s="30"/>
      <c r="Y161" s="30"/>
      <c r="Z161" s="30"/>
      <c r="AA161" s="30"/>
      <c r="AB161" s="30"/>
      <c r="AC161" s="30"/>
      <c r="AD161" s="30"/>
      <c r="AE161" s="30"/>
      <c r="AR161" s="154" t="s">
        <v>378</v>
      </c>
      <c r="AT161" s="154" t="s">
        <v>139</v>
      </c>
      <c r="AU161" s="154" t="s">
        <v>83</v>
      </c>
      <c r="AY161" s="18" t="s">
        <v>137</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378</v>
      </c>
      <c r="BM161" s="154" t="s">
        <v>3883</v>
      </c>
    </row>
    <row r="162" spans="1:65" s="12" customFormat="1" ht="22.8" customHeight="1">
      <c r="B162" s="130"/>
      <c r="D162" s="131" t="s">
        <v>72</v>
      </c>
      <c r="E162" s="140" t="s">
        <v>380</v>
      </c>
      <c r="F162" s="140" t="s">
        <v>381</v>
      </c>
      <c r="J162" s="141">
        <f>BK162</f>
        <v>0</v>
      </c>
      <c r="L162" s="130"/>
      <c r="M162" s="134"/>
      <c r="N162" s="135"/>
      <c r="O162" s="135"/>
      <c r="P162" s="136">
        <f>P163</f>
        <v>0</v>
      </c>
      <c r="Q162" s="135"/>
      <c r="R162" s="136">
        <f>R163</f>
        <v>0</v>
      </c>
      <c r="S162" s="135"/>
      <c r="T162" s="137">
        <f>T163</f>
        <v>0</v>
      </c>
      <c r="AR162" s="131" t="s">
        <v>160</v>
      </c>
      <c r="AT162" s="138" t="s">
        <v>72</v>
      </c>
      <c r="AU162" s="138" t="s">
        <v>81</v>
      </c>
      <c r="AY162" s="131" t="s">
        <v>137</v>
      </c>
      <c r="BK162" s="139">
        <f>BK163</f>
        <v>0</v>
      </c>
    </row>
    <row r="163" spans="1:65" s="2" customFormat="1" ht="16.5" customHeight="1">
      <c r="A163" s="30"/>
      <c r="B163" s="142"/>
      <c r="C163" s="143" t="s">
        <v>236</v>
      </c>
      <c r="D163" s="143" t="s">
        <v>139</v>
      </c>
      <c r="E163" s="144" t="s">
        <v>383</v>
      </c>
      <c r="F163" s="145" t="s">
        <v>381</v>
      </c>
      <c r="G163" s="146" t="s">
        <v>384</v>
      </c>
      <c r="H163" s="147"/>
      <c r="I163" s="148"/>
      <c r="J163" s="148">
        <f>ROUND(I163*H163,2)</f>
        <v>0</v>
      </c>
      <c r="K163" s="149"/>
      <c r="L163" s="31"/>
      <c r="M163" s="150" t="s">
        <v>1</v>
      </c>
      <c r="N163" s="151" t="s">
        <v>38</v>
      </c>
      <c r="O163" s="152">
        <v>0</v>
      </c>
      <c r="P163" s="152">
        <f>O163*H163</f>
        <v>0</v>
      </c>
      <c r="Q163" s="152">
        <v>0</v>
      </c>
      <c r="R163" s="152">
        <f>Q163*H163</f>
        <v>0</v>
      </c>
      <c r="S163" s="152">
        <v>0</v>
      </c>
      <c r="T163" s="153">
        <f>S163*H163</f>
        <v>0</v>
      </c>
      <c r="U163" s="30"/>
      <c r="V163" s="30"/>
      <c r="W163" s="30"/>
      <c r="X163" s="30"/>
      <c r="Y163" s="30"/>
      <c r="Z163" s="30"/>
      <c r="AA163" s="30"/>
      <c r="AB163" s="30"/>
      <c r="AC163" s="30"/>
      <c r="AD163" s="30"/>
      <c r="AE163" s="30"/>
      <c r="AR163" s="154" t="s">
        <v>378</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378</v>
      </c>
      <c r="BM163" s="154" t="s">
        <v>3884</v>
      </c>
    </row>
    <row r="164" spans="1:65" s="12" customFormat="1" ht="22.8" customHeight="1">
      <c r="B164" s="130"/>
      <c r="D164" s="131" t="s">
        <v>72</v>
      </c>
      <c r="E164" s="140" t="s">
        <v>386</v>
      </c>
      <c r="F164" s="140" t="s">
        <v>387</v>
      </c>
      <c r="J164" s="141">
        <f>BK164</f>
        <v>0</v>
      </c>
      <c r="L164" s="130"/>
      <c r="M164" s="134"/>
      <c r="N164" s="135"/>
      <c r="O164" s="135"/>
      <c r="P164" s="136">
        <f>P165</f>
        <v>0</v>
      </c>
      <c r="Q164" s="135"/>
      <c r="R164" s="136">
        <f>R165</f>
        <v>0</v>
      </c>
      <c r="S164" s="135"/>
      <c r="T164" s="137">
        <f>T165</f>
        <v>0</v>
      </c>
      <c r="AR164" s="131" t="s">
        <v>160</v>
      </c>
      <c r="AT164" s="138" t="s">
        <v>72</v>
      </c>
      <c r="AU164" s="138" t="s">
        <v>81</v>
      </c>
      <c r="AY164" s="131" t="s">
        <v>137</v>
      </c>
      <c r="BK164" s="139">
        <f>BK165</f>
        <v>0</v>
      </c>
    </row>
    <row r="165" spans="1:65" s="2" customFormat="1" ht="16.5" customHeight="1">
      <c r="A165" s="30"/>
      <c r="B165" s="142"/>
      <c r="C165" s="143" t="s">
        <v>240</v>
      </c>
      <c r="D165" s="143" t="s">
        <v>139</v>
      </c>
      <c r="E165" s="144" t="s">
        <v>389</v>
      </c>
      <c r="F165" s="145" t="s">
        <v>387</v>
      </c>
      <c r="G165" s="146" t="s">
        <v>384</v>
      </c>
      <c r="H165" s="147"/>
      <c r="I165" s="148"/>
      <c r="J165" s="148">
        <f>ROUND(I165*H165,2)</f>
        <v>0</v>
      </c>
      <c r="K165" s="149"/>
      <c r="L165" s="31"/>
      <c r="M165" s="150" t="s">
        <v>1</v>
      </c>
      <c r="N165" s="151" t="s">
        <v>38</v>
      </c>
      <c r="O165" s="152">
        <v>0</v>
      </c>
      <c r="P165" s="152">
        <f>O165*H165</f>
        <v>0</v>
      </c>
      <c r="Q165" s="152">
        <v>0</v>
      </c>
      <c r="R165" s="152">
        <f>Q165*H165</f>
        <v>0</v>
      </c>
      <c r="S165" s="152">
        <v>0</v>
      </c>
      <c r="T165" s="153">
        <f>S165*H165</f>
        <v>0</v>
      </c>
      <c r="U165" s="30"/>
      <c r="V165" s="30"/>
      <c r="W165" s="30"/>
      <c r="X165" s="30"/>
      <c r="Y165" s="30"/>
      <c r="Z165" s="30"/>
      <c r="AA165" s="30"/>
      <c r="AB165" s="30"/>
      <c r="AC165" s="30"/>
      <c r="AD165" s="30"/>
      <c r="AE165" s="30"/>
      <c r="AR165" s="154" t="s">
        <v>378</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378</v>
      </c>
      <c r="BM165" s="154" t="s">
        <v>3885</v>
      </c>
    </row>
    <row r="166" spans="1:65" s="12" customFormat="1" ht="22.8" customHeight="1">
      <c r="B166" s="130"/>
      <c r="D166" s="131" t="s">
        <v>72</v>
      </c>
      <c r="E166" s="140" t="s">
        <v>391</v>
      </c>
      <c r="F166" s="140" t="s">
        <v>392</v>
      </c>
      <c r="J166" s="141">
        <f>BK166</f>
        <v>0</v>
      </c>
      <c r="L166" s="130"/>
      <c r="M166" s="134"/>
      <c r="N166" s="135"/>
      <c r="O166" s="135"/>
      <c r="P166" s="136">
        <f>P167</f>
        <v>0</v>
      </c>
      <c r="Q166" s="135"/>
      <c r="R166" s="136">
        <f>R167</f>
        <v>0</v>
      </c>
      <c r="S166" s="135"/>
      <c r="T166" s="137">
        <f>T167</f>
        <v>0</v>
      </c>
      <c r="AR166" s="131" t="s">
        <v>160</v>
      </c>
      <c r="AT166" s="138" t="s">
        <v>72</v>
      </c>
      <c r="AU166" s="138" t="s">
        <v>81</v>
      </c>
      <c r="AY166" s="131" t="s">
        <v>137</v>
      </c>
      <c r="BK166" s="139">
        <f>BK167</f>
        <v>0</v>
      </c>
    </row>
    <row r="167" spans="1:65" s="2" customFormat="1" ht="16.5" customHeight="1">
      <c r="A167" s="30"/>
      <c r="B167" s="142"/>
      <c r="C167" s="143" t="s">
        <v>245</v>
      </c>
      <c r="D167" s="143" t="s">
        <v>139</v>
      </c>
      <c r="E167" s="144" t="s">
        <v>394</v>
      </c>
      <c r="F167" s="145" t="s">
        <v>395</v>
      </c>
      <c r="G167" s="146" t="s">
        <v>384</v>
      </c>
      <c r="H167" s="147"/>
      <c r="I167" s="148"/>
      <c r="J167" s="148">
        <f>ROUND(I167*H167,2)</f>
        <v>0</v>
      </c>
      <c r="K167" s="149"/>
      <c r="L167" s="31"/>
      <c r="M167" s="187" t="s">
        <v>1</v>
      </c>
      <c r="N167" s="188" t="s">
        <v>38</v>
      </c>
      <c r="O167" s="189">
        <v>0</v>
      </c>
      <c r="P167" s="189">
        <f>O167*H167</f>
        <v>0</v>
      </c>
      <c r="Q167" s="189">
        <v>0</v>
      </c>
      <c r="R167" s="189">
        <f>Q167*H167</f>
        <v>0</v>
      </c>
      <c r="S167" s="189">
        <v>0</v>
      </c>
      <c r="T167" s="190">
        <f>S167*H167</f>
        <v>0</v>
      </c>
      <c r="U167" s="30"/>
      <c r="V167" s="30"/>
      <c r="W167" s="30"/>
      <c r="X167" s="30"/>
      <c r="Y167" s="30"/>
      <c r="Z167" s="30"/>
      <c r="AA167" s="30"/>
      <c r="AB167" s="30"/>
      <c r="AC167" s="30"/>
      <c r="AD167" s="30"/>
      <c r="AE167" s="30"/>
      <c r="AR167" s="154" t="s">
        <v>378</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378</v>
      </c>
      <c r="BM167" s="154" t="s">
        <v>3886</v>
      </c>
    </row>
    <row r="168" spans="1:65" s="2" customFormat="1" ht="6.9" customHeight="1">
      <c r="A168" s="30"/>
      <c r="B168" s="45"/>
      <c r="C168" s="46"/>
      <c r="D168" s="46"/>
      <c r="E168" s="46"/>
      <c r="F168" s="46"/>
      <c r="G168" s="46"/>
      <c r="H168" s="46"/>
      <c r="I168" s="46"/>
      <c r="J168" s="46"/>
      <c r="K168" s="46"/>
      <c r="L168" s="31"/>
      <c r="M168" s="30"/>
      <c r="O168" s="30"/>
      <c r="P168" s="30"/>
      <c r="Q168" s="30"/>
      <c r="R168" s="30"/>
      <c r="S168" s="30"/>
      <c r="T168" s="30"/>
      <c r="U168" s="30"/>
      <c r="V168" s="30"/>
      <c r="W168" s="30"/>
      <c r="X168" s="30"/>
      <c r="Y168" s="30"/>
      <c r="Z168" s="30"/>
      <c r="AA168" s="30"/>
      <c r="AB168" s="30"/>
      <c r="AC168" s="30"/>
      <c r="AD168" s="30"/>
      <c r="AE168" s="30"/>
    </row>
  </sheetData>
  <autoFilter ref="C127:K167"/>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dimension ref="A4:L78"/>
  <sheetViews>
    <sheetView workbookViewId="0">
      <selection activeCell="H23" sqref="H23:H62"/>
    </sheetView>
  </sheetViews>
  <sheetFormatPr defaultRowHeight="13.8"/>
  <cols>
    <col min="1" max="2" width="9.140625" style="202"/>
    <col min="3" max="3" width="50.7109375" style="202" customWidth="1"/>
    <col min="4" max="7" width="9.140625" style="202"/>
    <col min="8" max="9" width="12.7109375" style="202" customWidth="1"/>
    <col min="10" max="10" width="10.42578125" style="202" customWidth="1"/>
    <col min="11" max="16384" width="9.140625" style="202"/>
  </cols>
  <sheetData>
    <row r="4" spans="1:12" ht="18">
      <c r="A4" s="686" t="s">
        <v>3946</v>
      </c>
      <c r="B4" s="686"/>
      <c r="C4" s="687"/>
      <c r="D4" s="687"/>
      <c r="E4" s="687"/>
      <c r="F4" s="687"/>
      <c r="G4" s="687"/>
      <c r="H4" s="687"/>
      <c r="I4" s="687"/>
      <c r="J4" s="687"/>
      <c r="K4" s="687"/>
      <c r="L4" s="687"/>
    </row>
    <row r="5" spans="1:12" ht="18">
      <c r="A5" s="688" t="s">
        <v>3947</v>
      </c>
      <c r="B5" s="688"/>
      <c r="C5" s="689"/>
      <c r="D5" s="689"/>
      <c r="E5" s="689"/>
      <c r="F5" s="689"/>
      <c r="G5" s="689"/>
      <c r="H5" s="689"/>
      <c r="I5" s="689"/>
      <c r="J5" s="689"/>
      <c r="K5" s="689"/>
      <c r="L5" s="689"/>
    </row>
    <row r="6" spans="1:12" ht="18">
      <c r="A6" s="198"/>
      <c r="B6" s="198"/>
      <c r="C6" s="199"/>
      <c r="D6" s="199"/>
      <c r="E6" s="199"/>
      <c r="F6" s="199"/>
      <c r="G6" s="199"/>
      <c r="H6" s="199"/>
      <c r="I6" s="199"/>
      <c r="J6" s="199"/>
      <c r="K6" s="199"/>
      <c r="L6" s="199"/>
    </row>
    <row r="7" spans="1:12" ht="15.6">
      <c r="A7" s="200" t="s">
        <v>3948</v>
      </c>
      <c r="B7" s="200"/>
      <c r="C7" s="201" t="s">
        <v>3949</v>
      </c>
    </row>
    <row r="8" spans="1:12" ht="15.6">
      <c r="A8" s="200" t="s">
        <v>3950</v>
      </c>
      <c r="B8" s="200"/>
      <c r="C8" s="201" t="s">
        <v>3951</v>
      </c>
    </row>
    <row r="9" spans="1:12" ht="15.6">
      <c r="A9" s="200" t="s">
        <v>3952</v>
      </c>
      <c r="B9" s="200"/>
      <c r="C9" s="201" t="s">
        <v>3953</v>
      </c>
    </row>
    <row r="10" spans="1:12">
      <c r="A10" s="200"/>
      <c r="B10" s="200"/>
    </row>
    <row r="11" spans="1:12" ht="18">
      <c r="A11" s="200" t="s">
        <v>3954</v>
      </c>
      <c r="B11" s="200"/>
      <c r="C11" s="203" t="s">
        <v>5535</v>
      </c>
    </row>
    <row r="12" spans="1:12" ht="18">
      <c r="A12" s="200"/>
      <c r="B12" s="200"/>
      <c r="C12" s="203"/>
    </row>
    <row r="13" spans="1:12">
      <c r="C13" s="690" t="s">
        <v>5536</v>
      </c>
      <c r="D13" s="691"/>
      <c r="E13" s="691"/>
      <c r="F13" s="691"/>
      <c r="G13" s="691"/>
      <c r="H13" s="691"/>
      <c r="I13" s="691"/>
      <c r="J13" s="692"/>
      <c r="K13" s="692"/>
    </row>
    <row r="14" spans="1:12">
      <c r="C14" s="693"/>
      <c r="D14" s="691"/>
      <c r="E14" s="691"/>
      <c r="F14" s="691"/>
      <c r="G14" s="691"/>
      <c r="H14" s="691"/>
      <c r="I14" s="691"/>
      <c r="J14" s="692"/>
      <c r="K14" s="692"/>
    </row>
    <row r="15" spans="1:12" ht="14.4" thickBot="1">
      <c r="C15" s="204"/>
      <c r="D15" s="205"/>
      <c r="E15" s="205"/>
      <c r="F15" s="205"/>
      <c r="G15" s="205"/>
      <c r="H15" s="205"/>
      <c r="I15" s="205"/>
      <c r="J15" s="206"/>
      <c r="K15" s="206"/>
    </row>
    <row r="16" spans="1:12" ht="16.2" thickBot="1">
      <c r="F16" s="694" t="s">
        <v>3957</v>
      </c>
      <c r="G16" s="695"/>
      <c r="H16" s="695"/>
      <c r="I16" s="696"/>
      <c r="J16" s="697">
        <f>SUM(L22,L35,L47,L60)</f>
        <v>0</v>
      </c>
      <c r="K16" s="698"/>
      <c r="L16" s="699"/>
    </row>
    <row r="18" spans="1:12">
      <c r="C18" s="683" t="s">
        <v>3958</v>
      </c>
      <c r="D18" s="684"/>
      <c r="E18" s="684"/>
      <c r="F18" s="684"/>
      <c r="G18" s="684"/>
      <c r="H18" s="684"/>
      <c r="I18" s="684"/>
      <c r="J18" s="684"/>
      <c r="K18" s="684"/>
      <c r="L18" s="685"/>
    </row>
    <row r="19" spans="1:12">
      <c r="C19" s="207"/>
      <c r="D19" s="206"/>
      <c r="E19" s="206"/>
      <c r="F19" s="206"/>
      <c r="G19" s="206"/>
      <c r="H19" s="206"/>
      <c r="I19" s="206"/>
      <c r="J19" s="206"/>
      <c r="K19" s="206"/>
      <c r="L19" s="206"/>
    </row>
    <row r="20" spans="1:12" ht="55.2">
      <c r="A20" s="208" t="s">
        <v>3959</v>
      </c>
      <c r="B20" s="209" t="s">
        <v>3960</v>
      </c>
      <c r="C20" s="210" t="s">
        <v>3961</v>
      </c>
      <c r="D20" s="211" t="s">
        <v>3962</v>
      </c>
      <c r="E20" s="212" t="s">
        <v>3963</v>
      </c>
      <c r="F20" s="213" t="s">
        <v>3964</v>
      </c>
      <c r="G20" s="213" t="s">
        <v>3965</v>
      </c>
      <c r="H20" s="213" t="s">
        <v>3966</v>
      </c>
      <c r="I20" s="213" t="s">
        <v>3967</v>
      </c>
      <c r="J20" s="214" t="s">
        <v>3968</v>
      </c>
      <c r="K20" s="213" t="s">
        <v>3969</v>
      </c>
      <c r="L20" s="215" t="s">
        <v>3970</v>
      </c>
    </row>
    <row r="21" spans="1:12">
      <c r="A21" s="216"/>
      <c r="B21" s="216"/>
      <c r="C21" s="217"/>
      <c r="D21" s="218"/>
      <c r="E21" s="219"/>
      <c r="F21" s="219"/>
      <c r="G21" s="220"/>
      <c r="H21" s="220"/>
      <c r="I21" s="220"/>
      <c r="J21" s="221"/>
      <c r="K21" s="222"/>
      <c r="L21" s="223"/>
    </row>
    <row r="22" spans="1:12">
      <c r="A22" s="224" t="s">
        <v>3971</v>
      </c>
      <c r="B22" s="225"/>
      <c r="C22" s="225" t="s">
        <v>5537</v>
      </c>
      <c r="D22" s="226"/>
      <c r="E22" s="227"/>
      <c r="F22" s="228"/>
      <c r="G22" s="229"/>
      <c r="H22" s="228"/>
      <c r="I22" s="229"/>
      <c r="J22" s="230"/>
      <c r="K22" s="229"/>
      <c r="L22" s="231">
        <f>SUM(K23:K33)</f>
        <v>0</v>
      </c>
    </row>
    <row r="23" spans="1:12" ht="18.600000000000001" customHeight="1">
      <c r="A23" s="583" t="s">
        <v>3973</v>
      </c>
      <c r="B23" s="584" t="s">
        <v>3974</v>
      </c>
      <c r="C23" s="585" t="s">
        <v>5538</v>
      </c>
      <c r="D23" s="245" t="s">
        <v>3976</v>
      </c>
      <c r="E23" s="586">
        <v>1.9</v>
      </c>
      <c r="F23" s="267"/>
      <c r="G23" s="587">
        <f t="shared" ref="G23:G33" si="0">E23*F23</f>
        <v>0</v>
      </c>
      <c r="H23" s="267"/>
      <c r="I23" s="587">
        <f t="shared" ref="I23:I33" si="1">E23*H23</f>
        <v>0</v>
      </c>
      <c r="J23" s="269">
        <f t="shared" ref="J23:K33" si="2">+F23+H23</f>
        <v>0</v>
      </c>
      <c r="K23" s="270">
        <f t="shared" si="2"/>
        <v>0</v>
      </c>
      <c r="L23" s="241"/>
    </row>
    <row r="24" spans="1:12" ht="20.399999999999999" customHeight="1">
      <c r="A24" s="583" t="s">
        <v>3977</v>
      </c>
      <c r="B24" s="584" t="s">
        <v>3974</v>
      </c>
      <c r="C24" s="585" t="s">
        <v>5539</v>
      </c>
      <c r="D24" s="245" t="s">
        <v>3976</v>
      </c>
      <c r="E24" s="588">
        <v>10.9</v>
      </c>
      <c r="F24" s="237"/>
      <c r="G24" s="238">
        <f>E24*F24</f>
        <v>0</v>
      </c>
      <c r="H24" s="237"/>
      <c r="I24" s="238">
        <f>E24*H24</f>
        <v>0</v>
      </c>
      <c r="J24" s="239">
        <f>+F24+H24</f>
        <v>0</v>
      </c>
      <c r="K24" s="240">
        <f>+G24+I24</f>
        <v>0</v>
      </c>
      <c r="L24" s="242"/>
    </row>
    <row r="25" spans="1:12" ht="16.8" customHeight="1">
      <c r="A25" s="583" t="s">
        <v>3980</v>
      </c>
      <c r="B25" s="233" t="s">
        <v>3978</v>
      </c>
      <c r="C25" s="234" t="s">
        <v>3988</v>
      </c>
      <c r="D25" s="235" t="s">
        <v>3989</v>
      </c>
      <c r="E25" s="588">
        <v>26</v>
      </c>
      <c r="F25" s="237"/>
      <c r="G25" s="238">
        <f>E25*F25</f>
        <v>0</v>
      </c>
      <c r="H25" s="237"/>
      <c r="I25" s="238">
        <f>E25*H25</f>
        <v>0</v>
      </c>
      <c r="J25" s="239">
        <f t="shared" si="2"/>
        <v>0</v>
      </c>
      <c r="K25" s="240">
        <f t="shared" si="2"/>
        <v>0</v>
      </c>
      <c r="L25" s="242"/>
    </row>
    <row r="26" spans="1:12" ht="18" customHeight="1">
      <c r="A26" s="583" t="s">
        <v>3983</v>
      </c>
      <c r="B26" s="233" t="s">
        <v>3978</v>
      </c>
      <c r="C26" s="234" t="s">
        <v>3991</v>
      </c>
      <c r="D26" s="235" t="s">
        <v>3989</v>
      </c>
      <c r="E26" s="588">
        <v>26</v>
      </c>
      <c r="F26" s="237"/>
      <c r="G26" s="238">
        <f>E26*F26</f>
        <v>0</v>
      </c>
      <c r="H26" s="237"/>
      <c r="I26" s="238">
        <f>E26*H26</f>
        <v>0</v>
      </c>
      <c r="J26" s="239">
        <f t="shared" si="2"/>
        <v>0</v>
      </c>
      <c r="K26" s="240">
        <f t="shared" si="2"/>
        <v>0</v>
      </c>
      <c r="L26" s="242"/>
    </row>
    <row r="27" spans="1:12" ht="15.6" customHeight="1">
      <c r="A27" s="583" t="s">
        <v>3986</v>
      </c>
      <c r="B27" s="233" t="s">
        <v>3981</v>
      </c>
      <c r="C27" s="234" t="s">
        <v>3982</v>
      </c>
      <c r="D27" s="235" t="s">
        <v>3976</v>
      </c>
      <c r="E27" s="588">
        <v>1.1499999999999999</v>
      </c>
      <c r="F27" s="237"/>
      <c r="G27" s="238">
        <f t="shared" si="0"/>
        <v>0</v>
      </c>
      <c r="H27" s="237"/>
      <c r="I27" s="238">
        <f t="shared" si="1"/>
        <v>0</v>
      </c>
      <c r="J27" s="239">
        <f t="shared" si="2"/>
        <v>0</v>
      </c>
      <c r="K27" s="240">
        <f t="shared" si="2"/>
        <v>0</v>
      </c>
      <c r="L27" s="242"/>
    </row>
    <row r="28" spans="1:12" ht="18" customHeight="1">
      <c r="A28" s="583" t="s">
        <v>3990</v>
      </c>
      <c r="B28" s="233" t="s">
        <v>3984</v>
      </c>
      <c r="C28" s="234" t="s">
        <v>3999</v>
      </c>
      <c r="D28" s="235" t="s">
        <v>3976</v>
      </c>
      <c r="E28" s="588">
        <v>2.65</v>
      </c>
      <c r="F28" s="237"/>
      <c r="G28" s="238">
        <f t="shared" si="0"/>
        <v>0</v>
      </c>
      <c r="H28" s="237"/>
      <c r="I28" s="238">
        <f t="shared" si="1"/>
        <v>0</v>
      </c>
      <c r="J28" s="239">
        <f t="shared" si="2"/>
        <v>0</v>
      </c>
      <c r="K28" s="240">
        <f t="shared" si="2"/>
        <v>0</v>
      </c>
      <c r="L28" s="242"/>
    </row>
    <row r="29" spans="1:12" ht="16.2" customHeight="1">
      <c r="A29" s="583" t="s">
        <v>3992</v>
      </c>
      <c r="B29" s="233" t="s">
        <v>3987</v>
      </c>
      <c r="C29" s="234" t="s">
        <v>5540</v>
      </c>
      <c r="D29" s="235" t="s">
        <v>3976</v>
      </c>
      <c r="E29" s="588">
        <v>9</v>
      </c>
      <c r="F29" s="237"/>
      <c r="G29" s="238">
        <f t="shared" si="0"/>
        <v>0</v>
      </c>
      <c r="H29" s="237"/>
      <c r="I29" s="238">
        <f t="shared" si="1"/>
        <v>0</v>
      </c>
      <c r="J29" s="239">
        <f t="shared" si="2"/>
        <v>0</v>
      </c>
      <c r="K29" s="240">
        <f t="shared" si="2"/>
        <v>0</v>
      </c>
      <c r="L29" s="242"/>
    </row>
    <row r="30" spans="1:12" ht="18" customHeight="1">
      <c r="A30" s="583" t="s">
        <v>3995</v>
      </c>
      <c r="B30" s="233" t="s">
        <v>3987</v>
      </c>
      <c r="C30" s="234" t="s">
        <v>5541</v>
      </c>
      <c r="D30" s="235" t="s">
        <v>3976</v>
      </c>
      <c r="E30" s="588">
        <v>9</v>
      </c>
      <c r="F30" s="237"/>
      <c r="G30" s="238">
        <f t="shared" si="0"/>
        <v>0</v>
      </c>
      <c r="H30" s="237"/>
      <c r="I30" s="238">
        <f t="shared" si="1"/>
        <v>0</v>
      </c>
      <c r="J30" s="239">
        <f t="shared" si="2"/>
        <v>0</v>
      </c>
      <c r="K30" s="240">
        <f t="shared" si="2"/>
        <v>0</v>
      </c>
      <c r="L30" s="242"/>
    </row>
    <row r="31" spans="1:12" ht="28.2" customHeight="1">
      <c r="A31" s="583" t="s">
        <v>3997</v>
      </c>
      <c r="B31" s="233" t="s">
        <v>3993</v>
      </c>
      <c r="C31" s="234" t="s">
        <v>4015</v>
      </c>
      <c r="D31" s="235" t="s">
        <v>3976</v>
      </c>
      <c r="E31" s="588">
        <v>3.8</v>
      </c>
      <c r="F31" s="237"/>
      <c r="G31" s="238">
        <f t="shared" si="0"/>
        <v>0</v>
      </c>
      <c r="H31" s="237"/>
      <c r="I31" s="238">
        <f t="shared" si="1"/>
        <v>0</v>
      </c>
      <c r="J31" s="239">
        <f t="shared" si="2"/>
        <v>0</v>
      </c>
      <c r="K31" s="240">
        <f t="shared" si="2"/>
        <v>0</v>
      </c>
      <c r="L31" s="242"/>
    </row>
    <row r="32" spans="1:12" ht="27" customHeight="1">
      <c r="A32" s="583" t="s">
        <v>4000</v>
      </c>
      <c r="B32" s="233" t="s">
        <v>3993</v>
      </c>
      <c r="C32" s="234" t="s">
        <v>4017</v>
      </c>
      <c r="D32" s="235" t="s">
        <v>3976</v>
      </c>
      <c r="E32" s="588">
        <v>9</v>
      </c>
      <c r="F32" s="237"/>
      <c r="G32" s="238">
        <f t="shared" si="0"/>
        <v>0</v>
      </c>
      <c r="H32" s="237"/>
      <c r="I32" s="238">
        <f t="shared" si="1"/>
        <v>0</v>
      </c>
      <c r="J32" s="239">
        <f t="shared" si="2"/>
        <v>0</v>
      </c>
      <c r="K32" s="240">
        <f t="shared" si="2"/>
        <v>0</v>
      </c>
      <c r="L32" s="242"/>
    </row>
    <row r="33" spans="1:12" ht="15" customHeight="1">
      <c r="A33" s="583" t="s">
        <v>4003</v>
      </c>
      <c r="B33" s="233" t="s">
        <v>3993</v>
      </c>
      <c r="C33" s="234" t="s">
        <v>4019</v>
      </c>
      <c r="D33" s="235" t="s">
        <v>3976</v>
      </c>
      <c r="E33" s="588">
        <v>3.8</v>
      </c>
      <c r="F33" s="237"/>
      <c r="G33" s="238">
        <f t="shared" si="0"/>
        <v>0</v>
      </c>
      <c r="H33" s="237"/>
      <c r="I33" s="238">
        <f t="shared" si="1"/>
        <v>0</v>
      </c>
      <c r="J33" s="239">
        <f t="shared" si="2"/>
        <v>0</v>
      </c>
      <c r="K33" s="240">
        <f t="shared" si="2"/>
        <v>0</v>
      </c>
      <c r="L33" s="242"/>
    </row>
    <row r="34" spans="1:12">
      <c r="A34" s="589"/>
      <c r="B34" s="590"/>
      <c r="C34" s="591"/>
      <c r="D34" s="245"/>
      <c r="E34" s="592"/>
      <c r="F34" s="247"/>
      <c r="G34" s="248"/>
      <c r="H34" s="247"/>
      <c r="I34" s="248"/>
      <c r="J34" s="249"/>
      <c r="K34" s="250"/>
      <c r="L34" s="251"/>
    </row>
    <row r="35" spans="1:12">
      <c r="A35" s="224" t="s">
        <v>4020</v>
      </c>
      <c r="B35" s="225"/>
      <c r="C35" s="225" t="s">
        <v>5542</v>
      </c>
      <c r="D35" s="226"/>
      <c r="E35" s="227"/>
      <c r="F35" s="228"/>
      <c r="G35" s="229"/>
      <c r="H35" s="228"/>
      <c r="I35" s="229"/>
      <c r="J35" s="230"/>
      <c r="K35" s="229"/>
      <c r="L35" s="231">
        <f>SUM(K36:K45)</f>
        <v>0</v>
      </c>
    </row>
    <row r="36" spans="1:12" ht="13.8" customHeight="1">
      <c r="A36" s="583" t="s">
        <v>4022</v>
      </c>
      <c r="B36" s="584" t="s">
        <v>3974</v>
      </c>
      <c r="C36" s="585" t="s">
        <v>3975</v>
      </c>
      <c r="D36" s="245" t="s">
        <v>3976</v>
      </c>
      <c r="E36" s="592">
        <v>10</v>
      </c>
      <c r="F36" s="593"/>
      <c r="G36" s="594">
        <f>E36*F36</f>
        <v>0</v>
      </c>
      <c r="H36" s="593"/>
      <c r="I36" s="594">
        <f>E36*H36</f>
        <v>0</v>
      </c>
      <c r="J36" s="269">
        <f t="shared" ref="J36:K45" si="3">+F36+H36</f>
        <v>0</v>
      </c>
      <c r="K36" s="595">
        <f t="shared" si="3"/>
        <v>0</v>
      </c>
      <c r="L36" s="241"/>
    </row>
    <row r="37" spans="1:12" ht="15" customHeight="1">
      <c r="A37" s="232" t="s">
        <v>4025</v>
      </c>
      <c r="B37" s="233" t="s">
        <v>3978</v>
      </c>
      <c r="C37" s="234" t="s">
        <v>3988</v>
      </c>
      <c r="D37" s="235" t="s">
        <v>3989</v>
      </c>
      <c r="E37" s="588">
        <v>15</v>
      </c>
      <c r="F37" s="237"/>
      <c r="G37" s="238">
        <f>E37*F37</f>
        <v>0</v>
      </c>
      <c r="H37" s="237"/>
      <c r="I37" s="238">
        <f>E37*H37</f>
        <v>0</v>
      </c>
      <c r="J37" s="239">
        <f t="shared" si="3"/>
        <v>0</v>
      </c>
      <c r="K37" s="240">
        <f t="shared" si="3"/>
        <v>0</v>
      </c>
      <c r="L37" s="242"/>
    </row>
    <row r="38" spans="1:12" ht="15.6" customHeight="1">
      <c r="A38" s="232" t="s">
        <v>4027</v>
      </c>
      <c r="B38" s="233" t="s">
        <v>3978</v>
      </c>
      <c r="C38" s="234" t="s">
        <v>3991</v>
      </c>
      <c r="D38" s="235" t="s">
        <v>3989</v>
      </c>
      <c r="E38" s="588">
        <v>15</v>
      </c>
      <c r="F38" s="237"/>
      <c r="G38" s="238">
        <f>E38*F38</f>
        <v>0</v>
      </c>
      <c r="H38" s="237"/>
      <c r="I38" s="238">
        <f>E38*H38</f>
        <v>0</v>
      </c>
      <c r="J38" s="239">
        <f t="shared" si="3"/>
        <v>0</v>
      </c>
      <c r="K38" s="240">
        <f t="shared" si="3"/>
        <v>0</v>
      </c>
      <c r="L38" s="242"/>
    </row>
    <row r="39" spans="1:12" ht="16.2" customHeight="1">
      <c r="A39" s="232" t="s">
        <v>4029</v>
      </c>
      <c r="B39" s="233" t="s">
        <v>3981</v>
      </c>
      <c r="C39" s="234" t="s">
        <v>3982</v>
      </c>
      <c r="D39" s="235" t="s">
        <v>3976</v>
      </c>
      <c r="E39" s="588">
        <v>1</v>
      </c>
      <c r="F39" s="237"/>
      <c r="G39" s="238">
        <f t="shared" ref="G39:G45" si="4">E39*F39</f>
        <v>0</v>
      </c>
      <c r="H39" s="237"/>
      <c r="I39" s="238">
        <f t="shared" ref="I39:I45" si="5">E39*H39</f>
        <v>0</v>
      </c>
      <c r="J39" s="239">
        <f t="shared" si="3"/>
        <v>0</v>
      </c>
      <c r="K39" s="240">
        <f t="shared" si="3"/>
        <v>0</v>
      </c>
      <c r="L39" s="242"/>
    </row>
    <row r="40" spans="1:12" ht="15" customHeight="1">
      <c r="A40" s="232" t="s">
        <v>4031</v>
      </c>
      <c r="B40" s="233" t="s">
        <v>3984</v>
      </c>
      <c r="C40" s="234" t="s">
        <v>3999</v>
      </c>
      <c r="D40" s="235" t="s">
        <v>3976</v>
      </c>
      <c r="E40" s="588">
        <v>2.2999999999999998</v>
      </c>
      <c r="F40" s="237"/>
      <c r="G40" s="238">
        <f t="shared" si="4"/>
        <v>0</v>
      </c>
      <c r="H40" s="237"/>
      <c r="I40" s="238">
        <f t="shared" si="5"/>
        <v>0</v>
      </c>
      <c r="J40" s="239">
        <f t="shared" si="3"/>
        <v>0</v>
      </c>
      <c r="K40" s="240">
        <f t="shared" si="3"/>
        <v>0</v>
      </c>
      <c r="L40" s="242"/>
    </row>
    <row r="41" spans="1:12" ht="13.2" customHeight="1">
      <c r="A41" s="232" t="s">
        <v>4033</v>
      </c>
      <c r="B41" s="233" t="s">
        <v>3987</v>
      </c>
      <c r="C41" s="234" t="s">
        <v>5540</v>
      </c>
      <c r="D41" s="235" t="s">
        <v>3976</v>
      </c>
      <c r="E41" s="588">
        <v>6.7</v>
      </c>
      <c r="F41" s="237"/>
      <c r="G41" s="238">
        <f t="shared" si="4"/>
        <v>0</v>
      </c>
      <c r="H41" s="237"/>
      <c r="I41" s="238">
        <f t="shared" si="5"/>
        <v>0</v>
      </c>
      <c r="J41" s="239">
        <f t="shared" si="3"/>
        <v>0</v>
      </c>
      <c r="K41" s="240">
        <f t="shared" si="3"/>
        <v>0</v>
      </c>
      <c r="L41" s="242"/>
    </row>
    <row r="42" spans="1:12" ht="14.4" customHeight="1">
      <c r="A42" s="232" t="s">
        <v>4036</v>
      </c>
      <c r="B42" s="233" t="s">
        <v>3987</v>
      </c>
      <c r="C42" s="234" t="s">
        <v>5541</v>
      </c>
      <c r="D42" s="235" t="s">
        <v>3976</v>
      </c>
      <c r="E42" s="588">
        <v>6.7</v>
      </c>
      <c r="F42" s="237"/>
      <c r="G42" s="238">
        <f t="shared" si="4"/>
        <v>0</v>
      </c>
      <c r="H42" s="237"/>
      <c r="I42" s="238">
        <f t="shared" si="5"/>
        <v>0</v>
      </c>
      <c r="J42" s="239">
        <f t="shared" si="3"/>
        <v>0</v>
      </c>
      <c r="K42" s="240">
        <f t="shared" si="3"/>
        <v>0</v>
      </c>
      <c r="L42" s="242"/>
    </row>
    <row r="43" spans="1:12" ht="28.8" customHeight="1">
      <c r="A43" s="232" t="s">
        <v>4038</v>
      </c>
      <c r="B43" s="233" t="s">
        <v>3993</v>
      </c>
      <c r="C43" s="234" t="s">
        <v>4015</v>
      </c>
      <c r="D43" s="235" t="s">
        <v>3976</v>
      </c>
      <c r="E43" s="588">
        <v>3.3</v>
      </c>
      <c r="F43" s="237"/>
      <c r="G43" s="238">
        <f t="shared" si="4"/>
        <v>0</v>
      </c>
      <c r="H43" s="237"/>
      <c r="I43" s="238">
        <f t="shared" si="5"/>
        <v>0</v>
      </c>
      <c r="J43" s="239">
        <f t="shared" si="3"/>
        <v>0</v>
      </c>
      <c r="K43" s="240">
        <f t="shared" si="3"/>
        <v>0</v>
      </c>
      <c r="L43" s="242"/>
    </row>
    <row r="44" spans="1:12" ht="29.4" customHeight="1">
      <c r="A44" s="232" t="s">
        <v>4040</v>
      </c>
      <c r="B44" s="233" t="s">
        <v>3993</v>
      </c>
      <c r="C44" s="234" t="s">
        <v>4017</v>
      </c>
      <c r="D44" s="235" t="s">
        <v>3976</v>
      </c>
      <c r="E44" s="588">
        <v>16.5</v>
      </c>
      <c r="F44" s="237"/>
      <c r="G44" s="238">
        <f t="shared" si="4"/>
        <v>0</v>
      </c>
      <c r="H44" s="237"/>
      <c r="I44" s="238">
        <f t="shared" si="5"/>
        <v>0</v>
      </c>
      <c r="J44" s="239">
        <f t="shared" si="3"/>
        <v>0</v>
      </c>
      <c r="K44" s="240">
        <f t="shared" si="3"/>
        <v>0</v>
      </c>
      <c r="L44" s="242"/>
    </row>
    <row r="45" spans="1:12" ht="13.2" customHeight="1">
      <c r="A45" s="232" t="s">
        <v>4042</v>
      </c>
      <c r="B45" s="233" t="s">
        <v>3993</v>
      </c>
      <c r="C45" s="234" t="s">
        <v>4019</v>
      </c>
      <c r="D45" s="235" t="s">
        <v>3976</v>
      </c>
      <c r="E45" s="588">
        <v>3.3</v>
      </c>
      <c r="F45" s="237"/>
      <c r="G45" s="238">
        <f t="shared" si="4"/>
        <v>0</v>
      </c>
      <c r="H45" s="237"/>
      <c r="I45" s="238">
        <f t="shared" si="5"/>
        <v>0</v>
      </c>
      <c r="J45" s="239">
        <f t="shared" si="3"/>
        <v>0</v>
      </c>
      <c r="K45" s="240">
        <f t="shared" si="3"/>
        <v>0</v>
      </c>
      <c r="L45" s="242"/>
    </row>
    <row r="46" spans="1:12">
      <c r="A46" s="589"/>
      <c r="B46" s="590"/>
      <c r="C46" s="591"/>
      <c r="D46" s="245"/>
      <c r="E46" s="592"/>
      <c r="F46" s="247"/>
      <c r="G46" s="248"/>
      <c r="H46" s="247"/>
      <c r="I46" s="248"/>
      <c r="J46" s="249"/>
      <c r="K46" s="250"/>
      <c r="L46" s="251"/>
    </row>
    <row r="47" spans="1:12">
      <c r="A47" s="224" t="s">
        <v>4108</v>
      </c>
      <c r="B47" s="225"/>
      <c r="C47" s="225" t="s">
        <v>5543</v>
      </c>
      <c r="D47" s="226"/>
      <c r="E47" s="596"/>
      <c r="F47" s="228"/>
      <c r="G47" s="229"/>
      <c r="H47" s="228"/>
      <c r="I47" s="229"/>
      <c r="J47" s="230"/>
      <c r="K47" s="229"/>
      <c r="L47" s="231">
        <f>SUM(K48:K58)</f>
        <v>0</v>
      </c>
    </row>
    <row r="48" spans="1:12" ht="15" customHeight="1">
      <c r="A48" s="597" t="s">
        <v>4110</v>
      </c>
      <c r="B48" s="233" t="s">
        <v>4111</v>
      </c>
      <c r="C48" s="257" t="s">
        <v>5544</v>
      </c>
      <c r="D48" s="235" t="s">
        <v>190</v>
      </c>
      <c r="E48" s="598">
        <v>9</v>
      </c>
      <c r="F48" s="237"/>
      <c r="G48" s="238">
        <f t="shared" ref="G48:G58" si="6">E48*F48</f>
        <v>0</v>
      </c>
      <c r="H48" s="237"/>
      <c r="I48" s="238">
        <f t="shared" ref="I48:I58" si="7">E48*H48</f>
        <v>0</v>
      </c>
      <c r="J48" s="239">
        <f>F48+H48</f>
        <v>0</v>
      </c>
      <c r="K48" s="240">
        <f t="shared" ref="K48:K58" si="8">+G48+I48</f>
        <v>0</v>
      </c>
      <c r="L48" s="241"/>
    </row>
    <row r="49" spans="1:12" ht="15.6" customHeight="1">
      <c r="A49" s="232" t="s">
        <v>4113</v>
      </c>
      <c r="B49" s="233" t="s">
        <v>4124</v>
      </c>
      <c r="C49" s="257" t="s">
        <v>5545</v>
      </c>
      <c r="D49" s="235" t="s">
        <v>332</v>
      </c>
      <c r="E49" s="598">
        <v>1</v>
      </c>
      <c r="F49" s="237"/>
      <c r="G49" s="238">
        <f t="shared" si="6"/>
        <v>0</v>
      </c>
      <c r="H49" s="237"/>
      <c r="I49" s="238">
        <f t="shared" si="7"/>
        <v>0</v>
      </c>
      <c r="J49" s="239">
        <f>F49+H49</f>
        <v>0</v>
      </c>
      <c r="K49" s="240">
        <f t="shared" si="8"/>
        <v>0</v>
      </c>
      <c r="L49" s="242"/>
    </row>
    <row r="50" spans="1:12" ht="30.6" customHeight="1">
      <c r="A50" s="232" t="s">
        <v>4115</v>
      </c>
      <c r="B50" s="233" t="s">
        <v>4127</v>
      </c>
      <c r="C50" s="257" t="s">
        <v>5546</v>
      </c>
      <c r="D50" s="235" t="s">
        <v>4045</v>
      </c>
      <c r="E50" s="598">
        <v>1</v>
      </c>
      <c r="F50" s="237"/>
      <c r="G50" s="238">
        <f t="shared" si="6"/>
        <v>0</v>
      </c>
      <c r="H50" s="237"/>
      <c r="I50" s="238">
        <f t="shared" si="7"/>
        <v>0</v>
      </c>
      <c r="J50" s="239">
        <f t="shared" ref="J50:J58" si="9">F50+H50</f>
        <v>0</v>
      </c>
      <c r="K50" s="240">
        <f t="shared" si="8"/>
        <v>0</v>
      </c>
      <c r="L50" s="242"/>
    </row>
    <row r="51" spans="1:12" ht="18" customHeight="1">
      <c r="A51" s="232" t="s">
        <v>4117</v>
      </c>
      <c r="B51" s="233"/>
      <c r="C51" s="257" t="s">
        <v>5547</v>
      </c>
      <c r="D51" s="235" t="s">
        <v>190</v>
      </c>
      <c r="E51" s="598">
        <v>10</v>
      </c>
      <c r="F51" s="237"/>
      <c r="G51" s="238">
        <f t="shared" si="6"/>
        <v>0</v>
      </c>
      <c r="H51" s="237"/>
      <c r="I51" s="238">
        <f t="shared" si="7"/>
        <v>0</v>
      </c>
      <c r="J51" s="239">
        <f t="shared" si="9"/>
        <v>0</v>
      </c>
      <c r="K51" s="240">
        <f t="shared" si="8"/>
        <v>0</v>
      </c>
      <c r="L51" s="242"/>
    </row>
    <row r="52" spans="1:12" ht="30" customHeight="1">
      <c r="A52" s="232" t="s">
        <v>4119</v>
      </c>
      <c r="B52" s="233" t="s">
        <v>4134</v>
      </c>
      <c r="C52" s="257" t="s">
        <v>5548</v>
      </c>
      <c r="D52" s="235" t="s">
        <v>4045</v>
      </c>
      <c r="E52" s="598">
        <v>1</v>
      </c>
      <c r="F52" s="237"/>
      <c r="G52" s="238">
        <f t="shared" si="6"/>
        <v>0</v>
      </c>
      <c r="H52" s="237"/>
      <c r="I52" s="238">
        <f t="shared" si="7"/>
        <v>0</v>
      </c>
      <c r="J52" s="239">
        <f t="shared" si="9"/>
        <v>0</v>
      </c>
      <c r="K52" s="240">
        <f t="shared" si="8"/>
        <v>0</v>
      </c>
      <c r="L52" s="242"/>
    </row>
    <row r="53" spans="1:12" ht="18.600000000000001" customHeight="1">
      <c r="A53" s="232" t="s">
        <v>4121</v>
      </c>
      <c r="B53" s="233" t="s">
        <v>4151</v>
      </c>
      <c r="C53" s="257" t="s">
        <v>5549</v>
      </c>
      <c r="D53" s="235" t="s">
        <v>332</v>
      </c>
      <c r="E53" s="598">
        <v>1</v>
      </c>
      <c r="F53" s="237"/>
      <c r="G53" s="238">
        <f t="shared" si="6"/>
        <v>0</v>
      </c>
      <c r="H53" s="237"/>
      <c r="I53" s="238">
        <f t="shared" si="7"/>
        <v>0</v>
      </c>
      <c r="J53" s="239">
        <f t="shared" si="9"/>
        <v>0</v>
      </c>
      <c r="K53" s="240">
        <f t="shared" si="8"/>
        <v>0</v>
      </c>
      <c r="L53" s="242"/>
    </row>
    <row r="54" spans="1:12" ht="18.600000000000001" customHeight="1">
      <c r="A54" s="232" t="s">
        <v>4123</v>
      </c>
      <c r="B54" s="233" t="s">
        <v>4168</v>
      </c>
      <c r="C54" s="257" t="s">
        <v>5550</v>
      </c>
      <c r="D54" s="235" t="s">
        <v>332</v>
      </c>
      <c r="E54" s="598">
        <v>1</v>
      </c>
      <c r="F54" s="237"/>
      <c r="G54" s="238">
        <f t="shared" si="6"/>
        <v>0</v>
      </c>
      <c r="H54" s="237"/>
      <c r="I54" s="238">
        <f t="shared" si="7"/>
        <v>0</v>
      </c>
      <c r="J54" s="239">
        <f t="shared" si="9"/>
        <v>0</v>
      </c>
      <c r="K54" s="240">
        <f t="shared" si="8"/>
        <v>0</v>
      </c>
      <c r="L54" s="242"/>
    </row>
    <row r="55" spans="1:12" ht="16.8" customHeight="1">
      <c r="A55" s="232" t="s">
        <v>4126</v>
      </c>
      <c r="B55" s="233" t="s">
        <v>4171</v>
      </c>
      <c r="C55" s="257" t="s">
        <v>5551</v>
      </c>
      <c r="D55" s="235" t="s">
        <v>332</v>
      </c>
      <c r="E55" s="598">
        <v>1</v>
      </c>
      <c r="F55" s="237"/>
      <c r="G55" s="238">
        <f t="shared" si="6"/>
        <v>0</v>
      </c>
      <c r="H55" s="237"/>
      <c r="I55" s="238">
        <f t="shared" si="7"/>
        <v>0</v>
      </c>
      <c r="J55" s="239">
        <f t="shared" si="9"/>
        <v>0</v>
      </c>
      <c r="K55" s="240">
        <f t="shared" si="8"/>
        <v>0</v>
      </c>
      <c r="L55" s="242"/>
    </row>
    <row r="56" spans="1:12" ht="15.6" customHeight="1">
      <c r="A56" s="232" t="s">
        <v>4129</v>
      </c>
      <c r="B56" s="233" t="s">
        <v>4176</v>
      </c>
      <c r="C56" s="257" t="s">
        <v>5552</v>
      </c>
      <c r="D56" s="235" t="s">
        <v>332</v>
      </c>
      <c r="E56" s="598">
        <v>1</v>
      </c>
      <c r="F56" s="237"/>
      <c r="G56" s="238">
        <f t="shared" si="6"/>
        <v>0</v>
      </c>
      <c r="H56" s="237"/>
      <c r="I56" s="238">
        <f t="shared" si="7"/>
        <v>0</v>
      </c>
      <c r="J56" s="239">
        <f t="shared" si="9"/>
        <v>0</v>
      </c>
      <c r="K56" s="240">
        <f t="shared" si="8"/>
        <v>0</v>
      </c>
      <c r="L56" s="242"/>
    </row>
    <row r="57" spans="1:12" ht="16.8" customHeight="1">
      <c r="A57" s="232" t="s">
        <v>4131</v>
      </c>
      <c r="B57" s="233" t="s">
        <v>4185</v>
      </c>
      <c r="C57" s="257" t="s">
        <v>5553</v>
      </c>
      <c r="D57" s="235" t="s">
        <v>332</v>
      </c>
      <c r="E57" s="598">
        <v>1</v>
      </c>
      <c r="F57" s="237"/>
      <c r="G57" s="238">
        <f t="shared" si="6"/>
        <v>0</v>
      </c>
      <c r="H57" s="237"/>
      <c r="I57" s="238">
        <f t="shared" si="7"/>
        <v>0</v>
      </c>
      <c r="J57" s="239">
        <f t="shared" si="9"/>
        <v>0</v>
      </c>
      <c r="K57" s="240">
        <f t="shared" si="8"/>
        <v>0</v>
      </c>
      <c r="L57" s="242"/>
    </row>
    <row r="58" spans="1:12" ht="18" customHeight="1">
      <c r="A58" s="232" t="s">
        <v>4133</v>
      </c>
      <c r="B58" s="599" t="s">
        <v>4188</v>
      </c>
      <c r="C58" s="257" t="s">
        <v>5554</v>
      </c>
      <c r="D58" s="235" t="s">
        <v>4045</v>
      </c>
      <c r="E58" s="598">
        <v>1</v>
      </c>
      <c r="F58" s="237"/>
      <c r="G58" s="238">
        <f t="shared" si="6"/>
        <v>0</v>
      </c>
      <c r="H58" s="237"/>
      <c r="I58" s="238">
        <f t="shared" si="7"/>
        <v>0</v>
      </c>
      <c r="J58" s="239">
        <f t="shared" si="9"/>
        <v>0</v>
      </c>
      <c r="K58" s="600">
        <f t="shared" si="8"/>
        <v>0</v>
      </c>
      <c r="L58" s="242"/>
    </row>
    <row r="59" spans="1:12">
      <c r="A59" s="589"/>
      <c r="B59" s="590"/>
      <c r="C59" s="591"/>
      <c r="D59" s="245"/>
      <c r="E59" s="592"/>
      <c r="F59" s="247"/>
      <c r="G59" s="248"/>
      <c r="H59" s="247"/>
      <c r="I59" s="248"/>
      <c r="J59" s="249"/>
      <c r="K59" s="250"/>
      <c r="L59" s="251"/>
    </row>
    <row r="60" spans="1:12">
      <c r="A60" s="224" t="s">
        <v>4226</v>
      </c>
      <c r="B60" s="225"/>
      <c r="C60" s="225" t="s">
        <v>5555</v>
      </c>
      <c r="D60" s="226"/>
      <c r="E60" s="596"/>
      <c r="F60" s="228"/>
      <c r="G60" s="229"/>
      <c r="H60" s="228"/>
      <c r="I60" s="229"/>
      <c r="J60" s="230"/>
      <c r="K60" s="229"/>
      <c r="L60" s="231">
        <f>SUM(K61:K62)</f>
        <v>0</v>
      </c>
    </row>
    <row r="61" spans="1:12" ht="13.8" customHeight="1">
      <c r="A61" s="597" t="s">
        <v>4228</v>
      </c>
      <c r="B61" s="263" t="s">
        <v>4111</v>
      </c>
      <c r="C61" s="601" t="s">
        <v>5544</v>
      </c>
      <c r="D61" s="265" t="s">
        <v>190</v>
      </c>
      <c r="E61" s="602">
        <v>8</v>
      </c>
      <c r="F61" s="267"/>
      <c r="G61" s="587">
        <f>E61*F61</f>
        <v>0</v>
      </c>
      <c r="H61" s="267"/>
      <c r="I61" s="587">
        <f>E61*H61</f>
        <v>0</v>
      </c>
      <c r="J61" s="269">
        <f>F61+H61</f>
        <v>0</v>
      </c>
      <c r="K61" s="270">
        <f>+G61+I61</f>
        <v>0</v>
      </c>
      <c r="L61" s="241"/>
    </row>
    <row r="62" spans="1:12" ht="18" customHeight="1">
      <c r="A62" s="232" t="s">
        <v>4231</v>
      </c>
      <c r="B62" s="233"/>
      <c r="C62" s="257" t="s">
        <v>5547</v>
      </c>
      <c r="D62" s="235" t="s">
        <v>190</v>
      </c>
      <c r="E62" s="598">
        <v>9</v>
      </c>
      <c r="F62" s="237"/>
      <c r="G62" s="238">
        <f>E62*F62</f>
        <v>0</v>
      </c>
      <c r="H62" s="237"/>
      <c r="I62" s="238">
        <f>E62*H62</f>
        <v>0</v>
      </c>
      <c r="J62" s="239">
        <f>F62+H62</f>
        <v>0</v>
      </c>
      <c r="K62" s="240">
        <f>+G62+I62</f>
        <v>0</v>
      </c>
      <c r="L62" s="242"/>
    </row>
    <row r="63" spans="1:12">
      <c r="C63" s="244"/>
      <c r="D63" s="245"/>
      <c r="E63" s="246"/>
      <c r="F63" s="247"/>
      <c r="G63" s="248"/>
      <c r="H63" s="247"/>
      <c r="I63" s="248"/>
      <c r="J63" s="249"/>
      <c r="K63" s="250"/>
      <c r="L63" s="242"/>
    </row>
    <row r="64" spans="1:12">
      <c r="A64" s="603"/>
      <c r="B64" s="603"/>
      <c r="C64" s="604"/>
      <c r="D64" s="603"/>
      <c r="E64" s="605"/>
      <c r="F64" s="603"/>
      <c r="G64" s="603"/>
      <c r="H64" s="603"/>
      <c r="I64" s="603"/>
      <c r="J64" s="603"/>
      <c r="K64" s="603"/>
      <c r="L64" s="606"/>
    </row>
    <row r="65" spans="1:12">
      <c r="A65" s="603"/>
      <c r="B65" s="603"/>
      <c r="C65" s="604"/>
      <c r="D65" s="603"/>
      <c r="E65" s="605"/>
      <c r="F65" s="603"/>
      <c r="G65" s="603"/>
      <c r="H65" s="603"/>
      <c r="I65" s="603"/>
      <c r="J65" s="603"/>
      <c r="K65" s="603"/>
      <c r="L65" s="606"/>
    </row>
    <row r="66" spans="1:12">
      <c r="A66" s="216"/>
      <c r="E66" s="607"/>
    </row>
    <row r="67" spans="1:12">
      <c r="E67" s="607"/>
    </row>
    <row r="68" spans="1:12">
      <c r="E68" s="607"/>
    </row>
    <row r="69" spans="1:12">
      <c r="E69" s="607"/>
    </row>
    <row r="70" spans="1:12">
      <c r="E70" s="607"/>
    </row>
    <row r="71" spans="1:12">
      <c r="E71" s="607"/>
    </row>
    <row r="72" spans="1:12">
      <c r="E72" s="607"/>
    </row>
    <row r="73" spans="1:12">
      <c r="E73" s="607"/>
    </row>
    <row r="74" spans="1:12">
      <c r="E74" s="607"/>
    </row>
    <row r="75" spans="1:12">
      <c r="E75" s="607"/>
    </row>
    <row r="76" spans="1:12">
      <c r="E76" s="607"/>
    </row>
    <row r="77" spans="1:12">
      <c r="E77" s="607"/>
    </row>
    <row r="78" spans="1:12">
      <c r="E78" s="607"/>
    </row>
  </sheetData>
  <mergeCells count="7">
    <mergeCell ref="C18:L18"/>
    <mergeCell ref="A4:L4"/>
    <mergeCell ref="A5:L5"/>
    <mergeCell ref="C13:K13"/>
    <mergeCell ref="C14:K14"/>
    <mergeCell ref="F16:I16"/>
    <mergeCell ref="J16:L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BM170"/>
  <sheetViews>
    <sheetView showGridLines="0" workbookViewId="0">
      <selection activeCell="H165" sqref="H165:H169"/>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46" t="s">
        <v>5</v>
      </c>
      <c r="M2" s="647"/>
      <c r="N2" s="647"/>
      <c r="O2" s="647"/>
      <c r="P2" s="647"/>
      <c r="Q2" s="647"/>
      <c r="R2" s="647"/>
      <c r="S2" s="647"/>
      <c r="T2" s="647"/>
      <c r="U2" s="647"/>
      <c r="V2" s="647"/>
      <c r="AT2" s="18" t="s">
        <v>95</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681" t="str">
        <f>'Rekapitulace stavby'!K6</f>
        <v>Tělocvična v ulici Jívanská - revize 01</v>
      </c>
      <c r="F7" s="682"/>
      <c r="G7" s="682"/>
      <c r="H7" s="682"/>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71" t="s">
        <v>3887</v>
      </c>
      <c r="F9" s="680"/>
      <c r="G9" s="680"/>
      <c r="H9" s="680"/>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29. 11. 2022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55" t="str">
        <f>'Rekapitulace stavby'!E14</f>
        <v xml:space="preserve"> </v>
      </c>
      <c r="F18" s="655"/>
      <c r="G18" s="655"/>
      <c r="H18" s="655"/>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57" t="s">
        <v>1</v>
      </c>
      <c r="F27" s="657"/>
      <c r="G27" s="657"/>
      <c r="H27" s="657"/>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ROUND((SUM(BE128:BE169)),  2)</f>
        <v>0</v>
      </c>
      <c r="G33" s="30"/>
      <c r="H33" s="30"/>
      <c r="I33" s="99">
        <v>0.21</v>
      </c>
      <c r="J33" s="98">
        <f>ROUND(((SUM(BE128:BE169))*I33),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ROUND((SUM(BF128:BF169)),  2)</f>
        <v>0</v>
      </c>
      <c r="G34" s="30"/>
      <c r="H34" s="30"/>
      <c r="I34" s="99">
        <v>0.15</v>
      </c>
      <c r="J34" s="98">
        <f>ROUND(((SUM(BF128:BF169))*I34),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ROUND((SUM(BG128:BG169)),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ROUND((SUM(BH128:BH169)),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ROUND((SUM(BI128:BI169)),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681" t="str">
        <f>E7</f>
        <v>Tělocvična v ulici Jívanská - revize 01</v>
      </c>
      <c r="F85" s="682"/>
      <c r="G85" s="682"/>
      <c r="H85" s="68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71" t="str">
        <f>E9</f>
        <v>IO 02 - Přípojka kanalizace</v>
      </c>
      <c r="F87" s="680"/>
      <c r="G87" s="680"/>
      <c r="H87" s="680"/>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29. 11. 2022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113</v>
      </c>
      <c r="E99" s="117"/>
      <c r="F99" s="117"/>
      <c r="G99" s="117"/>
      <c r="H99" s="117"/>
      <c r="I99" s="117"/>
      <c r="J99" s="118">
        <f>J137</f>
        <v>0</v>
      </c>
      <c r="L99" s="115"/>
    </row>
    <row r="100" spans="1:31" s="10" customFormat="1" ht="19.95" customHeight="1">
      <c r="B100" s="115"/>
      <c r="D100" s="116" t="s">
        <v>3829</v>
      </c>
      <c r="E100" s="117"/>
      <c r="F100" s="117"/>
      <c r="G100" s="117"/>
      <c r="H100" s="117"/>
      <c r="I100" s="117"/>
      <c r="J100" s="118">
        <f>J146</f>
        <v>0</v>
      </c>
      <c r="L100" s="115"/>
    </row>
    <row r="101" spans="1:31" s="10" customFormat="1" ht="19.95" customHeight="1">
      <c r="B101" s="115"/>
      <c r="D101" s="116" t="s">
        <v>114</v>
      </c>
      <c r="E101" s="117"/>
      <c r="F101" s="117"/>
      <c r="G101" s="117"/>
      <c r="H101" s="117"/>
      <c r="I101" s="117"/>
      <c r="J101" s="118">
        <f>J148</f>
        <v>0</v>
      </c>
      <c r="L101" s="115"/>
    </row>
    <row r="102" spans="1:31" s="10" customFormat="1" ht="19.95" customHeight="1">
      <c r="B102" s="115"/>
      <c r="D102" s="116" t="s">
        <v>115</v>
      </c>
      <c r="E102" s="117"/>
      <c r="F102" s="117"/>
      <c r="G102" s="117"/>
      <c r="H102" s="117"/>
      <c r="I102" s="117"/>
      <c r="J102" s="118">
        <f>J150</f>
        <v>0</v>
      </c>
      <c r="L102" s="115"/>
    </row>
    <row r="103" spans="1:31" s="10" customFormat="1" ht="19.95" customHeight="1">
      <c r="B103" s="115"/>
      <c r="D103" s="116" t="s">
        <v>116</v>
      </c>
      <c r="E103" s="117"/>
      <c r="F103" s="117"/>
      <c r="G103" s="117"/>
      <c r="H103" s="117"/>
      <c r="I103" s="117"/>
      <c r="J103" s="118">
        <f>J159</f>
        <v>0</v>
      </c>
      <c r="L103" s="115"/>
    </row>
    <row r="104" spans="1:31" s="9" customFormat="1" ht="24.9" customHeight="1">
      <c r="B104" s="111"/>
      <c r="D104" s="112" t="s">
        <v>117</v>
      </c>
      <c r="E104" s="113"/>
      <c r="F104" s="113"/>
      <c r="G104" s="113"/>
      <c r="H104" s="113"/>
      <c r="I104" s="113"/>
      <c r="J104" s="114">
        <f>J161</f>
        <v>0</v>
      </c>
      <c r="L104" s="111"/>
    </row>
    <row r="105" spans="1:31" s="10" customFormat="1" ht="19.95" customHeight="1">
      <c r="B105" s="115"/>
      <c r="D105" s="116" t="s">
        <v>118</v>
      </c>
      <c r="E105" s="117"/>
      <c r="F105" s="117"/>
      <c r="G105" s="117"/>
      <c r="H105" s="117"/>
      <c r="I105" s="117"/>
      <c r="J105" s="118">
        <f>J162</f>
        <v>0</v>
      </c>
      <c r="L105" s="115"/>
    </row>
    <row r="106" spans="1:31" s="10" customFormat="1" ht="19.95" customHeight="1">
      <c r="B106" s="115"/>
      <c r="D106" s="116" t="s">
        <v>119</v>
      </c>
      <c r="E106" s="117"/>
      <c r="F106" s="117"/>
      <c r="G106" s="117"/>
      <c r="H106" s="117"/>
      <c r="I106" s="117"/>
      <c r="J106" s="118">
        <f>J164</f>
        <v>0</v>
      </c>
      <c r="L106" s="115"/>
    </row>
    <row r="107" spans="1:31" s="10" customFormat="1" ht="19.95" customHeight="1">
      <c r="B107" s="115"/>
      <c r="D107" s="116" t="s">
        <v>120</v>
      </c>
      <c r="E107" s="117"/>
      <c r="F107" s="117"/>
      <c r="G107" s="117"/>
      <c r="H107" s="117"/>
      <c r="I107" s="117"/>
      <c r="J107" s="118">
        <f>J166</f>
        <v>0</v>
      </c>
      <c r="L107" s="115"/>
    </row>
    <row r="108" spans="1:31" s="10" customFormat="1" ht="19.95" customHeight="1">
      <c r="B108" s="115"/>
      <c r="D108" s="116" t="s">
        <v>121</v>
      </c>
      <c r="E108" s="117"/>
      <c r="F108" s="117"/>
      <c r="G108" s="117"/>
      <c r="H108" s="117"/>
      <c r="I108" s="117"/>
      <c r="J108" s="118">
        <f>J168</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681" t="str">
        <f>E7</f>
        <v>Tělocvična v ulici Jívanská - revize 01</v>
      </c>
      <c r="F118" s="682"/>
      <c r="G118" s="682"/>
      <c r="H118" s="682"/>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71" t="str">
        <f>E9</f>
        <v>IO 02 - Přípojka kanalizace</v>
      </c>
      <c r="F120" s="680"/>
      <c r="G120" s="680"/>
      <c r="H120" s="680"/>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29. 11. 2022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P129+P161</f>
        <v>27.021161000000003</v>
      </c>
      <c r="Q128" s="64"/>
      <c r="R128" s="127">
        <f>R129+R161</f>
        <v>6.0819600000000014</v>
      </c>
      <c r="S128" s="64"/>
      <c r="T128" s="128">
        <f>T129+T161</f>
        <v>5.4744999999999999</v>
      </c>
      <c r="U128" s="30"/>
      <c r="V128" s="30"/>
      <c r="W128" s="30"/>
      <c r="X128" s="30"/>
      <c r="Y128" s="30"/>
      <c r="Z128" s="30"/>
      <c r="AA128" s="30"/>
      <c r="AB128" s="30"/>
      <c r="AC128" s="30"/>
      <c r="AD128" s="30"/>
      <c r="AE128" s="30"/>
      <c r="AT128" s="18" t="s">
        <v>72</v>
      </c>
      <c r="AU128" s="18" t="s">
        <v>109</v>
      </c>
      <c r="BK128" s="129">
        <f>BK129+BK161</f>
        <v>0</v>
      </c>
    </row>
    <row r="129" spans="1:65" s="12" customFormat="1" ht="25.95" customHeight="1">
      <c r="B129" s="130"/>
      <c r="D129" s="131" t="s">
        <v>72</v>
      </c>
      <c r="E129" s="132" t="s">
        <v>135</v>
      </c>
      <c r="F129" s="132" t="s">
        <v>136</v>
      </c>
      <c r="J129" s="133">
        <f>BK129</f>
        <v>0</v>
      </c>
      <c r="L129" s="130"/>
      <c r="M129" s="134"/>
      <c r="N129" s="135"/>
      <c r="O129" s="135"/>
      <c r="P129" s="136">
        <f>P130+P137+P146+P148+P150+P159</f>
        <v>27.021161000000003</v>
      </c>
      <c r="Q129" s="135"/>
      <c r="R129" s="136">
        <f>R130+R137+R146+R148+R150+R159</f>
        <v>6.0819600000000014</v>
      </c>
      <c r="S129" s="135"/>
      <c r="T129" s="137">
        <f>T130+T137+T146+T148+T150+T159</f>
        <v>5.4744999999999999</v>
      </c>
      <c r="AR129" s="131" t="s">
        <v>81</v>
      </c>
      <c r="AT129" s="138" t="s">
        <v>72</v>
      </c>
      <c r="AU129" s="138" t="s">
        <v>73</v>
      </c>
      <c r="AY129" s="131" t="s">
        <v>137</v>
      </c>
      <c r="BK129" s="139">
        <f>BK130+BK137+BK146+BK148+BK150+BK159</f>
        <v>0</v>
      </c>
    </row>
    <row r="130" spans="1:65" s="12" customFormat="1" ht="22.8" customHeight="1">
      <c r="B130" s="130"/>
      <c r="D130" s="131" t="s">
        <v>72</v>
      </c>
      <c r="E130" s="140" t="s">
        <v>81</v>
      </c>
      <c r="F130" s="140" t="s">
        <v>138</v>
      </c>
      <c r="J130" s="141">
        <f>BK130</f>
        <v>0</v>
      </c>
      <c r="L130" s="130"/>
      <c r="M130" s="134"/>
      <c r="N130" s="135"/>
      <c r="O130" s="135"/>
      <c r="P130" s="136">
        <f>SUM(P131:P136)</f>
        <v>22.0047</v>
      </c>
      <c r="Q130" s="135"/>
      <c r="R130" s="136">
        <f>SUM(R131:R136)</f>
        <v>0</v>
      </c>
      <c r="S130" s="135"/>
      <c r="T130" s="137">
        <f>SUM(T131:T136)</f>
        <v>5.4744999999999999</v>
      </c>
      <c r="AR130" s="131" t="s">
        <v>81</v>
      </c>
      <c r="AT130" s="138" t="s">
        <v>72</v>
      </c>
      <c r="AU130" s="138" t="s">
        <v>81</v>
      </c>
      <c r="AY130" s="131" t="s">
        <v>137</v>
      </c>
      <c r="BK130" s="139">
        <f>SUM(BK131:BK136)</f>
        <v>0</v>
      </c>
    </row>
    <row r="131" spans="1:65" s="2" customFormat="1" ht="24.15" customHeight="1">
      <c r="A131" s="30"/>
      <c r="B131" s="142"/>
      <c r="C131" s="143" t="s">
        <v>81</v>
      </c>
      <c r="D131" s="143" t="s">
        <v>139</v>
      </c>
      <c r="E131" s="144" t="s">
        <v>3830</v>
      </c>
      <c r="F131" s="145" t="s">
        <v>3831</v>
      </c>
      <c r="G131" s="146" t="s">
        <v>142</v>
      </c>
      <c r="H131" s="147">
        <v>1.7</v>
      </c>
      <c r="I131" s="148"/>
      <c r="J131" s="148">
        <f>ROUND(I131*H131,2)</f>
        <v>0</v>
      </c>
      <c r="K131" s="149"/>
      <c r="L131" s="31"/>
      <c r="M131" s="150" t="s">
        <v>1</v>
      </c>
      <c r="N131" s="151" t="s">
        <v>38</v>
      </c>
      <c r="O131" s="152">
        <v>0.313</v>
      </c>
      <c r="P131" s="152">
        <f>O131*H131</f>
        <v>0.53210000000000002</v>
      </c>
      <c r="Q131" s="152">
        <v>0</v>
      </c>
      <c r="R131" s="152">
        <f>Q131*H131</f>
        <v>0</v>
      </c>
      <c r="S131" s="152">
        <v>0.255</v>
      </c>
      <c r="T131" s="153">
        <f>S131*H131</f>
        <v>0.4335</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3888</v>
      </c>
    </row>
    <row r="132" spans="1:65" s="2" customFormat="1" ht="24.15" customHeight="1">
      <c r="A132" s="30"/>
      <c r="B132" s="142"/>
      <c r="C132" s="143" t="s">
        <v>83</v>
      </c>
      <c r="D132" s="143" t="s">
        <v>139</v>
      </c>
      <c r="E132" s="144" t="s">
        <v>3833</v>
      </c>
      <c r="F132" s="145" t="s">
        <v>3834</v>
      </c>
      <c r="G132" s="146" t="s">
        <v>142</v>
      </c>
      <c r="H132" s="147">
        <v>5.7</v>
      </c>
      <c r="I132" s="148"/>
      <c r="J132" s="148">
        <f>ROUND(I132*H132,2)</f>
        <v>0</v>
      </c>
      <c r="K132" s="149"/>
      <c r="L132" s="31"/>
      <c r="M132" s="150" t="s">
        <v>1</v>
      </c>
      <c r="N132" s="151" t="s">
        <v>38</v>
      </c>
      <c r="O132" s="152">
        <v>1.3029999999999999</v>
      </c>
      <c r="P132" s="152">
        <f>O132*H132</f>
        <v>7.4271000000000003</v>
      </c>
      <c r="Q132" s="152">
        <v>0</v>
      </c>
      <c r="R132" s="152">
        <f>Q132*H132</f>
        <v>0</v>
      </c>
      <c r="S132" s="152">
        <v>0.28999999999999998</v>
      </c>
      <c r="T132" s="153">
        <f>S132*H132</f>
        <v>1.653</v>
      </c>
      <c r="U132" s="30"/>
      <c r="V132" s="30"/>
      <c r="W132" s="30"/>
      <c r="X132" s="30"/>
      <c r="Y132" s="30"/>
      <c r="Z132" s="30"/>
      <c r="AA132" s="30"/>
      <c r="AB132" s="30"/>
      <c r="AC132" s="30"/>
      <c r="AD132" s="30"/>
      <c r="AE132" s="30"/>
      <c r="AR132" s="154" t="s">
        <v>143</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143</v>
      </c>
      <c r="BM132" s="154" t="s">
        <v>3889</v>
      </c>
    </row>
    <row r="133" spans="1:65" s="13" customFormat="1">
      <c r="B133" s="156"/>
      <c r="D133" s="157" t="s">
        <v>145</v>
      </c>
      <c r="E133" s="158" t="s">
        <v>1</v>
      </c>
      <c r="F133" s="159" t="s">
        <v>3890</v>
      </c>
      <c r="H133" s="160">
        <v>5.7</v>
      </c>
      <c r="L133" s="156"/>
      <c r="M133" s="161"/>
      <c r="N133" s="162"/>
      <c r="O133" s="162"/>
      <c r="P133" s="162"/>
      <c r="Q133" s="162"/>
      <c r="R133" s="162"/>
      <c r="S133" s="162"/>
      <c r="T133" s="163"/>
      <c r="AT133" s="158" t="s">
        <v>145</v>
      </c>
      <c r="AU133" s="158" t="s">
        <v>83</v>
      </c>
      <c r="AV133" s="13" t="s">
        <v>83</v>
      </c>
      <c r="AW133" s="13" t="s">
        <v>29</v>
      </c>
      <c r="AX133" s="13" t="s">
        <v>81</v>
      </c>
      <c r="AY133" s="158" t="s">
        <v>137</v>
      </c>
    </row>
    <row r="134" spans="1:65" s="2" customFormat="1" ht="24.15" customHeight="1">
      <c r="A134" s="30"/>
      <c r="B134" s="142"/>
      <c r="C134" s="143" t="s">
        <v>152</v>
      </c>
      <c r="D134" s="143" t="s">
        <v>139</v>
      </c>
      <c r="E134" s="144" t="s">
        <v>3837</v>
      </c>
      <c r="F134" s="145" t="s">
        <v>3838</v>
      </c>
      <c r="G134" s="146" t="s">
        <v>142</v>
      </c>
      <c r="H134" s="147">
        <v>5.7</v>
      </c>
      <c r="I134" s="148"/>
      <c r="J134" s="148">
        <f>ROUND(I134*H134,2)</f>
        <v>0</v>
      </c>
      <c r="K134" s="149"/>
      <c r="L134" s="31"/>
      <c r="M134" s="150" t="s">
        <v>1</v>
      </c>
      <c r="N134" s="151" t="s">
        <v>38</v>
      </c>
      <c r="O134" s="152">
        <v>2.1749999999999998</v>
      </c>
      <c r="P134" s="152">
        <f>O134*H134</f>
        <v>12.397499999999999</v>
      </c>
      <c r="Q134" s="152">
        <v>0</v>
      </c>
      <c r="R134" s="152">
        <f>Q134*H134</f>
        <v>0</v>
      </c>
      <c r="S134" s="152">
        <v>0.44</v>
      </c>
      <c r="T134" s="153">
        <f>S134*H134</f>
        <v>2.508</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3891</v>
      </c>
    </row>
    <row r="135" spans="1:65" s="13" customFormat="1">
      <c r="B135" s="156"/>
      <c r="D135" s="157" t="s">
        <v>145</v>
      </c>
      <c r="E135" s="158" t="s">
        <v>1</v>
      </c>
      <c r="F135" s="159" t="s">
        <v>3890</v>
      </c>
      <c r="H135" s="160">
        <v>5.7</v>
      </c>
      <c r="L135" s="156"/>
      <c r="M135" s="161"/>
      <c r="N135" s="162"/>
      <c r="O135" s="162"/>
      <c r="P135" s="162"/>
      <c r="Q135" s="162"/>
      <c r="R135" s="162"/>
      <c r="S135" s="162"/>
      <c r="T135" s="163"/>
      <c r="AT135" s="158" t="s">
        <v>145</v>
      </c>
      <c r="AU135" s="158" t="s">
        <v>83</v>
      </c>
      <c r="AV135" s="13" t="s">
        <v>83</v>
      </c>
      <c r="AW135" s="13" t="s">
        <v>29</v>
      </c>
      <c r="AX135" s="13" t="s">
        <v>81</v>
      </c>
      <c r="AY135" s="158" t="s">
        <v>137</v>
      </c>
    </row>
    <row r="136" spans="1:65" s="2" customFormat="1" ht="21.75" customHeight="1">
      <c r="A136" s="30"/>
      <c r="B136" s="142"/>
      <c r="C136" s="143" t="s">
        <v>143</v>
      </c>
      <c r="D136" s="143" t="s">
        <v>139</v>
      </c>
      <c r="E136" s="144" t="s">
        <v>3840</v>
      </c>
      <c r="F136" s="145" t="s">
        <v>3841</v>
      </c>
      <c r="G136" s="146" t="s">
        <v>142</v>
      </c>
      <c r="H136" s="147">
        <v>4</v>
      </c>
      <c r="I136" s="148"/>
      <c r="J136" s="148">
        <f>ROUND(I136*H136,2)</f>
        <v>0</v>
      </c>
      <c r="K136" s="149"/>
      <c r="L136" s="31"/>
      <c r="M136" s="150" t="s">
        <v>1</v>
      </c>
      <c r="N136" s="151" t="s">
        <v>38</v>
      </c>
      <c r="O136" s="152">
        <v>0.41199999999999998</v>
      </c>
      <c r="P136" s="152">
        <f>O136*H136</f>
        <v>1.6479999999999999</v>
      </c>
      <c r="Q136" s="152">
        <v>0</v>
      </c>
      <c r="R136" s="152">
        <f>Q136*H136</f>
        <v>0</v>
      </c>
      <c r="S136" s="152">
        <v>0.22</v>
      </c>
      <c r="T136" s="153">
        <f>S136*H136</f>
        <v>0.88</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3892</v>
      </c>
    </row>
    <row r="137" spans="1:65" s="12" customFormat="1" ht="22.8" customHeight="1">
      <c r="B137" s="130"/>
      <c r="D137" s="131" t="s">
        <v>72</v>
      </c>
      <c r="E137" s="140" t="s">
        <v>160</v>
      </c>
      <c r="F137" s="140" t="s">
        <v>299</v>
      </c>
      <c r="J137" s="141">
        <f>BK137</f>
        <v>0</v>
      </c>
      <c r="L137" s="130"/>
      <c r="M137" s="134"/>
      <c r="N137" s="135"/>
      <c r="O137" s="135"/>
      <c r="P137" s="136">
        <f>SUM(P138:P145)</f>
        <v>2.8924000000000003</v>
      </c>
      <c r="Q137" s="135"/>
      <c r="R137" s="136">
        <f>SUM(R138:R145)</f>
        <v>6.0819600000000014</v>
      </c>
      <c r="S137" s="135"/>
      <c r="T137" s="137">
        <f>SUM(T138:T145)</f>
        <v>0</v>
      </c>
      <c r="AR137" s="131" t="s">
        <v>81</v>
      </c>
      <c r="AT137" s="138" t="s">
        <v>72</v>
      </c>
      <c r="AU137" s="138" t="s">
        <v>81</v>
      </c>
      <c r="AY137" s="131" t="s">
        <v>137</v>
      </c>
      <c r="BK137" s="139">
        <f>SUM(BK138:BK145)</f>
        <v>0</v>
      </c>
    </row>
    <row r="138" spans="1:65" s="2" customFormat="1" ht="24.15" customHeight="1">
      <c r="A138" s="30"/>
      <c r="B138" s="142"/>
      <c r="C138" s="143" t="s">
        <v>160</v>
      </c>
      <c r="D138" s="143" t="s">
        <v>139</v>
      </c>
      <c r="E138" s="144" t="s">
        <v>3843</v>
      </c>
      <c r="F138" s="145" t="s">
        <v>3844</v>
      </c>
      <c r="G138" s="146" t="s">
        <v>142</v>
      </c>
      <c r="H138" s="147">
        <v>5.7</v>
      </c>
      <c r="I138" s="148"/>
      <c r="J138" s="148">
        <f>ROUND(I138*H138,2)</f>
        <v>0</v>
      </c>
      <c r="K138" s="149"/>
      <c r="L138" s="31"/>
      <c r="M138" s="150" t="s">
        <v>1</v>
      </c>
      <c r="N138" s="151" t="s">
        <v>38</v>
      </c>
      <c r="O138" s="152">
        <v>0.11899999999999999</v>
      </c>
      <c r="P138" s="152">
        <f>O138*H138</f>
        <v>0.67830000000000001</v>
      </c>
      <c r="Q138" s="152">
        <v>0.39800000000000002</v>
      </c>
      <c r="R138" s="152">
        <f>Q138*H138</f>
        <v>2.2686000000000002</v>
      </c>
      <c r="S138" s="152">
        <v>0</v>
      </c>
      <c r="T138" s="153">
        <f>S138*H138</f>
        <v>0</v>
      </c>
      <c r="U138" s="30"/>
      <c r="V138" s="30"/>
      <c r="W138" s="30"/>
      <c r="X138" s="30"/>
      <c r="Y138" s="30"/>
      <c r="Z138" s="30"/>
      <c r="AA138" s="30"/>
      <c r="AB138" s="30"/>
      <c r="AC138" s="30"/>
      <c r="AD138" s="30"/>
      <c r="AE138" s="30"/>
      <c r="AR138" s="154" t="s">
        <v>143</v>
      </c>
      <c r="AT138" s="154" t="s">
        <v>139</v>
      </c>
      <c r="AU138" s="154" t="s">
        <v>83</v>
      </c>
      <c r="AY138" s="18" t="s">
        <v>137</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143</v>
      </c>
      <c r="BM138" s="154" t="s">
        <v>3893</v>
      </c>
    </row>
    <row r="139" spans="1:65" s="13" customFormat="1">
      <c r="B139" s="156"/>
      <c r="D139" s="157" t="s">
        <v>145</v>
      </c>
      <c r="E139" s="158" t="s">
        <v>1</v>
      </c>
      <c r="F139" s="159" t="s">
        <v>3894</v>
      </c>
      <c r="H139" s="160">
        <v>5.7</v>
      </c>
      <c r="L139" s="156"/>
      <c r="M139" s="161"/>
      <c r="N139" s="162"/>
      <c r="O139" s="162"/>
      <c r="P139" s="162"/>
      <c r="Q139" s="162"/>
      <c r="R139" s="162"/>
      <c r="S139" s="162"/>
      <c r="T139" s="163"/>
      <c r="AT139" s="158" t="s">
        <v>145</v>
      </c>
      <c r="AU139" s="158" t="s">
        <v>83</v>
      </c>
      <c r="AV139" s="13" t="s">
        <v>83</v>
      </c>
      <c r="AW139" s="13" t="s">
        <v>29</v>
      </c>
      <c r="AX139" s="13" t="s">
        <v>81</v>
      </c>
      <c r="AY139" s="158" t="s">
        <v>137</v>
      </c>
    </row>
    <row r="140" spans="1:65" s="2" customFormat="1" ht="24.15" customHeight="1">
      <c r="A140" s="30"/>
      <c r="B140" s="142"/>
      <c r="C140" s="143" t="s">
        <v>165</v>
      </c>
      <c r="D140" s="143" t="s">
        <v>139</v>
      </c>
      <c r="E140" s="144" t="s">
        <v>3847</v>
      </c>
      <c r="F140" s="145" t="s">
        <v>3848</v>
      </c>
      <c r="G140" s="146" t="s">
        <v>142</v>
      </c>
      <c r="H140" s="147">
        <v>5.7</v>
      </c>
      <c r="I140" s="148"/>
      <c r="J140" s="148">
        <f>ROUND(I140*H140,2)</f>
        <v>0</v>
      </c>
      <c r="K140" s="149"/>
      <c r="L140" s="31"/>
      <c r="M140" s="150" t="s">
        <v>1</v>
      </c>
      <c r="N140" s="151" t="s">
        <v>38</v>
      </c>
      <c r="O140" s="152">
        <v>0.13300000000000001</v>
      </c>
      <c r="P140" s="152">
        <f>O140*H140</f>
        <v>0.75810000000000011</v>
      </c>
      <c r="Q140" s="152">
        <v>0.496</v>
      </c>
      <c r="R140" s="152">
        <f>Q140*H140</f>
        <v>2.8271999999999999</v>
      </c>
      <c r="S140" s="152">
        <v>0</v>
      </c>
      <c r="T140" s="153">
        <f>S140*H140</f>
        <v>0</v>
      </c>
      <c r="U140" s="30"/>
      <c r="V140" s="30"/>
      <c r="W140" s="30"/>
      <c r="X140" s="30"/>
      <c r="Y140" s="30"/>
      <c r="Z140" s="30"/>
      <c r="AA140" s="30"/>
      <c r="AB140" s="30"/>
      <c r="AC140" s="30"/>
      <c r="AD140" s="30"/>
      <c r="AE140" s="30"/>
      <c r="AR140" s="154" t="s">
        <v>143</v>
      </c>
      <c r="AT140" s="154" t="s">
        <v>139</v>
      </c>
      <c r="AU140" s="154" t="s">
        <v>83</v>
      </c>
      <c r="AY140" s="18" t="s">
        <v>137</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143</v>
      </c>
      <c r="BM140" s="154" t="s">
        <v>3895</v>
      </c>
    </row>
    <row r="141" spans="1:65" s="13" customFormat="1">
      <c r="B141" s="156"/>
      <c r="D141" s="157" t="s">
        <v>145</v>
      </c>
      <c r="E141" s="158" t="s">
        <v>1</v>
      </c>
      <c r="F141" s="159" t="s">
        <v>3894</v>
      </c>
      <c r="H141" s="160">
        <v>5.7</v>
      </c>
      <c r="L141" s="156"/>
      <c r="M141" s="161"/>
      <c r="N141" s="162"/>
      <c r="O141" s="162"/>
      <c r="P141" s="162"/>
      <c r="Q141" s="162"/>
      <c r="R141" s="162"/>
      <c r="S141" s="162"/>
      <c r="T141" s="163"/>
      <c r="AT141" s="158" t="s">
        <v>145</v>
      </c>
      <c r="AU141" s="158" t="s">
        <v>83</v>
      </c>
      <c r="AV141" s="13" t="s">
        <v>83</v>
      </c>
      <c r="AW141" s="13" t="s">
        <v>29</v>
      </c>
      <c r="AX141" s="13" t="s">
        <v>81</v>
      </c>
      <c r="AY141" s="158" t="s">
        <v>137</v>
      </c>
    </row>
    <row r="142" spans="1:65" s="2" customFormat="1" ht="24.15" customHeight="1">
      <c r="A142" s="30"/>
      <c r="B142" s="142"/>
      <c r="C142" s="143" t="s">
        <v>170</v>
      </c>
      <c r="D142" s="143" t="s">
        <v>139</v>
      </c>
      <c r="E142" s="144" t="s">
        <v>3850</v>
      </c>
      <c r="F142" s="145" t="s">
        <v>3851</v>
      </c>
      <c r="G142" s="146" t="s">
        <v>142</v>
      </c>
      <c r="H142" s="147">
        <v>4</v>
      </c>
      <c r="I142" s="148"/>
      <c r="J142" s="148">
        <f>ROUND(I142*H142,2)</f>
        <v>0</v>
      </c>
      <c r="K142" s="149"/>
      <c r="L142" s="31"/>
      <c r="M142" s="150" t="s">
        <v>1</v>
      </c>
      <c r="N142" s="151" t="s">
        <v>38</v>
      </c>
      <c r="O142" s="152">
        <v>4.4999999999999998E-2</v>
      </c>
      <c r="P142" s="152">
        <f>O142*H142</f>
        <v>0.18</v>
      </c>
      <c r="Q142" s="152">
        <v>9.2799999999999994E-2</v>
      </c>
      <c r="R142" s="152">
        <f>Q142*H142</f>
        <v>0.37119999999999997</v>
      </c>
      <c r="S142" s="152">
        <v>0</v>
      </c>
      <c r="T142" s="153">
        <f>S142*H142</f>
        <v>0</v>
      </c>
      <c r="U142" s="30"/>
      <c r="V142" s="30"/>
      <c r="W142" s="30"/>
      <c r="X142" s="30"/>
      <c r="Y142" s="30"/>
      <c r="Z142" s="30"/>
      <c r="AA142" s="30"/>
      <c r="AB142" s="30"/>
      <c r="AC142" s="30"/>
      <c r="AD142" s="30"/>
      <c r="AE142" s="30"/>
      <c r="AR142" s="154" t="s">
        <v>143</v>
      </c>
      <c r="AT142" s="154" t="s">
        <v>139</v>
      </c>
      <c r="AU142" s="154" t="s">
        <v>83</v>
      </c>
      <c r="AY142" s="18" t="s">
        <v>137</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143</v>
      </c>
      <c r="BM142" s="154" t="s">
        <v>3896</v>
      </c>
    </row>
    <row r="143" spans="1:65" s="2" customFormat="1" ht="24.15" customHeight="1">
      <c r="A143" s="30"/>
      <c r="B143" s="142"/>
      <c r="C143" s="143" t="s">
        <v>177</v>
      </c>
      <c r="D143" s="143" t="s">
        <v>139</v>
      </c>
      <c r="E143" s="144" t="s">
        <v>3853</v>
      </c>
      <c r="F143" s="145" t="s">
        <v>3854</v>
      </c>
      <c r="G143" s="146" t="s">
        <v>142</v>
      </c>
      <c r="H143" s="147">
        <v>4</v>
      </c>
      <c r="I143" s="148"/>
      <c r="J143" s="148">
        <f>ROUND(I143*H143,2)</f>
        <v>0</v>
      </c>
      <c r="K143" s="149"/>
      <c r="L143" s="31"/>
      <c r="M143" s="150" t="s">
        <v>1</v>
      </c>
      <c r="N143" s="151" t="s">
        <v>38</v>
      </c>
      <c r="O143" s="152">
        <v>4.7E-2</v>
      </c>
      <c r="P143" s="152">
        <f>O143*H143</f>
        <v>0.188</v>
      </c>
      <c r="Q143" s="152">
        <v>0.11600000000000001</v>
      </c>
      <c r="R143" s="152">
        <f>Q143*H143</f>
        <v>0.46400000000000002</v>
      </c>
      <c r="S143" s="152">
        <v>0</v>
      </c>
      <c r="T143" s="153">
        <f>S143*H143</f>
        <v>0</v>
      </c>
      <c r="U143" s="30"/>
      <c r="V143" s="30"/>
      <c r="W143" s="30"/>
      <c r="X143" s="30"/>
      <c r="Y143" s="30"/>
      <c r="Z143" s="30"/>
      <c r="AA143" s="30"/>
      <c r="AB143" s="30"/>
      <c r="AC143" s="30"/>
      <c r="AD143" s="30"/>
      <c r="AE143" s="30"/>
      <c r="AR143" s="154" t="s">
        <v>143</v>
      </c>
      <c r="AT143" s="154" t="s">
        <v>139</v>
      </c>
      <c r="AU143" s="154" t="s">
        <v>83</v>
      </c>
      <c r="AY143" s="18" t="s">
        <v>137</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143</v>
      </c>
      <c r="BM143" s="154" t="s">
        <v>3897</v>
      </c>
    </row>
    <row r="144" spans="1:65" s="2" customFormat="1" ht="24.15" customHeight="1">
      <c r="A144" s="30"/>
      <c r="B144" s="142"/>
      <c r="C144" s="143" t="s">
        <v>182</v>
      </c>
      <c r="D144" s="143" t="s">
        <v>139</v>
      </c>
      <c r="E144" s="144" t="s">
        <v>3856</v>
      </c>
      <c r="F144" s="145" t="s">
        <v>3857</v>
      </c>
      <c r="G144" s="146" t="s">
        <v>142</v>
      </c>
      <c r="H144" s="147">
        <v>1.7</v>
      </c>
      <c r="I144" s="148"/>
      <c r="J144" s="148">
        <f>ROUND(I144*H144,2)</f>
        <v>0</v>
      </c>
      <c r="K144" s="149"/>
      <c r="L144" s="31"/>
      <c r="M144" s="150" t="s">
        <v>1</v>
      </c>
      <c r="N144" s="151" t="s">
        <v>38</v>
      </c>
      <c r="O144" s="152">
        <v>0.64</v>
      </c>
      <c r="P144" s="152">
        <f>O144*H144</f>
        <v>1.0880000000000001</v>
      </c>
      <c r="Q144" s="152">
        <v>8.8800000000000004E-2</v>
      </c>
      <c r="R144" s="152">
        <f>Q144*H144</f>
        <v>0.15096000000000001</v>
      </c>
      <c r="S144" s="152">
        <v>0</v>
      </c>
      <c r="T144" s="153">
        <f>S144*H144</f>
        <v>0</v>
      </c>
      <c r="U144" s="30"/>
      <c r="V144" s="30"/>
      <c r="W144" s="30"/>
      <c r="X144" s="30"/>
      <c r="Y144" s="30"/>
      <c r="Z144" s="30"/>
      <c r="AA144" s="30"/>
      <c r="AB144" s="30"/>
      <c r="AC144" s="30"/>
      <c r="AD144" s="30"/>
      <c r="AE144" s="30"/>
      <c r="AR144" s="154" t="s">
        <v>143</v>
      </c>
      <c r="AT144" s="154" t="s">
        <v>139</v>
      </c>
      <c r="AU144" s="154" t="s">
        <v>83</v>
      </c>
      <c r="AY144" s="18" t="s">
        <v>137</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143</v>
      </c>
      <c r="BM144" s="154" t="s">
        <v>3898</v>
      </c>
    </row>
    <row r="145" spans="1:65" s="13" customFormat="1">
      <c r="B145" s="156"/>
      <c r="D145" s="157" t="s">
        <v>145</v>
      </c>
      <c r="E145" s="158" t="s">
        <v>1</v>
      </c>
      <c r="F145" s="159" t="s">
        <v>3859</v>
      </c>
      <c r="H145" s="160">
        <v>1.7</v>
      </c>
      <c r="L145" s="156"/>
      <c r="M145" s="161"/>
      <c r="N145" s="162"/>
      <c r="O145" s="162"/>
      <c r="P145" s="162"/>
      <c r="Q145" s="162"/>
      <c r="R145" s="162"/>
      <c r="S145" s="162"/>
      <c r="T145" s="163"/>
      <c r="AT145" s="158" t="s">
        <v>145</v>
      </c>
      <c r="AU145" s="158" t="s">
        <v>83</v>
      </c>
      <c r="AV145" s="13" t="s">
        <v>83</v>
      </c>
      <c r="AW145" s="13" t="s">
        <v>29</v>
      </c>
      <c r="AX145" s="13" t="s">
        <v>81</v>
      </c>
      <c r="AY145" s="158" t="s">
        <v>137</v>
      </c>
    </row>
    <row r="146" spans="1:65" s="12" customFormat="1" ht="22.8" customHeight="1">
      <c r="B146" s="130"/>
      <c r="D146" s="131" t="s">
        <v>72</v>
      </c>
      <c r="E146" s="140" t="s">
        <v>177</v>
      </c>
      <c r="F146" s="140" t="s">
        <v>3860</v>
      </c>
      <c r="J146" s="141">
        <f>BK146</f>
        <v>0</v>
      </c>
      <c r="L146" s="130"/>
      <c r="M146" s="134"/>
      <c r="N146" s="135"/>
      <c r="O146" s="135"/>
      <c r="P146" s="136">
        <f>P147</f>
        <v>0</v>
      </c>
      <c r="Q146" s="135"/>
      <c r="R146" s="136">
        <f>R147</f>
        <v>0</v>
      </c>
      <c r="S146" s="135"/>
      <c r="T146" s="137">
        <f>T147</f>
        <v>0</v>
      </c>
      <c r="AR146" s="131" t="s">
        <v>81</v>
      </c>
      <c r="AT146" s="138" t="s">
        <v>72</v>
      </c>
      <c r="AU146" s="138" t="s">
        <v>81</v>
      </c>
      <c r="AY146" s="131" t="s">
        <v>137</v>
      </c>
      <c r="BK146" s="139">
        <f>BK147</f>
        <v>0</v>
      </c>
    </row>
    <row r="147" spans="1:65" s="2" customFormat="1" ht="16.5" customHeight="1">
      <c r="A147" s="30"/>
      <c r="B147" s="142"/>
      <c r="C147" s="143" t="s">
        <v>187</v>
      </c>
      <c r="D147" s="143" t="s">
        <v>139</v>
      </c>
      <c r="E147" s="144" t="s">
        <v>3899</v>
      </c>
      <c r="F147" s="145" t="s">
        <v>3900</v>
      </c>
      <c r="G147" s="146" t="s">
        <v>318</v>
      </c>
      <c r="H147" s="147">
        <v>1</v>
      </c>
      <c r="I147" s="148">
        <f>'IO-02'!J16</f>
        <v>0</v>
      </c>
      <c r="J147" s="148">
        <f>ROUND(I147*H147,2)</f>
        <v>0</v>
      </c>
      <c r="K147" s="149"/>
      <c r="L147" s="31"/>
      <c r="M147" s="150" t="s">
        <v>1</v>
      </c>
      <c r="N147" s="151" t="s">
        <v>38</v>
      </c>
      <c r="O147" s="152">
        <v>0</v>
      </c>
      <c r="P147" s="152">
        <f>O147*H147</f>
        <v>0</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3901</v>
      </c>
    </row>
    <row r="148" spans="1:65" s="12" customFormat="1" ht="22.8" customHeight="1">
      <c r="B148" s="130"/>
      <c r="D148" s="131" t="s">
        <v>72</v>
      </c>
      <c r="E148" s="140" t="s">
        <v>182</v>
      </c>
      <c r="F148" s="140" t="s">
        <v>314</v>
      </c>
      <c r="J148" s="141">
        <f>BK148</f>
        <v>0</v>
      </c>
      <c r="L148" s="130"/>
      <c r="M148" s="134"/>
      <c r="N148" s="135"/>
      <c r="O148" s="135"/>
      <c r="P148" s="136">
        <f>P149</f>
        <v>1.274</v>
      </c>
      <c r="Q148" s="135"/>
      <c r="R148" s="136">
        <f>R149</f>
        <v>0</v>
      </c>
      <c r="S148" s="135"/>
      <c r="T148" s="137">
        <f>T149</f>
        <v>0</v>
      </c>
      <c r="AR148" s="131" t="s">
        <v>81</v>
      </c>
      <c r="AT148" s="138" t="s">
        <v>72</v>
      </c>
      <c r="AU148" s="138" t="s">
        <v>81</v>
      </c>
      <c r="AY148" s="131" t="s">
        <v>137</v>
      </c>
      <c r="BK148" s="139">
        <f>BK149</f>
        <v>0</v>
      </c>
    </row>
    <row r="149" spans="1:65" s="2" customFormat="1" ht="24.15" customHeight="1">
      <c r="A149" s="30"/>
      <c r="B149" s="142"/>
      <c r="C149" s="143" t="s">
        <v>193</v>
      </c>
      <c r="D149" s="143" t="s">
        <v>139</v>
      </c>
      <c r="E149" s="144" t="s">
        <v>3864</v>
      </c>
      <c r="F149" s="145" t="s">
        <v>3865</v>
      </c>
      <c r="G149" s="146" t="s">
        <v>190</v>
      </c>
      <c r="H149" s="147">
        <v>6.5</v>
      </c>
      <c r="I149" s="148"/>
      <c r="J149" s="148">
        <f>ROUND(I149*H149,2)</f>
        <v>0</v>
      </c>
      <c r="K149" s="149"/>
      <c r="L149" s="31"/>
      <c r="M149" s="150" t="s">
        <v>1</v>
      </c>
      <c r="N149" s="151" t="s">
        <v>38</v>
      </c>
      <c r="O149" s="152">
        <v>0.19600000000000001</v>
      </c>
      <c r="P149" s="152">
        <f>O149*H149</f>
        <v>1.274</v>
      </c>
      <c r="Q149" s="152">
        <v>0</v>
      </c>
      <c r="R149" s="152">
        <f>Q149*H149</f>
        <v>0</v>
      </c>
      <c r="S149" s="152">
        <v>0</v>
      </c>
      <c r="T149" s="153">
        <f>S149*H149</f>
        <v>0</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3902</v>
      </c>
    </row>
    <row r="150" spans="1:65" s="12" customFormat="1" ht="22.8" customHeight="1">
      <c r="B150" s="130"/>
      <c r="D150" s="131" t="s">
        <v>72</v>
      </c>
      <c r="E150" s="140" t="s">
        <v>344</v>
      </c>
      <c r="F150" s="140" t="s">
        <v>345</v>
      </c>
      <c r="J150" s="141">
        <f>BK150</f>
        <v>0</v>
      </c>
      <c r="L150" s="130"/>
      <c r="M150" s="134"/>
      <c r="N150" s="135"/>
      <c r="O150" s="135"/>
      <c r="P150" s="136">
        <f>SUM(P151:P158)</f>
        <v>0.44864900000000002</v>
      </c>
      <c r="Q150" s="135"/>
      <c r="R150" s="136">
        <f>SUM(R151:R158)</f>
        <v>0</v>
      </c>
      <c r="S150" s="135"/>
      <c r="T150" s="137">
        <f>SUM(T151:T158)</f>
        <v>0</v>
      </c>
      <c r="AR150" s="131" t="s">
        <v>81</v>
      </c>
      <c r="AT150" s="138" t="s">
        <v>72</v>
      </c>
      <c r="AU150" s="138" t="s">
        <v>81</v>
      </c>
      <c r="AY150" s="131" t="s">
        <v>137</v>
      </c>
      <c r="BK150" s="139">
        <f>SUM(BK151:BK158)</f>
        <v>0</v>
      </c>
    </row>
    <row r="151" spans="1:65" s="2" customFormat="1" ht="21.75" customHeight="1">
      <c r="A151" s="30"/>
      <c r="B151" s="142"/>
      <c r="C151" s="143" t="s">
        <v>198</v>
      </c>
      <c r="D151" s="143" t="s">
        <v>139</v>
      </c>
      <c r="E151" s="144" t="s">
        <v>3867</v>
      </c>
      <c r="F151" s="145" t="s">
        <v>3868</v>
      </c>
      <c r="G151" s="146" t="s">
        <v>217</v>
      </c>
      <c r="H151" s="147">
        <v>5.0410000000000004</v>
      </c>
      <c r="I151" s="148"/>
      <c r="J151" s="148">
        <f>ROUND(I151*H151,2)</f>
        <v>0</v>
      </c>
      <c r="K151" s="149"/>
      <c r="L151" s="31"/>
      <c r="M151" s="150" t="s">
        <v>1</v>
      </c>
      <c r="N151" s="151" t="s">
        <v>38</v>
      </c>
      <c r="O151" s="152">
        <v>3.2000000000000001E-2</v>
      </c>
      <c r="P151" s="152">
        <f>O151*H151</f>
        <v>0.16131200000000001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3903</v>
      </c>
    </row>
    <row r="152" spans="1:65" s="13" customFormat="1">
      <c r="B152" s="156"/>
      <c r="D152" s="157" t="s">
        <v>145</v>
      </c>
      <c r="E152" s="158" t="s">
        <v>1</v>
      </c>
      <c r="F152" s="159" t="s">
        <v>3904</v>
      </c>
      <c r="H152" s="160">
        <v>5.0410000000000004</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24.15" customHeight="1">
      <c r="A153" s="30"/>
      <c r="B153" s="142"/>
      <c r="C153" s="143" t="s">
        <v>204</v>
      </c>
      <c r="D153" s="143" t="s">
        <v>139</v>
      </c>
      <c r="E153" s="144" t="s">
        <v>3871</v>
      </c>
      <c r="F153" s="145" t="s">
        <v>3872</v>
      </c>
      <c r="G153" s="146" t="s">
        <v>217</v>
      </c>
      <c r="H153" s="147">
        <v>95.778999999999996</v>
      </c>
      <c r="I153" s="148"/>
      <c r="J153" s="148">
        <f>ROUND(I153*H153,2)</f>
        <v>0</v>
      </c>
      <c r="K153" s="149"/>
      <c r="L153" s="31"/>
      <c r="M153" s="150" t="s">
        <v>1</v>
      </c>
      <c r="N153" s="151" t="s">
        <v>38</v>
      </c>
      <c r="O153" s="152">
        <v>3.0000000000000001E-3</v>
      </c>
      <c r="P153" s="152">
        <f>O153*H153</f>
        <v>0.28733700000000001</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3905</v>
      </c>
    </row>
    <row r="154" spans="1:65" s="13" customFormat="1">
      <c r="B154" s="156"/>
      <c r="D154" s="157" t="s">
        <v>145</v>
      </c>
      <c r="E154" s="158" t="s">
        <v>1</v>
      </c>
      <c r="F154" s="159" t="s">
        <v>3906</v>
      </c>
      <c r="H154" s="160">
        <v>95.778999999999996</v>
      </c>
      <c r="L154" s="156"/>
      <c r="M154" s="161"/>
      <c r="N154" s="162"/>
      <c r="O154" s="162"/>
      <c r="P154" s="162"/>
      <c r="Q154" s="162"/>
      <c r="R154" s="162"/>
      <c r="S154" s="162"/>
      <c r="T154" s="163"/>
      <c r="AT154" s="158" t="s">
        <v>145</v>
      </c>
      <c r="AU154" s="158" t="s">
        <v>83</v>
      </c>
      <c r="AV154" s="13" t="s">
        <v>83</v>
      </c>
      <c r="AW154" s="13" t="s">
        <v>29</v>
      </c>
      <c r="AX154" s="13" t="s">
        <v>81</v>
      </c>
      <c r="AY154" s="158" t="s">
        <v>137</v>
      </c>
    </row>
    <row r="155" spans="1:65" s="2" customFormat="1" ht="33" customHeight="1">
      <c r="A155" s="30"/>
      <c r="B155" s="142"/>
      <c r="C155" s="143" t="s">
        <v>213</v>
      </c>
      <c r="D155" s="143" t="s">
        <v>139</v>
      </c>
      <c r="E155" s="144" t="s">
        <v>3875</v>
      </c>
      <c r="F155" s="145" t="s">
        <v>3876</v>
      </c>
      <c r="G155" s="146" t="s">
        <v>217</v>
      </c>
      <c r="H155" s="147">
        <v>0.88</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143</v>
      </c>
      <c r="AT155" s="154" t="s">
        <v>139</v>
      </c>
      <c r="AU155" s="154" t="s">
        <v>83</v>
      </c>
      <c r="AY155" s="18" t="s">
        <v>137</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143</v>
      </c>
      <c r="BM155" s="154" t="s">
        <v>3907</v>
      </c>
    </row>
    <row r="156" spans="1:65" s="13" customFormat="1">
      <c r="B156" s="156"/>
      <c r="D156" s="157" t="s">
        <v>145</v>
      </c>
      <c r="E156" s="158" t="s">
        <v>1</v>
      </c>
      <c r="F156" s="159" t="s">
        <v>3908</v>
      </c>
      <c r="H156" s="160">
        <v>0.88</v>
      </c>
      <c r="L156" s="156"/>
      <c r="M156" s="161"/>
      <c r="N156" s="162"/>
      <c r="O156" s="162"/>
      <c r="P156" s="162"/>
      <c r="Q156" s="162"/>
      <c r="R156" s="162"/>
      <c r="S156" s="162"/>
      <c r="T156" s="163"/>
      <c r="AT156" s="158" t="s">
        <v>145</v>
      </c>
      <c r="AU156" s="158" t="s">
        <v>83</v>
      </c>
      <c r="AV156" s="13" t="s">
        <v>83</v>
      </c>
      <c r="AW156" s="13" t="s">
        <v>29</v>
      </c>
      <c r="AX156" s="13" t="s">
        <v>81</v>
      </c>
      <c r="AY156" s="158" t="s">
        <v>137</v>
      </c>
    </row>
    <row r="157" spans="1:65" s="2" customFormat="1" ht="24.15" customHeight="1">
      <c r="A157" s="30"/>
      <c r="B157" s="142"/>
      <c r="C157" s="143" t="s">
        <v>8</v>
      </c>
      <c r="D157" s="143" t="s">
        <v>139</v>
      </c>
      <c r="E157" s="144" t="s">
        <v>3878</v>
      </c>
      <c r="F157" s="145" t="s">
        <v>277</v>
      </c>
      <c r="G157" s="146" t="s">
        <v>217</v>
      </c>
      <c r="H157" s="147">
        <v>4.1609999999999996</v>
      </c>
      <c r="I157" s="148"/>
      <c r="J157" s="148">
        <f>ROUND(I157*H157,2)</f>
        <v>0</v>
      </c>
      <c r="K157" s="149"/>
      <c r="L157" s="31"/>
      <c r="M157" s="150" t="s">
        <v>1</v>
      </c>
      <c r="N157" s="151" t="s">
        <v>38</v>
      </c>
      <c r="O157" s="152">
        <v>0</v>
      </c>
      <c r="P157" s="152">
        <f>O157*H157</f>
        <v>0</v>
      </c>
      <c r="Q157" s="152">
        <v>0</v>
      </c>
      <c r="R157" s="152">
        <f>Q157*H157</f>
        <v>0</v>
      </c>
      <c r="S157" s="152">
        <v>0</v>
      </c>
      <c r="T157" s="153">
        <f>S157*H157</f>
        <v>0</v>
      </c>
      <c r="U157" s="30"/>
      <c r="V157" s="30"/>
      <c r="W157" s="30"/>
      <c r="X157" s="30"/>
      <c r="Y157" s="30"/>
      <c r="Z157" s="30"/>
      <c r="AA157" s="30"/>
      <c r="AB157" s="30"/>
      <c r="AC157" s="30"/>
      <c r="AD157" s="30"/>
      <c r="AE157" s="30"/>
      <c r="AR157" s="154" t="s">
        <v>143</v>
      </c>
      <c r="AT157" s="154" t="s">
        <v>139</v>
      </c>
      <c r="AU157" s="154" t="s">
        <v>83</v>
      </c>
      <c r="AY157" s="18" t="s">
        <v>137</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143</v>
      </c>
      <c r="BM157" s="154" t="s">
        <v>3909</v>
      </c>
    </row>
    <row r="158" spans="1:65" s="13" customFormat="1">
      <c r="B158" s="156"/>
      <c r="D158" s="157" t="s">
        <v>145</v>
      </c>
      <c r="E158" s="158" t="s">
        <v>1</v>
      </c>
      <c r="F158" s="159" t="s">
        <v>3910</v>
      </c>
      <c r="H158" s="160">
        <v>4.1609999999999996</v>
      </c>
      <c r="L158" s="156"/>
      <c r="M158" s="161"/>
      <c r="N158" s="162"/>
      <c r="O158" s="162"/>
      <c r="P158" s="162"/>
      <c r="Q158" s="162"/>
      <c r="R158" s="162"/>
      <c r="S158" s="162"/>
      <c r="T158" s="163"/>
      <c r="AT158" s="158" t="s">
        <v>145</v>
      </c>
      <c r="AU158" s="158" t="s">
        <v>83</v>
      </c>
      <c r="AV158" s="13" t="s">
        <v>83</v>
      </c>
      <c r="AW158" s="13" t="s">
        <v>29</v>
      </c>
      <c r="AX158" s="13" t="s">
        <v>81</v>
      </c>
      <c r="AY158" s="158" t="s">
        <v>137</v>
      </c>
    </row>
    <row r="159" spans="1:65" s="12" customFormat="1" ht="22.8" customHeight="1">
      <c r="B159" s="130"/>
      <c r="D159" s="131" t="s">
        <v>72</v>
      </c>
      <c r="E159" s="140" t="s">
        <v>365</v>
      </c>
      <c r="F159" s="140" t="s">
        <v>366</v>
      </c>
      <c r="J159" s="141">
        <f>BK159</f>
        <v>0</v>
      </c>
      <c r="L159" s="130"/>
      <c r="M159" s="134"/>
      <c r="N159" s="135"/>
      <c r="O159" s="135"/>
      <c r="P159" s="136">
        <f>P160</f>
        <v>0.40141199999999999</v>
      </c>
      <c r="Q159" s="135"/>
      <c r="R159" s="136">
        <f>R160</f>
        <v>0</v>
      </c>
      <c r="S159" s="135"/>
      <c r="T159" s="137">
        <f>T160</f>
        <v>0</v>
      </c>
      <c r="AR159" s="131" t="s">
        <v>81</v>
      </c>
      <c r="AT159" s="138" t="s">
        <v>72</v>
      </c>
      <c r="AU159" s="138" t="s">
        <v>81</v>
      </c>
      <c r="AY159" s="131" t="s">
        <v>137</v>
      </c>
      <c r="BK159" s="139">
        <f>BK160</f>
        <v>0</v>
      </c>
    </row>
    <row r="160" spans="1:65" s="2" customFormat="1" ht="24.15" customHeight="1">
      <c r="A160" s="30"/>
      <c r="B160" s="142"/>
      <c r="C160" s="143" t="s">
        <v>223</v>
      </c>
      <c r="D160" s="143" t="s">
        <v>139</v>
      </c>
      <c r="E160" s="144" t="s">
        <v>3880</v>
      </c>
      <c r="F160" s="145" t="s">
        <v>3881</v>
      </c>
      <c r="G160" s="146" t="s">
        <v>217</v>
      </c>
      <c r="H160" s="147">
        <v>6.0819999999999999</v>
      </c>
      <c r="I160" s="148"/>
      <c r="J160" s="148">
        <f>ROUND(I160*H160,2)</f>
        <v>0</v>
      </c>
      <c r="K160" s="149"/>
      <c r="L160" s="31"/>
      <c r="M160" s="150" t="s">
        <v>1</v>
      </c>
      <c r="N160" s="151" t="s">
        <v>38</v>
      </c>
      <c r="O160" s="152">
        <v>6.6000000000000003E-2</v>
      </c>
      <c r="P160" s="152">
        <f>O160*H160</f>
        <v>0.40141199999999999</v>
      </c>
      <c r="Q160" s="152">
        <v>0</v>
      </c>
      <c r="R160" s="152">
        <f>Q160*H160</f>
        <v>0</v>
      </c>
      <c r="S160" s="152">
        <v>0</v>
      </c>
      <c r="T160" s="153">
        <f>S160*H160</f>
        <v>0</v>
      </c>
      <c r="U160" s="30"/>
      <c r="V160" s="30"/>
      <c r="W160" s="30"/>
      <c r="X160" s="30"/>
      <c r="Y160" s="30"/>
      <c r="Z160" s="30"/>
      <c r="AA160" s="30"/>
      <c r="AB160" s="30"/>
      <c r="AC160" s="30"/>
      <c r="AD160" s="30"/>
      <c r="AE160" s="30"/>
      <c r="AR160" s="154" t="s">
        <v>143</v>
      </c>
      <c r="AT160" s="154" t="s">
        <v>139</v>
      </c>
      <c r="AU160" s="154" t="s">
        <v>83</v>
      </c>
      <c r="AY160" s="18" t="s">
        <v>137</v>
      </c>
      <c r="BE160" s="155">
        <f>IF(N160="základní",J160,0)</f>
        <v>0</v>
      </c>
      <c r="BF160" s="155">
        <f>IF(N160="snížená",J160,0)</f>
        <v>0</v>
      </c>
      <c r="BG160" s="155">
        <f>IF(N160="zákl. přenesená",J160,0)</f>
        <v>0</v>
      </c>
      <c r="BH160" s="155">
        <f>IF(N160="sníž. přenesená",J160,0)</f>
        <v>0</v>
      </c>
      <c r="BI160" s="155">
        <f>IF(N160="nulová",J160,0)</f>
        <v>0</v>
      </c>
      <c r="BJ160" s="18" t="s">
        <v>81</v>
      </c>
      <c r="BK160" s="155">
        <f>ROUND(I160*H160,2)</f>
        <v>0</v>
      </c>
      <c r="BL160" s="18" t="s">
        <v>143</v>
      </c>
      <c r="BM160" s="154" t="s">
        <v>3911</v>
      </c>
    </row>
    <row r="161" spans="1:65" s="12" customFormat="1" ht="25.95" customHeight="1">
      <c r="B161" s="130"/>
      <c r="D161" s="131" t="s">
        <v>72</v>
      </c>
      <c r="E161" s="132" t="s">
        <v>371</v>
      </c>
      <c r="F161" s="132" t="s">
        <v>372</v>
      </c>
      <c r="J161" s="133">
        <f>BK161</f>
        <v>0</v>
      </c>
      <c r="L161" s="130"/>
      <c r="M161" s="134"/>
      <c r="N161" s="135"/>
      <c r="O161" s="135"/>
      <c r="P161" s="136">
        <f>P162+P164+P166+P168</f>
        <v>0</v>
      </c>
      <c r="Q161" s="135"/>
      <c r="R161" s="136">
        <f>R162+R164+R166+R168</f>
        <v>0</v>
      </c>
      <c r="S161" s="135"/>
      <c r="T161" s="137">
        <f>T162+T164+T166+T168</f>
        <v>0</v>
      </c>
      <c r="AR161" s="131" t="s">
        <v>160</v>
      </c>
      <c r="AT161" s="138" t="s">
        <v>72</v>
      </c>
      <c r="AU161" s="138" t="s">
        <v>73</v>
      </c>
      <c r="AY161" s="131" t="s">
        <v>137</v>
      </c>
      <c r="BK161" s="139">
        <f>BK162+BK164+BK166+BK168</f>
        <v>0</v>
      </c>
    </row>
    <row r="162" spans="1:65" s="12" customFormat="1" ht="22.8" customHeight="1">
      <c r="B162" s="130"/>
      <c r="D162" s="131" t="s">
        <v>72</v>
      </c>
      <c r="E162" s="140" t="s">
        <v>373</v>
      </c>
      <c r="F162" s="140" t="s">
        <v>374</v>
      </c>
      <c r="J162" s="141">
        <f>BK162</f>
        <v>0</v>
      </c>
      <c r="L162" s="130"/>
      <c r="M162" s="134"/>
      <c r="N162" s="135"/>
      <c r="O162" s="135"/>
      <c r="P162" s="136">
        <f>P163</f>
        <v>0</v>
      </c>
      <c r="Q162" s="135"/>
      <c r="R162" s="136">
        <f>R163</f>
        <v>0</v>
      </c>
      <c r="S162" s="135"/>
      <c r="T162" s="137">
        <f>T163</f>
        <v>0</v>
      </c>
      <c r="AR162" s="131" t="s">
        <v>160</v>
      </c>
      <c r="AT162" s="138" t="s">
        <v>72</v>
      </c>
      <c r="AU162" s="138" t="s">
        <v>81</v>
      </c>
      <c r="AY162" s="131" t="s">
        <v>137</v>
      </c>
      <c r="BK162" s="139">
        <f>BK163</f>
        <v>0</v>
      </c>
    </row>
    <row r="163" spans="1:65" s="2" customFormat="1" ht="16.5" customHeight="1">
      <c r="A163" s="30"/>
      <c r="B163" s="142"/>
      <c r="C163" s="143" t="s">
        <v>232</v>
      </c>
      <c r="D163" s="143" t="s">
        <v>139</v>
      </c>
      <c r="E163" s="144" t="s">
        <v>376</v>
      </c>
      <c r="F163" s="145" t="s">
        <v>377</v>
      </c>
      <c r="G163" s="146" t="s">
        <v>318</v>
      </c>
      <c r="H163" s="147">
        <v>1</v>
      </c>
      <c r="I163" s="148"/>
      <c r="J163" s="148">
        <f>ROUND(I163*H163,2)</f>
        <v>0</v>
      </c>
      <c r="K163" s="149"/>
      <c r="L163" s="31"/>
      <c r="M163" s="150" t="s">
        <v>1</v>
      </c>
      <c r="N163" s="151" t="s">
        <v>38</v>
      </c>
      <c r="O163" s="152">
        <v>0</v>
      </c>
      <c r="P163" s="152">
        <f>O163*H163</f>
        <v>0</v>
      </c>
      <c r="Q163" s="152">
        <v>0</v>
      </c>
      <c r="R163" s="152">
        <f>Q163*H163</f>
        <v>0</v>
      </c>
      <c r="S163" s="152">
        <v>0</v>
      </c>
      <c r="T163" s="153">
        <f>S163*H163</f>
        <v>0</v>
      </c>
      <c r="U163" s="30"/>
      <c r="V163" s="30"/>
      <c r="W163" s="30"/>
      <c r="X163" s="30"/>
      <c r="Y163" s="30"/>
      <c r="Z163" s="30"/>
      <c r="AA163" s="30"/>
      <c r="AB163" s="30"/>
      <c r="AC163" s="30"/>
      <c r="AD163" s="30"/>
      <c r="AE163" s="30"/>
      <c r="AR163" s="154" t="s">
        <v>378</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378</v>
      </c>
      <c r="BM163" s="154" t="s">
        <v>3912</v>
      </c>
    </row>
    <row r="164" spans="1:65" s="12" customFormat="1" ht="22.8" customHeight="1">
      <c r="B164" s="130"/>
      <c r="D164" s="131" t="s">
        <v>72</v>
      </c>
      <c r="E164" s="140" t="s">
        <v>380</v>
      </c>
      <c r="F164" s="140" t="s">
        <v>381</v>
      </c>
      <c r="J164" s="141">
        <f>BK164</f>
        <v>0</v>
      </c>
      <c r="L164" s="130"/>
      <c r="M164" s="134"/>
      <c r="N164" s="135"/>
      <c r="O164" s="135"/>
      <c r="P164" s="136">
        <f>P165</f>
        <v>0</v>
      </c>
      <c r="Q164" s="135"/>
      <c r="R164" s="136">
        <f>R165</f>
        <v>0</v>
      </c>
      <c r="S164" s="135"/>
      <c r="T164" s="137">
        <f>T165</f>
        <v>0</v>
      </c>
      <c r="AR164" s="131" t="s">
        <v>160</v>
      </c>
      <c r="AT164" s="138" t="s">
        <v>72</v>
      </c>
      <c r="AU164" s="138" t="s">
        <v>81</v>
      </c>
      <c r="AY164" s="131" t="s">
        <v>137</v>
      </c>
      <c r="BK164" s="139">
        <f>BK165</f>
        <v>0</v>
      </c>
    </row>
    <row r="165" spans="1:65" s="2" customFormat="1" ht="16.5" customHeight="1">
      <c r="A165" s="30"/>
      <c r="B165" s="142"/>
      <c r="C165" s="143" t="s">
        <v>236</v>
      </c>
      <c r="D165" s="143" t="s">
        <v>139</v>
      </c>
      <c r="E165" s="144" t="s">
        <v>383</v>
      </c>
      <c r="F165" s="145" t="s">
        <v>381</v>
      </c>
      <c r="G165" s="146" t="s">
        <v>384</v>
      </c>
      <c r="H165" s="147"/>
      <c r="I165" s="148"/>
      <c r="J165" s="148">
        <f>ROUND(I165*H165,2)</f>
        <v>0</v>
      </c>
      <c r="K165" s="149"/>
      <c r="L165" s="31"/>
      <c r="M165" s="150" t="s">
        <v>1</v>
      </c>
      <c r="N165" s="151" t="s">
        <v>38</v>
      </c>
      <c r="O165" s="152">
        <v>0</v>
      </c>
      <c r="P165" s="152">
        <f>O165*H165</f>
        <v>0</v>
      </c>
      <c r="Q165" s="152">
        <v>0</v>
      </c>
      <c r="R165" s="152">
        <f>Q165*H165</f>
        <v>0</v>
      </c>
      <c r="S165" s="152">
        <v>0</v>
      </c>
      <c r="T165" s="153">
        <f>S165*H165</f>
        <v>0</v>
      </c>
      <c r="U165" s="30"/>
      <c r="V165" s="30"/>
      <c r="W165" s="30"/>
      <c r="X165" s="30"/>
      <c r="Y165" s="30"/>
      <c r="Z165" s="30"/>
      <c r="AA165" s="30"/>
      <c r="AB165" s="30"/>
      <c r="AC165" s="30"/>
      <c r="AD165" s="30"/>
      <c r="AE165" s="30"/>
      <c r="AR165" s="154" t="s">
        <v>378</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378</v>
      </c>
      <c r="BM165" s="154" t="s">
        <v>3913</v>
      </c>
    </row>
    <row r="166" spans="1:65" s="12" customFormat="1" ht="22.8" customHeight="1">
      <c r="B166" s="130"/>
      <c r="D166" s="131" t="s">
        <v>72</v>
      </c>
      <c r="E166" s="140" t="s">
        <v>386</v>
      </c>
      <c r="F166" s="140" t="s">
        <v>387</v>
      </c>
      <c r="J166" s="141">
        <f>BK166</f>
        <v>0</v>
      </c>
      <c r="L166" s="130"/>
      <c r="M166" s="134"/>
      <c r="N166" s="135"/>
      <c r="O166" s="135"/>
      <c r="P166" s="136">
        <f>P167</f>
        <v>0</v>
      </c>
      <c r="Q166" s="135"/>
      <c r="R166" s="136">
        <f>R167</f>
        <v>0</v>
      </c>
      <c r="S166" s="135"/>
      <c r="T166" s="137">
        <f>T167</f>
        <v>0</v>
      </c>
      <c r="AR166" s="131" t="s">
        <v>160</v>
      </c>
      <c r="AT166" s="138" t="s">
        <v>72</v>
      </c>
      <c r="AU166" s="138" t="s">
        <v>81</v>
      </c>
      <c r="AY166" s="131" t="s">
        <v>137</v>
      </c>
      <c r="BK166" s="139">
        <f>BK167</f>
        <v>0</v>
      </c>
    </row>
    <row r="167" spans="1:65" s="2" customFormat="1" ht="16.5" customHeight="1">
      <c r="A167" s="30"/>
      <c r="B167" s="142"/>
      <c r="C167" s="143" t="s">
        <v>240</v>
      </c>
      <c r="D167" s="143" t="s">
        <v>139</v>
      </c>
      <c r="E167" s="144" t="s">
        <v>389</v>
      </c>
      <c r="F167" s="145" t="s">
        <v>387</v>
      </c>
      <c r="G167" s="146" t="s">
        <v>384</v>
      </c>
      <c r="H167" s="147"/>
      <c r="I167" s="148"/>
      <c r="J167" s="148">
        <f>ROUND(I167*H167,2)</f>
        <v>0</v>
      </c>
      <c r="K167" s="149"/>
      <c r="L167" s="31"/>
      <c r="M167" s="150" t="s">
        <v>1</v>
      </c>
      <c r="N167" s="151" t="s">
        <v>38</v>
      </c>
      <c r="O167" s="152">
        <v>0</v>
      </c>
      <c r="P167" s="152">
        <f>O167*H167</f>
        <v>0</v>
      </c>
      <c r="Q167" s="152">
        <v>0</v>
      </c>
      <c r="R167" s="152">
        <f>Q167*H167</f>
        <v>0</v>
      </c>
      <c r="S167" s="152">
        <v>0</v>
      </c>
      <c r="T167" s="153">
        <f>S167*H167</f>
        <v>0</v>
      </c>
      <c r="U167" s="30"/>
      <c r="V167" s="30"/>
      <c r="W167" s="30"/>
      <c r="X167" s="30"/>
      <c r="Y167" s="30"/>
      <c r="Z167" s="30"/>
      <c r="AA167" s="30"/>
      <c r="AB167" s="30"/>
      <c r="AC167" s="30"/>
      <c r="AD167" s="30"/>
      <c r="AE167" s="30"/>
      <c r="AR167" s="154" t="s">
        <v>378</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378</v>
      </c>
      <c r="BM167" s="154" t="s">
        <v>3914</v>
      </c>
    </row>
    <row r="168" spans="1:65" s="12" customFormat="1" ht="22.8" customHeight="1">
      <c r="B168" s="130"/>
      <c r="D168" s="131" t="s">
        <v>72</v>
      </c>
      <c r="E168" s="140" t="s">
        <v>391</v>
      </c>
      <c r="F168" s="140" t="s">
        <v>392</v>
      </c>
      <c r="J168" s="141">
        <f>BK168</f>
        <v>0</v>
      </c>
      <c r="L168" s="130"/>
      <c r="M168" s="134"/>
      <c r="N168" s="135"/>
      <c r="O168" s="135"/>
      <c r="P168" s="136">
        <f>P169</f>
        <v>0</v>
      </c>
      <c r="Q168" s="135"/>
      <c r="R168" s="136">
        <f>R169</f>
        <v>0</v>
      </c>
      <c r="S168" s="135"/>
      <c r="T168" s="137">
        <f>T169</f>
        <v>0</v>
      </c>
      <c r="AR168" s="131" t="s">
        <v>160</v>
      </c>
      <c r="AT168" s="138" t="s">
        <v>72</v>
      </c>
      <c r="AU168" s="138" t="s">
        <v>81</v>
      </c>
      <c r="AY168" s="131" t="s">
        <v>137</v>
      </c>
      <c r="BK168" s="139">
        <f>BK169</f>
        <v>0</v>
      </c>
    </row>
    <row r="169" spans="1:65" s="2" customFormat="1" ht="16.5" customHeight="1">
      <c r="A169" s="30"/>
      <c r="B169" s="142"/>
      <c r="C169" s="143" t="s">
        <v>245</v>
      </c>
      <c r="D169" s="143" t="s">
        <v>139</v>
      </c>
      <c r="E169" s="144" t="s">
        <v>394</v>
      </c>
      <c r="F169" s="145" t="s">
        <v>395</v>
      </c>
      <c r="G169" s="146" t="s">
        <v>384</v>
      </c>
      <c r="H169" s="147"/>
      <c r="I169" s="148"/>
      <c r="J169" s="148">
        <f>ROUND(I169*H169,2)</f>
        <v>0</v>
      </c>
      <c r="K169" s="149"/>
      <c r="L169" s="31"/>
      <c r="M169" s="187" t="s">
        <v>1</v>
      </c>
      <c r="N169" s="188" t="s">
        <v>38</v>
      </c>
      <c r="O169" s="189">
        <v>0</v>
      </c>
      <c r="P169" s="189">
        <f>O169*H169</f>
        <v>0</v>
      </c>
      <c r="Q169" s="189">
        <v>0</v>
      </c>
      <c r="R169" s="189">
        <f>Q169*H169</f>
        <v>0</v>
      </c>
      <c r="S169" s="189">
        <v>0</v>
      </c>
      <c r="T169" s="190">
        <f>S169*H169</f>
        <v>0</v>
      </c>
      <c r="U169" s="30"/>
      <c r="V169" s="30"/>
      <c r="W169" s="30"/>
      <c r="X169" s="30"/>
      <c r="Y169" s="30"/>
      <c r="Z169" s="30"/>
      <c r="AA169" s="30"/>
      <c r="AB169" s="30"/>
      <c r="AC169" s="30"/>
      <c r="AD169" s="30"/>
      <c r="AE169" s="30"/>
      <c r="AR169" s="154" t="s">
        <v>378</v>
      </c>
      <c r="AT169" s="154" t="s">
        <v>139</v>
      </c>
      <c r="AU169" s="154" t="s">
        <v>83</v>
      </c>
      <c r="AY169" s="18" t="s">
        <v>137</v>
      </c>
      <c r="BE169" s="155">
        <f>IF(N169="základní",J169,0)</f>
        <v>0</v>
      </c>
      <c r="BF169" s="155">
        <f>IF(N169="snížená",J169,0)</f>
        <v>0</v>
      </c>
      <c r="BG169" s="155">
        <f>IF(N169="zákl. přenesená",J169,0)</f>
        <v>0</v>
      </c>
      <c r="BH169" s="155">
        <f>IF(N169="sníž. přenesená",J169,0)</f>
        <v>0</v>
      </c>
      <c r="BI169" s="155">
        <f>IF(N169="nulová",J169,0)</f>
        <v>0</v>
      </c>
      <c r="BJ169" s="18" t="s">
        <v>81</v>
      </c>
      <c r="BK169" s="155">
        <f>ROUND(I169*H169,2)</f>
        <v>0</v>
      </c>
      <c r="BL169" s="18" t="s">
        <v>378</v>
      </c>
      <c r="BM169" s="154" t="s">
        <v>3915</v>
      </c>
    </row>
    <row r="170" spans="1:65" s="2" customFormat="1" ht="6.9" customHeight="1">
      <c r="A170" s="30"/>
      <c r="B170" s="45"/>
      <c r="C170" s="46"/>
      <c r="D170" s="46"/>
      <c r="E170" s="46"/>
      <c r="F170" s="46"/>
      <c r="G170" s="46"/>
      <c r="H170" s="46"/>
      <c r="I170" s="46"/>
      <c r="J170" s="46"/>
      <c r="K170" s="46"/>
      <c r="L170" s="31"/>
      <c r="M170" s="30"/>
      <c r="O170" s="30"/>
      <c r="P170" s="30"/>
      <c r="Q170" s="30"/>
      <c r="R170" s="30"/>
      <c r="S170" s="30"/>
      <c r="T170" s="30"/>
      <c r="U170" s="30"/>
      <c r="V170" s="30"/>
      <c r="W170" s="30"/>
      <c r="X170" s="30"/>
      <c r="Y170" s="30"/>
      <c r="Z170" s="30"/>
      <c r="AA170" s="30"/>
      <c r="AB170" s="30"/>
      <c r="AC170" s="30"/>
      <c r="AD170" s="30"/>
      <c r="AE170" s="30"/>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dimension ref="A4:M92"/>
  <sheetViews>
    <sheetView workbookViewId="0">
      <selection activeCell="H23" sqref="H23:H60"/>
    </sheetView>
  </sheetViews>
  <sheetFormatPr defaultRowHeight="13.8"/>
  <cols>
    <col min="1" max="2" width="9.140625" style="202"/>
    <col min="3" max="3" width="51.28515625" style="202" customWidth="1"/>
    <col min="4" max="4" width="7.42578125" style="202" customWidth="1"/>
    <col min="5" max="5" width="8.7109375" style="202" customWidth="1"/>
    <col min="6" max="6" width="11.140625" style="202" customWidth="1"/>
    <col min="7" max="7" width="11.85546875" style="202" customWidth="1"/>
    <col min="8" max="8" width="9.140625" style="202"/>
    <col min="9" max="9" width="13.7109375" style="202" customWidth="1"/>
    <col min="10" max="10" width="11.5703125" style="202" customWidth="1"/>
    <col min="11" max="11" width="12.7109375" style="202" customWidth="1"/>
    <col min="12" max="16384" width="9.140625" style="202"/>
  </cols>
  <sheetData>
    <row r="4" spans="1:12" ht="18">
      <c r="A4" s="686" t="s">
        <v>3946</v>
      </c>
      <c r="B4" s="686"/>
      <c r="C4" s="687"/>
      <c r="D4" s="687"/>
      <c r="E4" s="687"/>
      <c r="F4" s="687"/>
      <c r="G4" s="687"/>
      <c r="H4" s="687"/>
      <c r="I4" s="687"/>
      <c r="J4" s="687"/>
      <c r="K4" s="687"/>
      <c r="L4" s="687"/>
    </row>
    <row r="5" spans="1:12" ht="18">
      <c r="A5" s="688" t="s">
        <v>3947</v>
      </c>
      <c r="B5" s="688"/>
      <c r="C5" s="689"/>
      <c r="D5" s="689"/>
      <c r="E5" s="689"/>
      <c r="F5" s="689"/>
      <c r="G5" s="689"/>
      <c r="H5" s="689"/>
      <c r="I5" s="689"/>
      <c r="J5" s="689"/>
      <c r="K5" s="689"/>
      <c r="L5" s="689"/>
    </row>
    <row r="6" spans="1:12" ht="18">
      <c r="A6" s="198"/>
      <c r="B6" s="198"/>
      <c r="C6" s="199"/>
      <c r="D6" s="199"/>
      <c r="E6" s="199"/>
      <c r="F6" s="199"/>
      <c r="G6" s="199"/>
      <c r="H6" s="199"/>
      <c r="I6" s="199"/>
      <c r="J6" s="199"/>
      <c r="K6" s="199"/>
      <c r="L6" s="199"/>
    </row>
    <row r="7" spans="1:12" ht="15.6">
      <c r="A7" s="200" t="s">
        <v>3948</v>
      </c>
      <c r="B7" s="200"/>
      <c r="C7" s="201" t="s">
        <v>3949</v>
      </c>
    </row>
    <row r="8" spans="1:12" ht="15.6">
      <c r="A8" s="200" t="s">
        <v>3950</v>
      </c>
      <c r="B8" s="200"/>
      <c r="C8" s="201" t="s">
        <v>3951</v>
      </c>
    </row>
    <row r="9" spans="1:12" ht="15.6">
      <c r="A9" s="200" t="s">
        <v>3952</v>
      </c>
      <c r="B9" s="200"/>
      <c r="C9" s="201" t="s">
        <v>3953</v>
      </c>
    </row>
    <row r="10" spans="1:12">
      <c r="A10" s="200"/>
      <c r="B10" s="200"/>
    </row>
    <row r="11" spans="1:12" ht="18">
      <c r="A11" s="200" t="s">
        <v>3954</v>
      </c>
      <c r="B11" s="200"/>
      <c r="C11" s="203" t="s">
        <v>5556</v>
      </c>
    </row>
    <row r="12" spans="1:12">
      <c r="C12" s="690"/>
      <c r="D12" s="690"/>
      <c r="E12" s="690"/>
      <c r="F12" s="690"/>
      <c r="G12" s="690"/>
      <c r="H12" s="690"/>
      <c r="I12" s="690"/>
      <c r="J12" s="690"/>
      <c r="K12" s="690"/>
    </row>
    <row r="13" spans="1:12">
      <c r="C13" s="690" t="s">
        <v>3956</v>
      </c>
      <c r="D13" s="691"/>
      <c r="E13" s="691"/>
      <c r="F13" s="691"/>
      <c r="G13" s="691"/>
      <c r="H13" s="691"/>
      <c r="I13" s="691"/>
      <c r="J13" s="692"/>
      <c r="K13" s="692"/>
    </row>
    <row r="14" spans="1:12">
      <c r="C14" s="693"/>
      <c r="D14" s="691"/>
      <c r="E14" s="691"/>
      <c r="F14" s="691"/>
      <c r="G14" s="691"/>
      <c r="H14" s="691"/>
      <c r="I14" s="691"/>
      <c r="J14" s="692"/>
      <c r="K14" s="692"/>
    </row>
    <row r="15" spans="1:12" ht="14.4" thickBot="1">
      <c r="C15" s="204"/>
      <c r="D15" s="205"/>
      <c r="E15" s="205"/>
      <c r="F15" s="205"/>
      <c r="G15" s="205"/>
      <c r="H15" s="205"/>
      <c r="I15" s="205"/>
      <c r="J15" s="206"/>
      <c r="K15" s="206"/>
    </row>
    <row r="16" spans="1:12" ht="16.2" thickBot="1">
      <c r="F16" s="694" t="s">
        <v>3957</v>
      </c>
      <c r="G16" s="695"/>
      <c r="H16" s="695"/>
      <c r="I16" s="696"/>
      <c r="J16" s="697">
        <f>SUM(L22,L41)</f>
        <v>0</v>
      </c>
      <c r="K16" s="698"/>
      <c r="L16" s="699"/>
    </row>
    <row r="18" spans="1:12">
      <c r="C18" s="683" t="s">
        <v>3958</v>
      </c>
      <c r="D18" s="684"/>
      <c r="E18" s="684"/>
      <c r="F18" s="684"/>
      <c r="G18" s="684"/>
      <c r="H18" s="684"/>
      <c r="I18" s="684"/>
      <c r="J18" s="684"/>
      <c r="K18" s="684"/>
      <c r="L18" s="685"/>
    </row>
    <row r="19" spans="1:12">
      <c r="C19" s="207"/>
      <c r="D19" s="206"/>
      <c r="E19" s="206"/>
      <c r="F19" s="206"/>
      <c r="G19" s="206"/>
      <c r="H19" s="206"/>
      <c r="I19" s="206"/>
      <c r="J19" s="206"/>
      <c r="K19" s="206"/>
      <c r="L19" s="206"/>
    </row>
    <row r="20" spans="1:12" ht="41.4">
      <c r="A20" s="208" t="s">
        <v>3959</v>
      </c>
      <c r="B20" s="209" t="s">
        <v>3960</v>
      </c>
      <c r="C20" s="210" t="s">
        <v>3961</v>
      </c>
      <c r="D20" s="211" t="s">
        <v>3962</v>
      </c>
      <c r="E20" s="212" t="s">
        <v>3963</v>
      </c>
      <c r="F20" s="213" t="s">
        <v>3964</v>
      </c>
      <c r="G20" s="213" t="s">
        <v>3965</v>
      </c>
      <c r="H20" s="213" t="s">
        <v>3966</v>
      </c>
      <c r="I20" s="213" t="s">
        <v>3967</v>
      </c>
      <c r="J20" s="214" t="s">
        <v>3968</v>
      </c>
      <c r="K20" s="213" t="s">
        <v>3969</v>
      </c>
      <c r="L20" s="215" t="s">
        <v>3970</v>
      </c>
    </row>
    <row r="21" spans="1:12">
      <c r="A21" s="216"/>
      <c r="B21" s="216"/>
      <c r="C21" s="217"/>
      <c r="D21" s="218"/>
      <c r="E21" s="219"/>
      <c r="F21" s="219"/>
      <c r="G21" s="220"/>
      <c r="H21" s="220"/>
      <c r="I21" s="220"/>
      <c r="J21" s="221"/>
      <c r="K21" s="222"/>
      <c r="L21" s="223"/>
    </row>
    <row r="22" spans="1:12">
      <c r="A22" s="224" t="s">
        <v>3971</v>
      </c>
      <c r="B22" s="225"/>
      <c r="C22" s="225" t="s">
        <v>3972</v>
      </c>
      <c r="D22" s="226"/>
      <c r="E22" s="227"/>
      <c r="F22" s="228"/>
      <c r="G22" s="229"/>
      <c r="H22" s="228"/>
      <c r="I22" s="229"/>
      <c r="J22" s="230"/>
      <c r="K22" s="229"/>
      <c r="L22" s="231">
        <f>SUM(K23:K39)</f>
        <v>0</v>
      </c>
    </row>
    <row r="23" spans="1:12" ht="14.4" customHeight="1">
      <c r="A23" s="232" t="s">
        <v>3973</v>
      </c>
      <c r="B23" s="233" t="s">
        <v>3974</v>
      </c>
      <c r="C23" s="234" t="s">
        <v>5538</v>
      </c>
      <c r="D23" s="235" t="s">
        <v>3976</v>
      </c>
      <c r="E23" s="588">
        <v>118</v>
      </c>
      <c r="F23" s="237"/>
      <c r="G23" s="238">
        <f t="shared" ref="G23:G39" si="0">E23*F23</f>
        <v>0</v>
      </c>
      <c r="H23" s="237"/>
      <c r="I23" s="238">
        <f t="shared" ref="I23:I39" si="1">E23*H23</f>
        <v>0</v>
      </c>
      <c r="J23" s="239">
        <f t="shared" ref="J23:K33" si="2">+F23+H23</f>
        <v>0</v>
      </c>
      <c r="K23" s="240">
        <f t="shared" si="2"/>
        <v>0</v>
      </c>
      <c r="L23" s="241"/>
    </row>
    <row r="24" spans="1:12" ht="17.399999999999999" customHeight="1">
      <c r="A24" s="232" t="s">
        <v>3977</v>
      </c>
      <c r="B24" s="233" t="s">
        <v>3978</v>
      </c>
      <c r="C24" s="234" t="s">
        <v>5557</v>
      </c>
      <c r="D24" s="235" t="s">
        <v>3976</v>
      </c>
      <c r="E24" s="588">
        <v>340</v>
      </c>
      <c r="F24" s="237"/>
      <c r="G24" s="238">
        <f t="shared" si="0"/>
        <v>0</v>
      </c>
      <c r="H24" s="237"/>
      <c r="I24" s="238">
        <f t="shared" si="1"/>
        <v>0</v>
      </c>
      <c r="J24" s="239">
        <f t="shared" si="2"/>
        <v>0</v>
      </c>
      <c r="K24" s="240">
        <f t="shared" si="2"/>
        <v>0</v>
      </c>
      <c r="L24" s="242"/>
    </row>
    <row r="25" spans="1:12" ht="17.399999999999999" customHeight="1">
      <c r="A25" s="232" t="s">
        <v>3980</v>
      </c>
      <c r="B25" s="233" t="s">
        <v>3978</v>
      </c>
      <c r="C25" s="234" t="s">
        <v>5558</v>
      </c>
      <c r="D25" s="235" t="s">
        <v>3976</v>
      </c>
      <c r="E25" s="588">
        <v>340</v>
      </c>
      <c r="F25" s="237"/>
      <c r="G25" s="238">
        <f t="shared" si="0"/>
        <v>0</v>
      </c>
      <c r="H25" s="237"/>
      <c r="I25" s="238">
        <f t="shared" si="1"/>
        <v>0</v>
      </c>
      <c r="J25" s="239">
        <f t="shared" si="2"/>
        <v>0</v>
      </c>
      <c r="K25" s="240">
        <f t="shared" si="2"/>
        <v>0</v>
      </c>
      <c r="L25" s="242"/>
    </row>
    <row r="26" spans="1:12" ht="16.2" customHeight="1">
      <c r="A26" s="232" t="s">
        <v>3983</v>
      </c>
      <c r="B26" s="233" t="s">
        <v>3981</v>
      </c>
      <c r="C26" s="234" t="s">
        <v>5559</v>
      </c>
      <c r="D26" s="235" t="s">
        <v>3976</v>
      </c>
      <c r="E26" s="588">
        <v>21.7</v>
      </c>
      <c r="F26" s="237"/>
      <c r="G26" s="238">
        <f t="shared" si="0"/>
        <v>0</v>
      </c>
      <c r="H26" s="237"/>
      <c r="I26" s="238">
        <f t="shared" si="1"/>
        <v>0</v>
      </c>
      <c r="J26" s="239">
        <f t="shared" si="2"/>
        <v>0</v>
      </c>
      <c r="K26" s="240">
        <f t="shared" si="2"/>
        <v>0</v>
      </c>
      <c r="L26" s="242"/>
    </row>
    <row r="27" spans="1:12" ht="15" customHeight="1">
      <c r="A27" s="232" t="s">
        <v>3986</v>
      </c>
      <c r="B27" s="233" t="s">
        <v>3984</v>
      </c>
      <c r="C27" s="234" t="s">
        <v>3982</v>
      </c>
      <c r="D27" s="235" t="s">
        <v>3976</v>
      </c>
      <c r="E27" s="588">
        <v>5.0999999999999996</v>
      </c>
      <c r="F27" s="237"/>
      <c r="G27" s="238">
        <f t="shared" si="0"/>
        <v>0</v>
      </c>
      <c r="H27" s="237"/>
      <c r="I27" s="238">
        <f t="shared" si="1"/>
        <v>0</v>
      </c>
      <c r="J27" s="239">
        <f t="shared" si="2"/>
        <v>0</v>
      </c>
      <c r="K27" s="240">
        <f t="shared" si="2"/>
        <v>0</v>
      </c>
      <c r="L27" s="242"/>
    </row>
    <row r="28" spans="1:12" ht="15.6" customHeight="1">
      <c r="A28" s="232" t="s">
        <v>3990</v>
      </c>
      <c r="B28" s="233" t="s">
        <v>3987</v>
      </c>
      <c r="C28" s="234" t="s">
        <v>5560</v>
      </c>
      <c r="D28" s="235" t="s">
        <v>3989</v>
      </c>
      <c r="E28" s="588">
        <v>175</v>
      </c>
      <c r="F28" s="237"/>
      <c r="G28" s="238">
        <f t="shared" si="0"/>
        <v>0</v>
      </c>
      <c r="H28" s="237"/>
      <c r="I28" s="238">
        <f t="shared" si="1"/>
        <v>0</v>
      </c>
      <c r="J28" s="239">
        <f>+F28+H28</f>
        <v>0</v>
      </c>
      <c r="K28" s="240">
        <f>+G28+I28</f>
        <v>0</v>
      </c>
      <c r="L28" s="242"/>
    </row>
    <row r="29" spans="1:12" ht="16.2" customHeight="1">
      <c r="A29" s="232" t="s">
        <v>3992</v>
      </c>
      <c r="B29" s="233" t="s">
        <v>3987</v>
      </c>
      <c r="C29" s="234" t="s">
        <v>5561</v>
      </c>
      <c r="D29" s="235" t="s">
        <v>3989</v>
      </c>
      <c r="E29" s="588">
        <v>175</v>
      </c>
      <c r="F29" s="237"/>
      <c r="G29" s="238">
        <f>E29*F29</f>
        <v>0</v>
      </c>
      <c r="H29" s="237"/>
      <c r="I29" s="238">
        <f>E29*H29</f>
        <v>0</v>
      </c>
      <c r="J29" s="239">
        <f>+F29+H29</f>
        <v>0</v>
      </c>
      <c r="K29" s="240">
        <f>+G29+I29</f>
        <v>0</v>
      </c>
      <c r="L29" s="242"/>
    </row>
    <row r="30" spans="1:12" ht="12" customHeight="1">
      <c r="A30" s="232" t="s">
        <v>3995</v>
      </c>
      <c r="B30" s="233" t="s">
        <v>3993</v>
      </c>
      <c r="C30" s="234" t="s">
        <v>3988</v>
      </c>
      <c r="D30" s="235" t="s">
        <v>3989</v>
      </c>
      <c r="E30" s="588">
        <v>190</v>
      </c>
      <c r="F30" s="237"/>
      <c r="G30" s="238">
        <f t="shared" si="0"/>
        <v>0</v>
      </c>
      <c r="H30" s="237"/>
      <c r="I30" s="238">
        <f t="shared" si="1"/>
        <v>0</v>
      </c>
      <c r="J30" s="239">
        <f t="shared" si="2"/>
        <v>0</v>
      </c>
      <c r="K30" s="240">
        <f t="shared" si="2"/>
        <v>0</v>
      </c>
      <c r="L30" s="242"/>
    </row>
    <row r="31" spans="1:12" ht="18.600000000000001" customHeight="1">
      <c r="A31" s="232" t="s">
        <v>3997</v>
      </c>
      <c r="B31" s="233" t="s">
        <v>3993</v>
      </c>
      <c r="C31" s="234" t="s">
        <v>3991</v>
      </c>
      <c r="D31" s="235" t="s">
        <v>3989</v>
      </c>
      <c r="E31" s="588">
        <v>190</v>
      </c>
      <c r="F31" s="237"/>
      <c r="G31" s="238">
        <f>E31*F31</f>
        <v>0</v>
      </c>
      <c r="H31" s="237"/>
      <c r="I31" s="238">
        <f>E31*H31</f>
        <v>0</v>
      </c>
      <c r="J31" s="239">
        <f>+F31+H31</f>
        <v>0</v>
      </c>
      <c r="K31" s="240">
        <f>+G31+I31</f>
        <v>0</v>
      </c>
      <c r="L31" s="242"/>
    </row>
    <row r="32" spans="1:12" ht="15.6" customHeight="1">
      <c r="A32" s="232" t="s">
        <v>4000</v>
      </c>
      <c r="B32" s="233" t="s">
        <v>3998</v>
      </c>
      <c r="C32" s="234" t="s">
        <v>5562</v>
      </c>
      <c r="D32" s="235" t="s">
        <v>3976</v>
      </c>
      <c r="E32" s="588">
        <v>57.7</v>
      </c>
      <c r="F32" s="237"/>
      <c r="G32" s="238">
        <f>E32*F32</f>
        <v>0</v>
      </c>
      <c r="H32" s="237"/>
      <c r="I32" s="238">
        <f>E32*H32</f>
        <v>0</v>
      </c>
      <c r="J32" s="239">
        <f>+F32+H32</f>
        <v>0</v>
      </c>
      <c r="K32" s="240">
        <f>+G32+I32</f>
        <v>0</v>
      </c>
      <c r="L32" s="242"/>
    </row>
    <row r="33" spans="1:12" ht="14.4" customHeight="1">
      <c r="A33" s="232" t="s">
        <v>4003</v>
      </c>
      <c r="B33" s="233" t="s">
        <v>4001</v>
      </c>
      <c r="C33" s="234" t="s">
        <v>3999</v>
      </c>
      <c r="D33" s="235" t="s">
        <v>3976</v>
      </c>
      <c r="E33" s="588">
        <v>25.5</v>
      </c>
      <c r="F33" s="237"/>
      <c r="G33" s="238">
        <f t="shared" si="0"/>
        <v>0</v>
      </c>
      <c r="H33" s="237"/>
      <c r="I33" s="238">
        <f t="shared" si="1"/>
        <v>0</v>
      </c>
      <c r="J33" s="239">
        <f t="shared" si="2"/>
        <v>0</v>
      </c>
      <c r="K33" s="240">
        <f t="shared" si="2"/>
        <v>0</v>
      </c>
      <c r="L33" s="242"/>
    </row>
    <row r="34" spans="1:12" ht="14.4" customHeight="1">
      <c r="A34" s="232" t="s">
        <v>4006</v>
      </c>
      <c r="B34" s="233" t="s">
        <v>4004</v>
      </c>
      <c r="C34" s="234" t="s">
        <v>4005</v>
      </c>
      <c r="D34" s="235" t="s">
        <v>3976</v>
      </c>
      <c r="E34" s="588">
        <v>239.4</v>
      </c>
      <c r="F34" s="237"/>
      <c r="G34" s="238">
        <f t="shared" si="0"/>
        <v>0</v>
      </c>
      <c r="H34" s="237"/>
      <c r="I34" s="238">
        <f t="shared" si="1"/>
        <v>0</v>
      </c>
      <c r="J34" s="239">
        <f>+F34+H34</f>
        <v>0</v>
      </c>
      <c r="K34" s="240">
        <f>+G34+I34</f>
        <v>0</v>
      </c>
      <c r="L34" s="242"/>
    </row>
    <row r="35" spans="1:12" ht="15.6" customHeight="1">
      <c r="A35" s="232" t="s">
        <v>4008</v>
      </c>
      <c r="B35" s="233" t="s">
        <v>4004</v>
      </c>
      <c r="C35" s="234" t="s">
        <v>4007</v>
      </c>
      <c r="D35" s="235" t="s">
        <v>3976</v>
      </c>
      <c r="E35" s="588">
        <v>239.4</v>
      </c>
      <c r="F35" s="237"/>
      <c r="G35" s="238">
        <f t="shared" si="0"/>
        <v>0</v>
      </c>
      <c r="H35" s="237"/>
      <c r="I35" s="238">
        <f t="shared" si="1"/>
        <v>0</v>
      </c>
      <c r="J35" s="239">
        <f>+F35+H35</f>
        <v>0</v>
      </c>
      <c r="K35" s="240">
        <f>+G35+I35</f>
        <v>0</v>
      </c>
      <c r="L35" s="242"/>
    </row>
    <row r="36" spans="1:12" ht="25.8" customHeight="1">
      <c r="A36" s="232" t="s">
        <v>4011</v>
      </c>
      <c r="B36" s="233" t="s">
        <v>4009</v>
      </c>
      <c r="C36" s="234" t="s">
        <v>4015</v>
      </c>
      <c r="D36" s="235" t="s">
        <v>3976</v>
      </c>
      <c r="E36" s="588">
        <v>218.6</v>
      </c>
      <c r="F36" s="237"/>
      <c r="G36" s="238">
        <f t="shared" si="0"/>
        <v>0</v>
      </c>
      <c r="H36" s="237"/>
      <c r="I36" s="238">
        <f t="shared" si="1"/>
        <v>0</v>
      </c>
      <c r="J36" s="239">
        <f t="shared" ref="J36:K39" si="3">+F36+H36</f>
        <v>0</v>
      </c>
      <c r="K36" s="240">
        <f t="shared" si="3"/>
        <v>0</v>
      </c>
      <c r="L36" s="242"/>
    </row>
    <row r="37" spans="1:12" ht="32.4" customHeight="1">
      <c r="A37" s="232" t="s">
        <v>4013</v>
      </c>
      <c r="B37" s="233" t="s">
        <v>4009</v>
      </c>
      <c r="C37" s="234" t="s">
        <v>4017</v>
      </c>
      <c r="D37" s="235" t="s">
        <v>3976</v>
      </c>
      <c r="E37" s="588">
        <v>1093</v>
      </c>
      <c r="F37" s="237"/>
      <c r="G37" s="238">
        <f t="shared" si="0"/>
        <v>0</v>
      </c>
      <c r="H37" s="237"/>
      <c r="I37" s="238">
        <f t="shared" si="1"/>
        <v>0</v>
      </c>
      <c r="J37" s="239">
        <f t="shared" si="3"/>
        <v>0</v>
      </c>
      <c r="K37" s="240">
        <f t="shared" si="3"/>
        <v>0</v>
      </c>
      <c r="L37" s="242"/>
    </row>
    <row r="38" spans="1:12" ht="16.2" customHeight="1">
      <c r="A38" s="232" t="s">
        <v>4016</v>
      </c>
      <c r="B38" s="233" t="s">
        <v>4009</v>
      </c>
      <c r="C38" s="234" t="s">
        <v>4019</v>
      </c>
      <c r="D38" s="235" t="s">
        <v>3976</v>
      </c>
      <c r="E38" s="588">
        <v>218.6</v>
      </c>
      <c r="F38" s="237"/>
      <c r="G38" s="238">
        <f t="shared" si="0"/>
        <v>0</v>
      </c>
      <c r="H38" s="237"/>
      <c r="I38" s="238">
        <f t="shared" si="1"/>
        <v>0</v>
      </c>
      <c r="J38" s="239">
        <f t="shared" si="3"/>
        <v>0</v>
      </c>
      <c r="K38" s="240">
        <f t="shared" si="3"/>
        <v>0</v>
      </c>
      <c r="L38" s="242"/>
    </row>
    <row r="39" spans="1:12" ht="18" customHeight="1">
      <c r="A39" s="232" t="s">
        <v>4018</v>
      </c>
      <c r="B39" s="233" t="s">
        <v>4014</v>
      </c>
      <c r="C39" s="234" t="s">
        <v>5563</v>
      </c>
      <c r="D39" s="235" t="s">
        <v>3989</v>
      </c>
      <c r="E39" s="588">
        <v>250</v>
      </c>
      <c r="F39" s="237"/>
      <c r="G39" s="238">
        <f t="shared" si="0"/>
        <v>0</v>
      </c>
      <c r="H39" s="237"/>
      <c r="I39" s="238">
        <f t="shared" si="1"/>
        <v>0</v>
      </c>
      <c r="J39" s="239">
        <f t="shared" si="3"/>
        <v>0</v>
      </c>
      <c r="K39" s="240">
        <f t="shared" si="3"/>
        <v>0</v>
      </c>
      <c r="L39" s="242"/>
    </row>
    <row r="40" spans="1:12">
      <c r="C40" s="244"/>
      <c r="D40" s="245"/>
      <c r="E40" s="246"/>
      <c r="F40" s="247"/>
      <c r="G40" s="248"/>
      <c r="H40" s="247"/>
      <c r="I40" s="248"/>
      <c r="J40" s="249"/>
      <c r="K40" s="250"/>
      <c r="L40" s="251"/>
    </row>
    <row r="41" spans="1:12">
      <c r="A41" s="224" t="s">
        <v>4020</v>
      </c>
      <c r="B41" s="225"/>
      <c r="C41" s="225" t="s">
        <v>5564</v>
      </c>
      <c r="D41" s="226"/>
      <c r="E41" s="596"/>
      <c r="F41" s="228"/>
      <c r="G41" s="229"/>
      <c r="H41" s="228"/>
      <c r="I41" s="229"/>
      <c r="J41" s="230"/>
      <c r="K41" s="229"/>
      <c r="L41" s="231">
        <f>SUM(K42:K60)</f>
        <v>0</v>
      </c>
    </row>
    <row r="42" spans="1:12" ht="15" customHeight="1">
      <c r="A42" s="232" t="s">
        <v>4022</v>
      </c>
      <c r="B42" s="233" t="s">
        <v>4023</v>
      </c>
      <c r="C42" s="234" t="s">
        <v>5565</v>
      </c>
      <c r="D42" s="235" t="s">
        <v>190</v>
      </c>
      <c r="E42" s="588">
        <v>1.5</v>
      </c>
      <c r="F42" s="237"/>
      <c r="G42" s="238">
        <f t="shared" ref="G42:G57" si="4">E42*F42</f>
        <v>0</v>
      </c>
      <c r="H42" s="237"/>
      <c r="I42" s="238">
        <f t="shared" ref="I42:I57" si="5">E42*H42</f>
        <v>0</v>
      </c>
      <c r="J42" s="239">
        <f t="shared" ref="J42:K57" si="6">+F42+H42</f>
        <v>0</v>
      </c>
      <c r="K42" s="240">
        <f t="shared" si="6"/>
        <v>0</v>
      </c>
      <c r="L42" s="241"/>
    </row>
    <row r="43" spans="1:12" ht="16.8" customHeight="1">
      <c r="A43" s="232" t="s">
        <v>4025</v>
      </c>
      <c r="B43" s="233" t="s">
        <v>4023</v>
      </c>
      <c r="C43" s="234" t="s">
        <v>5566</v>
      </c>
      <c r="D43" s="235" t="s">
        <v>190</v>
      </c>
      <c r="E43" s="588">
        <v>22</v>
      </c>
      <c r="F43" s="237"/>
      <c r="G43" s="238">
        <f t="shared" si="4"/>
        <v>0</v>
      </c>
      <c r="H43" s="237"/>
      <c r="I43" s="238">
        <f t="shared" si="5"/>
        <v>0</v>
      </c>
      <c r="J43" s="239">
        <f t="shared" si="6"/>
        <v>0</v>
      </c>
      <c r="K43" s="240">
        <f t="shared" si="6"/>
        <v>0</v>
      </c>
      <c r="L43" s="242"/>
    </row>
    <row r="44" spans="1:12" ht="15.6" customHeight="1">
      <c r="A44" s="232" t="s">
        <v>4027</v>
      </c>
      <c r="B44" s="233" t="s">
        <v>4023</v>
      </c>
      <c r="C44" s="234" t="s">
        <v>5567</v>
      </c>
      <c r="D44" s="235" t="s">
        <v>190</v>
      </c>
      <c r="E44" s="588">
        <v>20</v>
      </c>
      <c r="F44" s="237"/>
      <c r="G44" s="238">
        <f t="shared" si="4"/>
        <v>0</v>
      </c>
      <c r="H44" s="237"/>
      <c r="I44" s="238">
        <f t="shared" si="5"/>
        <v>0</v>
      </c>
      <c r="J44" s="239">
        <f t="shared" si="6"/>
        <v>0</v>
      </c>
      <c r="K44" s="240">
        <f t="shared" si="6"/>
        <v>0</v>
      </c>
      <c r="L44" s="242"/>
    </row>
    <row r="45" spans="1:12" ht="15.6" customHeight="1">
      <c r="A45" s="232" t="s">
        <v>4029</v>
      </c>
      <c r="B45" s="233" t="s">
        <v>4034</v>
      </c>
      <c r="C45" s="234" t="s">
        <v>5568</v>
      </c>
      <c r="D45" s="235" t="s">
        <v>190</v>
      </c>
      <c r="E45" s="588">
        <v>7</v>
      </c>
      <c r="F45" s="237"/>
      <c r="G45" s="238">
        <f t="shared" si="4"/>
        <v>0</v>
      </c>
      <c r="H45" s="237"/>
      <c r="I45" s="238">
        <f t="shared" si="5"/>
        <v>0</v>
      </c>
      <c r="J45" s="239">
        <f>+F45+H45</f>
        <v>0</v>
      </c>
      <c r="K45" s="240">
        <f>+G45+I45</f>
        <v>0</v>
      </c>
      <c r="L45" s="242"/>
    </row>
    <row r="46" spans="1:12" ht="16.2" customHeight="1">
      <c r="A46" s="232" t="s">
        <v>4031</v>
      </c>
      <c r="B46" s="233" t="s">
        <v>4043</v>
      </c>
      <c r="C46" s="234" t="s">
        <v>5569</v>
      </c>
      <c r="D46" s="235" t="s">
        <v>332</v>
      </c>
      <c r="E46" s="588">
        <v>1</v>
      </c>
      <c r="F46" s="237"/>
      <c r="G46" s="238">
        <f t="shared" si="4"/>
        <v>0</v>
      </c>
      <c r="H46" s="237"/>
      <c r="I46" s="238">
        <f t="shared" si="5"/>
        <v>0</v>
      </c>
      <c r="J46" s="239">
        <f t="shared" si="6"/>
        <v>0</v>
      </c>
      <c r="K46" s="240">
        <f t="shared" si="6"/>
        <v>0</v>
      </c>
      <c r="L46" s="242"/>
    </row>
    <row r="47" spans="1:12" ht="16.2" customHeight="1">
      <c r="A47" s="232" t="s">
        <v>4033</v>
      </c>
      <c r="B47" s="233" t="s">
        <v>4043</v>
      </c>
      <c r="C47" s="234" t="s">
        <v>5570</v>
      </c>
      <c r="D47" s="235" t="s">
        <v>332</v>
      </c>
      <c r="E47" s="588">
        <v>2</v>
      </c>
      <c r="F47" s="237"/>
      <c r="G47" s="238">
        <f t="shared" si="4"/>
        <v>0</v>
      </c>
      <c r="H47" s="237"/>
      <c r="I47" s="238">
        <f t="shared" si="5"/>
        <v>0</v>
      </c>
      <c r="J47" s="239">
        <f t="shared" si="6"/>
        <v>0</v>
      </c>
      <c r="K47" s="240">
        <f t="shared" si="6"/>
        <v>0</v>
      </c>
      <c r="L47" s="242"/>
    </row>
    <row r="48" spans="1:12" ht="13.8" customHeight="1">
      <c r="A48" s="232" t="s">
        <v>4036</v>
      </c>
      <c r="B48" s="233" t="s">
        <v>4055</v>
      </c>
      <c r="C48" s="234" t="s">
        <v>5571</v>
      </c>
      <c r="D48" s="235" t="s">
        <v>332</v>
      </c>
      <c r="E48" s="588">
        <v>1</v>
      </c>
      <c r="F48" s="237"/>
      <c r="G48" s="238">
        <f t="shared" si="4"/>
        <v>0</v>
      </c>
      <c r="H48" s="237"/>
      <c r="I48" s="238">
        <f t="shared" si="5"/>
        <v>0</v>
      </c>
      <c r="J48" s="239">
        <f t="shared" si="6"/>
        <v>0</v>
      </c>
      <c r="K48" s="240">
        <f t="shared" si="6"/>
        <v>0</v>
      </c>
      <c r="L48" s="242"/>
    </row>
    <row r="49" spans="1:13" ht="16.8" customHeight="1">
      <c r="A49" s="232" t="s">
        <v>4038</v>
      </c>
      <c r="B49" s="233" t="s">
        <v>4058</v>
      </c>
      <c r="C49" s="234" t="s">
        <v>5572</v>
      </c>
      <c r="D49" s="235" t="s">
        <v>4045</v>
      </c>
      <c r="E49" s="588">
        <v>1</v>
      </c>
      <c r="F49" s="237"/>
      <c r="G49" s="238">
        <f t="shared" si="4"/>
        <v>0</v>
      </c>
      <c r="H49" s="237"/>
      <c r="I49" s="238">
        <f t="shared" si="5"/>
        <v>0</v>
      </c>
      <c r="J49" s="239">
        <f t="shared" si="6"/>
        <v>0</v>
      </c>
      <c r="K49" s="240">
        <f t="shared" si="6"/>
        <v>0</v>
      </c>
      <c r="L49" s="242"/>
    </row>
    <row r="50" spans="1:13" ht="30" customHeight="1">
      <c r="A50" s="232" t="s">
        <v>4040</v>
      </c>
      <c r="B50" s="233" t="s">
        <v>4061</v>
      </c>
      <c r="C50" s="257" t="s">
        <v>5573</v>
      </c>
      <c r="D50" s="235" t="s">
        <v>4045</v>
      </c>
      <c r="E50" s="236">
        <v>2</v>
      </c>
      <c r="F50" s="237"/>
      <c r="G50" s="238">
        <f t="shared" si="4"/>
        <v>0</v>
      </c>
      <c r="H50" s="237"/>
      <c r="I50" s="238">
        <f t="shared" si="5"/>
        <v>0</v>
      </c>
      <c r="J50" s="239">
        <f t="shared" si="6"/>
        <v>0</v>
      </c>
      <c r="K50" s="240">
        <f t="shared" si="6"/>
        <v>0</v>
      </c>
      <c r="L50" s="242"/>
    </row>
    <row r="51" spans="1:13" ht="31.2" customHeight="1">
      <c r="A51" s="232" t="s">
        <v>4042</v>
      </c>
      <c r="B51" s="233" t="s">
        <v>4064</v>
      </c>
      <c r="C51" s="257" t="s">
        <v>5574</v>
      </c>
      <c r="D51" s="235" t="s">
        <v>4045</v>
      </c>
      <c r="E51" s="236">
        <v>1</v>
      </c>
      <c r="F51" s="237"/>
      <c r="G51" s="238">
        <f t="shared" si="4"/>
        <v>0</v>
      </c>
      <c r="H51" s="237"/>
      <c r="I51" s="238">
        <f t="shared" si="5"/>
        <v>0</v>
      </c>
      <c r="J51" s="239">
        <f t="shared" si="6"/>
        <v>0</v>
      </c>
      <c r="K51" s="240">
        <f t="shared" si="6"/>
        <v>0</v>
      </c>
      <c r="L51" s="242"/>
    </row>
    <row r="52" spans="1:13" ht="60" customHeight="1">
      <c r="A52" s="232" t="s">
        <v>4046</v>
      </c>
      <c r="B52" s="233" t="s">
        <v>4067</v>
      </c>
      <c r="C52" s="257" t="s">
        <v>5575</v>
      </c>
      <c r="D52" s="235" t="s">
        <v>4045</v>
      </c>
      <c r="E52" s="598">
        <v>1</v>
      </c>
      <c r="F52" s="237"/>
      <c r="G52" s="238">
        <f t="shared" si="4"/>
        <v>0</v>
      </c>
      <c r="H52" s="237"/>
      <c r="I52" s="238">
        <f t="shared" si="5"/>
        <v>0</v>
      </c>
      <c r="J52" s="239">
        <f t="shared" si="6"/>
        <v>0</v>
      </c>
      <c r="K52" s="240">
        <f t="shared" si="6"/>
        <v>0</v>
      </c>
      <c r="L52" s="242"/>
    </row>
    <row r="53" spans="1:13" ht="60" customHeight="1">
      <c r="A53" s="232" t="s">
        <v>4048</v>
      </c>
      <c r="B53" s="233" t="s">
        <v>4067</v>
      </c>
      <c r="C53" s="257" t="s">
        <v>5576</v>
      </c>
      <c r="D53" s="235" t="s">
        <v>4045</v>
      </c>
      <c r="E53" s="598">
        <v>1</v>
      </c>
      <c r="F53" s="237"/>
      <c r="G53" s="238">
        <f>E53*F53</f>
        <v>0</v>
      </c>
      <c r="H53" s="237"/>
      <c r="I53" s="238">
        <f>E53*H53</f>
        <v>0</v>
      </c>
      <c r="J53" s="239">
        <f>+F53+H53</f>
        <v>0</v>
      </c>
      <c r="K53" s="240">
        <f>+G53+I53</f>
        <v>0</v>
      </c>
      <c r="L53" s="242"/>
    </row>
    <row r="54" spans="1:13" ht="43.8" customHeight="1">
      <c r="A54" s="232" t="s">
        <v>4050</v>
      </c>
      <c r="B54" s="233" t="s">
        <v>4070</v>
      </c>
      <c r="C54" s="257" t="s">
        <v>5577</v>
      </c>
      <c r="D54" s="235" t="s">
        <v>4045</v>
      </c>
      <c r="E54" s="598">
        <v>1</v>
      </c>
      <c r="F54" s="237"/>
      <c r="G54" s="238">
        <f t="shared" si="4"/>
        <v>0</v>
      </c>
      <c r="H54" s="237"/>
      <c r="I54" s="238">
        <f t="shared" si="5"/>
        <v>0</v>
      </c>
      <c r="J54" s="239">
        <f t="shared" si="6"/>
        <v>0</v>
      </c>
      <c r="K54" s="240">
        <f t="shared" si="6"/>
        <v>0</v>
      </c>
      <c r="L54" s="242"/>
    </row>
    <row r="55" spans="1:13" ht="46.2" customHeight="1">
      <c r="A55" s="232" t="s">
        <v>4052</v>
      </c>
      <c r="B55" s="233" t="s">
        <v>4070</v>
      </c>
      <c r="C55" s="257" t="s">
        <v>5578</v>
      </c>
      <c r="D55" s="235" t="s">
        <v>4045</v>
      </c>
      <c r="E55" s="598">
        <v>1</v>
      </c>
      <c r="F55" s="237"/>
      <c r="G55" s="238">
        <f t="shared" si="4"/>
        <v>0</v>
      </c>
      <c r="H55" s="237"/>
      <c r="I55" s="238">
        <f t="shared" si="5"/>
        <v>0</v>
      </c>
      <c r="J55" s="239">
        <f t="shared" si="6"/>
        <v>0</v>
      </c>
      <c r="K55" s="240">
        <f t="shared" si="6"/>
        <v>0</v>
      </c>
      <c r="L55" s="242"/>
    </row>
    <row r="56" spans="1:13" ht="45.6" customHeight="1">
      <c r="A56" s="232" t="s">
        <v>4054</v>
      </c>
      <c r="B56" s="233" t="s">
        <v>4070</v>
      </c>
      <c r="C56" s="257" t="s">
        <v>5579</v>
      </c>
      <c r="D56" s="235" t="s">
        <v>4045</v>
      </c>
      <c r="E56" s="598">
        <v>1</v>
      </c>
      <c r="F56" s="237"/>
      <c r="G56" s="238">
        <f t="shared" si="4"/>
        <v>0</v>
      </c>
      <c r="H56" s="237"/>
      <c r="I56" s="238">
        <f t="shared" si="5"/>
        <v>0</v>
      </c>
      <c r="J56" s="239">
        <f t="shared" si="6"/>
        <v>0</v>
      </c>
      <c r="K56" s="240">
        <f t="shared" si="6"/>
        <v>0</v>
      </c>
      <c r="L56" s="242"/>
    </row>
    <row r="57" spans="1:13" ht="48" customHeight="1">
      <c r="A57" s="232" t="s">
        <v>4057</v>
      </c>
      <c r="B57" s="233" t="s">
        <v>4070</v>
      </c>
      <c r="C57" s="257" t="s">
        <v>5580</v>
      </c>
      <c r="D57" s="235" t="s">
        <v>4045</v>
      </c>
      <c r="E57" s="598">
        <v>1</v>
      </c>
      <c r="F57" s="237"/>
      <c r="G57" s="238">
        <f t="shared" si="4"/>
        <v>0</v>
      </c>
      <c r="H57" s="237"/>
      <c r="I57" s="238">
        <f t="shared" si="5"/>
        <v>0</v>
      </c>
      <c r="J57" s="239">
        <f t="shared" si="6"/>
        <v>0</v>
      </c>
      <c r="K57" s="240">
        <f t="shared" si="6"/>
        <v>0</v>
      </c>
      <c r="L57" s="242"/>
    </row>
    <row r="58" spans="1:13" ht="48.6" customHeight="1">
      <c r="A58" s="232" t="s">
        <v>4060</v>
      </c>
      <c r="B58" s="233" t="s">
        <v>4070</v>
      </c>
      <c r="C58" s="257" t="s">
        <v>5581</v>
      </c>
      <c r="D58" s="235" t="s">
        <v>4045</v>
      </c>
      <c r="E58" s="598">
        <v>1</v>
      </c>
      <c r="F58" s="237"/>
      <c r="G58" s="238">
        <f>E58*F58</f>
        <v>0</v>
      </c>
      <c r="H58" s="237"/>
      <c r="I58" s="238">
        <f>E58*H58</f>
        <v>0</v>
      </c>
      <c r="J58" s="239">
        <f>+F58+H58</f>
        <v>0</v>
      </c>
      <c r="K58" s="240">
        <f>+G58+I58</f>
        <v>0</v>
      </c>
      <c r="L58" s="242"/>
    </row>
    <row r="59" spans="1:13" ht="44.4" customHeight="1">
      <c r="A59" s="232" t="s">
        <v>4063</v>
      </c>
      <c r="B59" s="233" t="s">
        <v>4070</v>
      </c>
      <c r="C59" s="257" t="s">
        <v>5582</v>
      </c>
      <c r="D59" s="235" t="s">
        <v>4045</v>
      </c>
      <c r="E59" s="598">
        <v>1</v>
      </c>
      <c r="F59" s="237"/>
      <c r="G59" s="238">
        <f>E59*F59</f>
        <v>0</v>
      </c>
      <c r="H59" s="237"/>
      <c r="I59" s="238">
        <f>E59*H59</f>
        <v>0</v>
      </c>
      <c r="J59" s="239">
        <f>+F59+H59</f>
        <v>0</v>
      </c>
      <c r="K59" s="240">
        <f>+G59+I59</f>
        <v>0</v>
      </c>
      <c r="L59" s="242"/>
      <c r="M59" s="608"/>
    </row>
    <row r="60" spans="1:13" ht="19.2" customHeight="1">
      <c r="A60" s="232" t="s">
        <v>4066</v>
      </c>
      <c r="B60" s="233"/>
      <c r="C60" s="234" t="s">
        <v>5583</v>
      </c>
      <c r="D60" s="235" t="s">
        <v>217</v>
      </c>
      <c r="E60" s="588">
        <v>3.5</v>
      </c>
      <c r="F60" s="237"/>
      <c r="G60" s="238">
        <f>E60*F60</f>
        <v>0</v>
      </c>
      <c r="H60" s="237"/>
      <c r="I60" s="238">
        <f>E60*H60</f>
        <v>0</v>
      </c>
      <c r="J60" s="239">
        <f t="shared" ref="J60:K60" si="7">+F60+H60</f>
        <v>0</v>
      </c>
      <c r="K60" s="240">
        <f t="shared" si="7"/>
        <v>0</v>
      </c>
      <c r="L60" s="242"/>
    </row>
    <row r="61" spans="1:13">
      <c r="C61" s="244"/>
      <c r="D61" s="245"/>
      <c r="E61" s="246"/>
      <c r="F61" s="247"/>
      <c r="G61" s="248"/>
      <c r="H61" s="247"/>
      <c r="I61" s="248"/>
      <c r="J61" s="249"/>
      <c r="K61" s="250"/>
      <c r="L61" s="242"/>
    </row>
    <row r="62" spans="1:13">
      <c r="A62" s="603"/>
      <c r="B62" s="603"/>
      <c r="C62" s="604"/>
      <c r="D62" s="603"/>
      <c r="E62" s="605"/>
      <c r="F62" s="603"/>
      <c r="G62" s="603"/>
      <c r="H62" s="603"/>
      <c r="I62" s="603"/>
      <c r="J62" s="603"/>
      <c r="K62" s="603"/>
      <c r="L62" s="604"/>
    </row>
    <row r="63" spans="1:13">
      <c r="A63" s="603"/>
      <c r="B63" s="603"/>
      <c r="C63" s="604"/>
      <c r="D63" s="603"/>
      <c r="E63" s="605"/>
      <c r="F63" s="603"/>
      <c r="G63" s="603"/>
      <c r="H63" s="603"/>
      <c r="I63" s="603"/>
      <c r="J63" s="603"/>
      <c r="K63" s="603"/>
      <c r="L63" s="604"/>
    </row>
    <row r="64" spans="1:13">
      <c r="A64" s="603"/>
      <c r="B64" s="603"/>
      <c r="C64" s="604"/>
      <c r="D64" s="603"/>
      <c r="E64" s="605"/>
      <c r="F64" s="603"/>
      <c r="G64" s="603"/>
      <c r="H64" s="603"/>
      <c r="I64" s="603"/>
      <c r="J64" s="603"/>
      <c r="K64" s="603"/>
      <c r="L64" s="604"/>
    </row>
    <row r="65" spans="1:12">
      <c r="A65" s="603"/>
      <c r="B65" s="603"/>
      <c r="C65" s="604"/>
      <c r="D65" s="604"/>
      <c r="E65" s="609"/>
      <c r="F65" s="604"/>
      <c r="G65" s="604"/>
      <c r="H65" s="604"/>
      <c r="I65" s="604"/>
      <c r="J65" s="604"/>
      <c r="K65" s="604"/>
      <c r="L65" s="604"/>
    </row>
    <row r="66" spans="1:12">
      <c r="A66" s="603"/>
      <c r="B66" s="603"/>
      <c r="C66" s="604"/>
      <c r="D66" s="604"/>
      <c r="E66" s="609"/>
      <c r="F66" s="604"/>
      <c r="G66" s="604"/>
      <c r="H66" s="604"/>
      <c r="I66" s="604"/>
      <c r="J66" s="604"/>
      <c r="K66" s="604"/>
      <c r="L66" s="604"/>
    </row>
    <row r="67" spans="1:12">
      <c r="A67" s="603"/>
      <c r="B67" s="603"/>
      <c r="C67" s="604"/>
      <c r="D67" s="604"/>
      <c r="E67" s="609"/>
      <c r="F67" s="604"/>
      <c r="G67" s="604"/>
      <c r="H67" s="604"/>
      <c r="I67" s="604"/>
      <c r="J67" s="604"/>
      <c r="K67" s="604"/>
      <c r="L67" s="604"/>
    </row>
    <row r="68" spans="1:12">
      <c r="A68" s="603"/>
      <c r="B68" s="603"/>
      <c r="C68" s="604"/>
      <c r="D68" s="604"/>
      <c r="E68" s="609"/>
      <c r="F68" s="604"/>
      <c r="G68" s="604"/>
      <c r="H68" s="604"/>
      <c r="I68" s="604"/>
      <c r="J68" s="604"/>
      <c r="K68" s="604"/>
      <c r="L68" s="604"/>
    </row>
    <row r="69" spans="1:12">
      <c r="A69" s="603"/>
      <c r="B69" s="603"/>
      <c r="C69" s="604"/>
      <c r="D69" s="604"/>
      <c r="E69" s="609"/>
      <c r="F69" s="604"/>
      <c r="G69" s="604"/>
      <c r="H69" s="604"/>
      <c r="I69" s="604"/>
      <c r="J69" s="604"/>
      <c r="K69" s="604"/>
      <c r="L69" s="604"/>
    </row>
    <row r="70" spans="1:12">
      <c r="A70" s="603"/>
      <c r="B70" s="603"/>
      <c r="C70" s="604"/>
      <c r="D70" s="604"/>
      <c r="E70" s="609"/>
      <c r="F70" s="604"/>
      <c r="G70" s="604"/>
      <c r="H70" s="604"/>
      <c r="I70" s="604"/>
      <c r="J70" s="604"/>
      <c r="K70" s="604"/>
      <c r="L70" s="604"/>
    </row>
    <row r="71" spans="1:12">
      <c r="A71" s="610"/>
      <c r="B71" s="610"/>
      <c r="E71" s="607"/>
    </row>
    <row r="72" spans="1:12">
      <c r="E72" s="607"/>
    </row>
    <row r="73" spans="1:12">
      <c r="E73" s="607"/>
    </row>
    <row r="74" spans="1:12">
      <c r="E74" s="607"/>
    </row>
    <row r="75" spans="1:12">
      <c r="E75" s="607"/>
    </row>
    <row r="76" spans="1:12">
      <c r="E76" s="607"/>
    </row>
    <row r="77" spans="1:12">
      <c r="E77" s="607"/>
    </row>
    <row r="78" spans="1:12">
      <c r="E78" s="607"/>
    </row>
    <row r="79" spans="1:12">
      <c r="E79" s="607"/>
    </row>
    <row r="80" spans="1:12">
      <c r="E80" s="607"/>
    </row>
    <row r="81" spans="5:5">
      <c r="E81" s="607"/>
    </row>
    <row r="82" spans="5:5">
      <c r="E82" s="607"/>
    </row>
    <row r="83" spans="5:5">
      <c r="E83" s="607"/>
    </row>
    <row r="84" spans="5:5">
      <c r="E84" s="607"/>
    </row>
    <row r="85" spans="5:5">
      <c r="E85" s="607"/>
    </row>
    <row r="86" spans="5:5">
      <c r="E86" s="607"/>
    </row>
    <row r="87" spans="5:5">
      <c r="E87" s="607"/>
    </row>
    <row r="88" spans="5:5">
      <c r="E88" s="607"/>
    </row>
    <row r="89" spans="5:5">
      <c r="E89" s="607"/>
    </row>
    <row r="90" spans="5:5">
      <c r="E90" s="607"/>
    </row>
    <row r="91" spans="5:5">
      <c r="E91" s="607"/>
    </row>
    <row r="92" spans="5:5">
      <c r="E92" s="60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BM133"/>
  <sheetViews>
    <sheetView showGridLines="0" workbookViewId="0">
      <selection activeCell="H128" sqref="H128:H132"/>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46" t="s">
        <v>5</v>
      </c>
      <c r="M2" s="647"/>
      <c r="N2" s="647"/>
      <c r="O2" s="647"/>
      <c r="P2" s="647"/>
      <c r="Q2" s="647"/>
      <c r="R2" s="647"/>
      <c r="S2" s="647"/>
      <c r="T2" s="647"/>
      <c r="U2" s="647"/>
      <c r="V2" s="647"/>
      <c r="AT2" s="18" t="s">
        <v>98</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681" t="str">
        <f>'Rekapitulace stavby'!K6</f>
        <v>Tělocvična v ulici Jívanská - revize 01</v>
      </c>
      <c r="F7" s="682"/>
      <c r="G7" s="682"/>
      <c r="H7" s="682"/>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71" t="s">
        <v>3916</v>
      </c>
      <c r="F9" s="680"/>
      <c r="G9" s="680"/>
      <c r="H9" s="680"/>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29. 11. 2022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55" t="str">
        <f>'Rekapitulace stavby'!E14</f>
        <v xml:space="preserve"> </v>
      </c>
      <c r="F18" s="655"/>
      <c r="G18" s="655"/>
      <c r="H18" s="655"/>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57" t="s">
        <v>1</v>
      </c>
      <c r="F27" s="657"/>
      <c r="G27" s="657"/>
      <c r="H27" s="657"/>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ROUND(J122,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ROUND((SUM(BE122:BE132)),  2)</f>
        <v>0</v>
      </c>
      <c r="G33" s="30"/>
      <c r="H33" s="30"/>
      <c r="I33" s="99">
        <v>0.21</v>
      </c>
      <c r="J33" s="98">
        <f>ROUND(((SUM(BE122:BE132))*I33),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ROUND((SUM(BF122:BF132)),  2)</f>
        <v>0</v>
      </c>
      <c r="G34" s="30"/>
      <c r="H34" s="30"/>
      <c r="I34" s="99">
        <v>0.15</v>
      </c>
      <c r="J34" s="98">
        <f>ROUND(((SUM(BF122:BF132))*I34),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ROUND((SUM(BG122:BG132)),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ROUND((SUM(BH122:BH132)),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ROUND((SUM(BI122:BI132)),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681" t="str">
        <f>E7</f>
        <v>Tělocvična v ulici Jívanská - revize 01</v>
      </c>
      <c r="F85" s="682"/>
      <c r="G85" s="682"/>
      <c r="H85" s="68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71" t="str">
        <f>E9</f>
        <v>IO 04 - Veřejné osvětlení</v>
      </c>
      <c r="F87" s="680"/>
      <c r="G87" s="680"/>
      <c r="H87" s="680"/>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29. 11. 2022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J122</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401</v>
      </c>
      <c r="E97" s="113"/>
      <c r="F97" s="113"/>
      <c r="G97" s="113"/>
      <c r="H97" s="113"/>
      <c r="I97" s="113"/>
      <c r="J97" s="114">
        <f>J123</f>
        <v>0</v>
      </c>
      <c r="L97" s="111"/>
    </row>
    <row r="98" spans="1:31" s="10" customFormat="1" ht="19.95" customHeight="1">
      <c r="B98" s="115"/>
      <c r="D98" s="116" t="s">
        <v>408</v>
      </c>
      <c r="E98" s="117"/>
      <c r="F98" s="117"/>
      <c r="G98" s="117"/>
      <c r="H98" s="117"/>
      <c r="I98" s="117"/>
      <c r="J98" s="118">
        <f>J124</f>
        <v>0</v>
      </c>
      <c r="L98" s="115"/>
    </row>
    <row r="99" spans="1:31" s="9" customFormat="1" ht="24.9" customHeight="1">
      <c r="B99" s="111"/>
      <c r="D99" s="112" t="s">
        <v>117</v>
      </c>
      <c r="E99" s="113"/>
      <c r="F99" s="113"/>
      <c r="G99" s="113"/>
      <c r="H99" s="113"/>
      <c r="I99" s="113"/>
      <c r="J99" s="114">
        <f>J126</f>
        <v>0</v>
      </c>
      <c r="L99" s="111"/>
    </row>
    <row r="100" spans="1:31" s="10" customFormat="1" ht="19.95" customHeight="1">
      <c r="B100" s="115"/>
      <c r="D100" s="116" t="s">
        <v>119</v>
      </c>
      <c r="E100" s="117"/>
      <c r="F100" s="117"/>
      <c r="G100" s="117"/>
      <c r="H100" s="117"/>
      <c r="I100" s="117"/>
      <c r="J100" s="118">
        <f>J127</f>
        <v>0</v>
      </c>
      <c r="L100" s="115"/>
    </row>
    <row r="101" spans="1:31" s="10" customFormat="1" ht="19.95" customHeight="1">
      <c r="B101" s="115"/>
      <c r="D101" s="116" t="s">
        <v>120</v>
      </c>
      <c r="E101" s="117"/>
      <c r="F101" s="117"/>
      <c r="G101" s="117"/>
      <c r="H101" s="117"/>
      <c r="I101" s="117"/>
      <c r="J101" s="118">
        <f>J129</f>
        <v>0</v>
      </c>
      <c r="L101" s="115"/>
    </row>
    <row r="102" spans="1:31" s="10" customFormat="1" ht="19.95" customHeight="1">
      <c r="B102" s="115"/>
      <c r="D102" s="116" t="s">
        <v>121</v>
      </c>
      <c r="E102" s="117"/>
      <c r="F102" s="117"/>
      <c r="G102" s="117"/>
      <c r="H102" s="117"/>
      <c r="I102" s="117"/>
      <c r="J102" s="118">
        <f>J131</f>
        <v>0</v>
      </c>
      <c r="L102" s="115"/>
    </row>
    <row r="103" spans="1:31" s="2" customFormat="1" ht="21.75" customHeight="1">
      <c r="A103" s="30"/>
      <c r="B103" s="31"/>
      <c r="C103" s="30"/>
      <c r="D103" s="30"/>
      <c r="E103" s="30"/>
      <c r="F103" s="30"/>
      <c r="G103" s="30"/>
      <c r="H103" s="30"/>
      <c r="I103" s="30"/>
      <c r="J103" s="30"/>
      <c r="K103" s="30"/>
      <c r="L103" s="40"/>
      <c r="S103" s="30"/>
      <c r="T103" s="30"/>
      <c r="U103" s="30"/>
      <c r="V103" s="30"/>
      <c r="W103" s="30"/>
      <c r="X103" s="30"/>
      <c r="Y103" s="30"/>
      <c r="Z103" s="30"/>
      <c r="AA103" s="30"/>
      <c r="AB103" s="30"/>
      <c r="AC103" s="30"/>
      <c r="AD103" s="30"/>
      <c r="AE103" s="30"/>
    </row>
    <row r="104" spans="1:31" s="2" customFormat="1" ht="6.9" customHeight="1">
      <c r="A104" s="30"/>
      <c r="B104" s="45"/>
      <c r="C104" s="46"/>
      <c r="D104" s="46"/>
      <c r="E104" s="46"/>
      <c r="F104" s="46"/>
      <c r="G104" s="46"/>
      <c r="H104" s="46"/>
      <c r="I104" s="46"/>
      <c r="J104" s="46"/>
      <c r="K104" s="46"/>
      <c r="L104" s="40"/>
      <c r="S104" s="30"/>
      <c r="T104" s="30"/>
      <c r="U104" s="30"/>
      <c r="V104" s="30"/>
      <c r="W104" s="30"/>
      <c r="X104" s="30"/>
      <c r="Y104" s="30"/>
      <c r="Z104" s="30"/>
      <c r="AA104" s="30"/>
      <c r="AB104" s="30"/>
      <c r="AC104" s="30"/>
      <c r="AD104" s="30"/>
      <c r="AE104" s="30"/>
    </row>
    <row r="108" spans="1:31" s="2" customFormat="1" ht="6.9" customHeight="1">
      <c r="A108" s="30"/>
      <c r="B108" s="47"/>
      <c r="C108" s="48"/>
      <c r="D108" s="48"/>
      <c r="E108" s="48"/>
      <c r="F108" s="48"/>
      <c r="G108" s="48"/>
      <c r="H108" s="48"/>
      <c r="I108" s="48"/>
      <c r="J108" s="48"/>
      <c r="K108" s="48"/>
      <c r="L108" s="40"/>
      <c r="S108" s="30"/>
      <c r="T108" s="30"/>
      <c r="U108" s="30"/>
      <c r="V108" s="30"/>
      <c r="W108" s="30"/>
      <c r="X108" s="30"/>
      <c r="Y108" s="30"/>
      <c r="Z108" s="30"/>
      <c r="AA108" s="30"/>
      <c r="AB108" s="30"/>
      <c r="AC108" s="30"/>
      <c r="AD108" s="30"/>
      <c r="AE108" s="30"/>
    </row>
    <row r="109" spans="1:31" s="2" customFormat="1" ht="24.9" customHeight="1">
      <c r="A109" s="30"/>
      <c r="B109" s="31"/>
      <c r="C109" s="22" t="s">
        <v>122</v>
      </c>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12" customHeight="1">
      <c r="A111" s="30"/>
      <c r="B111" s="31"/>
      <c r="C111" s="27" t="s">
        <v>14</v>
      </c>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6.5" customHeight="1">
      <c r="A112" s="30"/>
      <c r="B112" s="31"/>
      <c r="C112" s="30"/>
      <c r="D112" s="30"/>
      <c r="E112" s="681" t="str">
        <f>E7</f>
        <v>Tělocvična v ulici Jívanská - revize 01</v>
      </c>
      <c r="F112" s="682"/>
      <c r="G112" s="682"/>
      <c r="H112" s="682"/>
      <c r="I112" s="30"/>
      <c r="J112" s="30"/>
      <c r="K112" s="30"/>
      <c r="L112" s="40"/>
      <c r="S112" s="30"/>
      <c r="T112" s="30"/>
      <c r="U112" s="30"/>
      <c r="V112" s="30"/>
      <c r="W112" s="30"/>
      <c r="X112" s="30"/>
      <c r="Y112" s="30"/>
      <c r="Z112" s="30"/>
      <c r="AA112" s="30"/>
      <c r="AB112" s="30"/>
      <c r="AC112" s="30"/>
      <c r="AD112" s="30"/>
      <c r="AE112" s="30"/>
    </row>
    <row r="113" spans="1:65" s="2" customFormat="1" ht="12" customHeight="1">
      <c r="A113" s="30"/>
      <c r="B113" s="31"/>
      <c r="C113" s="27" t="s">
        <v>103</v>
      </c>
      <c r="D113" s="30"/>
      <c r="E113" s="30"/>
      <c r="F113" s="30"/>
      <c r="G113" s="30"/>
      <c r="H113" s="30"/>
      <c r="I113" s="30"/>
      <c r="J113" s="30"/>
      <c r="K113" s="30"/>
      <c r="L113" s="40"/>
      <c r="S113" s="30"/>
      <c r="T113" s="30"/>
      <c r="U113" s="30"/>
      <c r="V113" s="30"/>
      <c r="W113" s="30"/>
      <c r="X113" s="30"/>
      <c r="Y113" s="30"/>
      <c r="Z113" s="30"/>
      <c r="AA113" s="30"/>
      <c r="AB113" s="30"/>
      <c r="AC113" s="30"/>
      <c r="AD113" s="30"/>
      <c r="AE113" s="30"/>
    </row>
    <row r="114" spans="1:65" s="2" customFormat="1" ht="16.5" customHeight="1">
      <c r="A114" s="30"/>
      <c r="B114" s="31"/>
      <c r="C114" s="30"/>
      <c r="D114" s="30"/>
      <c r="E114" s="671" t="str">
        <f>E9</f>
        <v>IO 04 - Veřejné osvětlení</v>
      </c>
      <c r="F114" s="680"/>
      <c r="G114" s="680"/>
      <c r="H114" s="680"/>
      <c r="I114" s="30"/>
      <c r="J114" s="30"/>
      <c r="K114" s="30"/>
      <c r="L114" s="40"/>
      <c r="S114" s="30"/>
      <c r="T114" s="30"/>
      <c r="U114" s="30"/>
      <c r="V114" s="30"/>
      <c r="W114" s="30"/>
      <c r="X114" s="30"/>
      <c r="Y114" s="30"/>
      <c r="Z114" s="30"/>
      <c r="AA114" s="30"/>
      <c r="AB114" s="30"/>
      <c r="AC114" s="30"/>
      <c r="AD114" s="30"/>
      <c r="AE114" s="30"/>
    </row>
    <row r="115" spans="1:65" s="2" customFormat="1" ht="6.9" customHeight="1">
      <c r="A115" s="30"/>
      <c r="B115" s="31"/>
      <c r="C115" s="30"/>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5" s="2" customFormat="1" ht="12" customHeight="1">
      <c r="A116" s="30"/>
      <c r="B116" s="31"/>
      <c r="C116" s="27" t="s">
        <v>18</v>
      </c>
      <c r="D116" s="30"/>
      <c r="E116" s="30"/>
      <c r="F116" s="25" t="str">
        <f>F12</f>
        <v>Praha - Horní Počernice</v>
      </c>
      <c r="G116" s="30"/>
      <c r="H116" s="30"/>
      <c r="I116" s="27" t="s">
        <v>20</v>
      </c>
      <c r="J116" s="53" t="str">
        <f>IF(J12="","",J12)</f>
        <v>29. 11. 2022</v>
      </c>
      <c r="K116" s="30"/>
      <c r="L116" s="40"/>
      <c r="S116" s="30"/>
      <c r="T116" s="30"/>
      <c r="U116" s="30"/>
      <c r="V116" s="30"/>
      <c r="W116" s="30"/>
      <c r="X116" s="30"/>
      <c r="Y116" s="30"/>
      <c r="Z116" s="30"/>
      <c r="AA116" s="30"/>
      <c r="AB116" s="30"/>
      <c r="AC116" s="30"/>
      <c r="AD116" s="30"/>
      <c r="AE116" s="30"/>
    </row>
    <row r="117" spans="1:65" s="2" customFormat="1" ht="6.9" customHeight="1">
      <c r="A117" s="30"/>
      <c r="B117" s="31"/>
      <c r="C117" s="30"/>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5" s="2" customFormat="1" ht="25.65" customHeight="1">
      <c r="A118" s="30"/>
      <c r="B118" s="31"/>
      <c r="C118" s="27" t="s">
        <v>22</v>
      </c>
      <c r="D118" s="30"/>
      <c r="E118" s="30"/>
      <c r="F118" s="25" t="str">
        <f>E15</f>
        <v xml:space="preserve"> </v>
      </c>
      <c r="G118" s="30"/>
      <c r="H118" s="30"/>
      <c r="I118" s="27" t="s">
        <v>27</v>
      </c>
      <c r="J118" s="28" t="str">
        <f>E21</f>
        <v>Sportovní projekty s.r.o.</v>
      </c>
      <c r="K118" s="30"/>
      <c r="L118" s="40"/>
      <c r="S118" s="30"/>
      <c r="T118" s="30"/>
      <c r="U118" s="30"/>
      <c r="V118" s="30"/>
      <c r="W118" s="30"/>
      <c r="X118" s="30"/>
      <c r="Y118" s="30"/>
      <c r="Z118" s="30"/>
      <c r="AA118" s="30"/>
      <c r="AB118" s="30"/>
      <c r="AC118" s="30"/>
      <c r="AD118" s="30"/>
      <c r="AE118" s="30"/>
    </row>
    <row r="119" spans="1:65" s="2" customFormat="1" ht="15.15" customHeight="1">
      <c r="A119" s="30"/>
      <c r="B119" s="31"/>
      <c r="C119" s="27" t="s">
        <v>26</v>
      </c>
      <c r="D119" s="30"/>
      <c r="E119" s="30"/>
      <c r="F119" s="25" t="str">
        <f>IF(E18="","",E18)</f>
        <v xml:space="preserve"> </v>
      </c>
      <c r="G119" s="30"/>
      <c r="H119" s="30"/>
      <c r="I119" s="27" t="s">
        <v>30</v>
      </c>
      <c r="J119" s="28" t="str">
        <f>E24</f>
        <v>F.Pecka</v>
      </c>
      <c r="K119" s="30"/>
      <c r="L119" s="40"/>
      <c r="S119" s="30"/>
      <c r="T119" s="30"/>
      <c r="U119" s="30"/>
      <c r="V119" s="30"/>
      <c r="W119" s="30"/>
      <c r="X119" s="30"/>
      <c r="Y119" s="30"/>
      <c r="Z119" s="30"/>
      <c r="AA119" s="30"/>
      <c r="AB119" s="30"/>
      <c r="AC119" s="30"/>
      <c r="AD119" s="30"/>
      <c r="AE119" s="30"/>
    </row>
    <row r="120" spans="1:65" s="2" customFormat="1" ht="10.35" customHeight="1">
      <c r="A120" s="30"/>
      <c r="B120" s="31"/>
      <c r="C120" s="30"/>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65" s="11" customFormat="1" ht="29.25" customHeight="1">
      <c r="A121" s="119"/>
      <c r="B121" s="120"/>
      <c r="C121" s="121" t="s">
        <v>123</v>
      </c>
      <c r="D121" s="122" t="s">
        <v>58</v>
      </c>
      <c r="E121" s="122" t="s">
        <v>54</v>
      </c>
      <c r="F121" s="122" t="s">
        <v>55</v>
      </c>
      <c r="G121" s="122" t="s">
        <v>124</v>
      </c>
      <c r="H121" s="122" t="s">
        <v>125</v>
      </c>
      <c r="I121" s="122" t="s">
        <v>126</v>
      </c>
      <c r="J121" s="123" t="s">
        <v>107</v>
      </c>
      <c r="K121" s="124" t="s">
        <v>127</v>
      </c>
      <c r="L121" s="125"/>
      <c r="M121" s="60" t="s">
        <v>1</v>
      </c>
      <c r="N121" s="61" t="s">
        <v>37</v>
      </c>
      <c r="O121" s="61" t="s">
        <v>128</v>
      </c>
      <c r="P121" s="61" t="s">
        <v>129</v>
      </c>
      <c r="Q121" s="61" t="s">
        <v>130</v>
      </c>
      <c r="R121" s="61" t="s">
        <v>131</v>
      </c>
      <c r="S121" s="61" t="s">
        <v>132</v>
      </c>
      <c r="T121" s="62" t="s">
        <v>133</v>
      </c>
      <c r="U121" s="119"/>
      <c r="V121" s="119"/>
      <c r="W121" s="119"/>
      <c r="X121" s="119"/>
      <c r="Y121" s="119"/>
      <c r="Z121" s="119"/>
      <c r="AA121" s="119"/>
      <c r="AB121" s="119"/>
      <c r="AC121" s="119"/>
      <c r="AD121" s="119"/>
      <c r="AE121" s="119"/>
    </row>
    <row r="122" spans="1:65" s="2" customFormat="1" ht="22.8" customHeight="1">
      <c r="A122" s="30"/>
      <c r="B122" s="31"/>
      <c r="C122" s="67" t="s">
        <v>134</v>
      </c>
      <c r="D122" s="30"/>
      <c r="E122" s="30"/>
      <c r="F122" s="30"/>
      <c r="G122" s="30"/>
      <c r="H122" s="30"/>
      <c r="I122" s="30"/>
      <c r="J122" s="126">
        <f>BK122</f>
        <v>0</v>
      </c>
      <c r="K122" s="30"/>
      <c r="L122" s="31"/>
      <c r="M122" s="63"/>
      <c r="N122" s="54"/>
      <c r="O122" s="64"/>
      <c r="P122" s="127">
        <f>P123+P126</f>
        <v>0</v>
      </c>
      <c r="Q122" s="64"/>
      <c r="R122" s="127">
        <f>R123+R126</f>
        <v>0</v>
      </c>
      <c r="S122" s="64"/>
      <c r="T122" s="128">
        <f>T123+T126</f>
        <v>0</v>
      </c>
      <c r="U122" s="30"/>
      <c r="V122" s="30"/>
      <c r="W122" s="30"/>
      <c r="X122" s="30"/>
      <c r="Y122" s="30"/>
      <c r="Z122" s="30"/>
      <c r="AA122" s="30"/>
      <c r="AB122" s="30"/>
      <c r="AC122" s="30"/>
      <c r="AD122" s="30"/>
      <c r="AE122" s="30"/>
      <c r="AT122" s="18" t="s">
        <v>72</v>
      </c>
      <c r="AU122" s="18" t="s">
        <v>109</v>
      </c>
      <c r="BK122" s="129">
        <f>BK123+BK126</f>
        <v>0</v>
      </c>
    </row>
    <row r="123" spans="1:65" s="12" customFormat="1" ht="25.95" customHeight="1">
      <c r="B123" s="130"/>
      <c r="D123" s="131" t="s">
        <v>72</v>
      </c>
      <c r="E123" s="132" t="s">
        <v>1712</v>
      </c>
      <c r="F123" s="132" t="s">
        <v>1713</v>
      </c>
      <c r="J123" s="133">
        <f>BK123</f>
        <v>0</v>
      </c>
      <c r="L123" s="130"/>
      <c r="M123" s="134"/>
      <c r="N123" s="135"/>
      <c r="O123" s="135"/>
      <c r="P123" s="136">
        <f>P124</f>
        <v>0</v>
      </c>
      <c r="Q123" s="135"/>
      <c r="R123" s="136">
        <f>R124</f>
        <v>0</v>
      </c>
      <c r="S123" s="135"/>
      <c r="T123" s="137">
        <f>T124</f>
        <v>0</v>
      </c>
      <c r="AR123" s="131" t="s">
        <v>83</v>
      </c>
      <c r="AT123" s="138" t="s">
        <v>72</v>
      </c>
      <c r="AU123" s="138" t="s">
        <v>73</v>
      </c>
      <c r="AY123" s="131" t="s">
        <v>137</v>
      </c>
      <c r="BK123" s="139">
        <f>BK124</f>
        <v>0</v>
      </c>
    </row>
    <row r="124" spans="1:65" s="12" customFormat="1" ht="22.8" customHeight="1">
      <c r="B124" s="130"/>
      <c r="D124" s="131" t="s">
        <v>72</v>
      </c>
      <c r="E124" s="140" t="s">
        <v>2175</v>
      </c>
      <c r="F124" s="140" t="s">
        <v>2176</v>
      </c>
      <c r="J124" s="141">
        <f>BK124</f>
        <v>0</v>
      </c>
      <c r="L124" s="130"/>
      <c r="M124" s="134"/>
      <c r="N124" s="135"/>
      <c r="O124" s="135"/>
      <c r="P124" s="136">
        <f>P125</f>
        <v>0</v>
      </c>
      <c r="Q124" s="135"/>
      <c r="R124" s="136">
        <f>R125</f>
        <v>0</v>
      </c>
      <c r="S124" s="135"/>
      <c r="T124" s="137">
        <f>T125</f>
        <v>0</v>
      </c>
      <c r="AR124" s="131" t="s">
        <v>83</v>
      </c>
      <c r="AT124" s="138" t="s">
        <v>72</v>
      </c>
      <c r="AU124" s="138" t="s">
        <v>81</v>
      </c>
      <c r="AY124" s="131" t="s">
        <v>137</v>
      </c>
      <c r="BK124" s="139">
        <f>BK125</f>
        <v>0</v>
      </c>
    </row>
    <row r="125" spans="1:65" s="2" customFormat="1" ht="16.5" customHeight="1">
      <c r="A125" s="30"/>
      <c r="B125" s="142"/>
      <c r="C125" s="143" t="s">
        <v>81</v>
      </c>
      <c r="D125" s="143" t="s">
        <v>139</v>
      </c>
      <c r="E125" s="144" t="s">
        <v>3917</v>
      </c>
      <c r="F125" s="145" t="s">
        <v>3918</v>
      </c>
      <c r="G125" s="146" t="s">
        <v>318</v>
      </c>
      <c r="H125" s="147">
        <v>1</v>
      </c>
      <c r="I125" s="148">
        <f>'IO-04'!G36</f>
        <v>0</v>
      </c>
      <c r="J125" s="148">
        <f>ROUND(I125*H125,2)</f>
        <v>0</v>
      </c>
      <c r="K125" s="149"/>
      <c r="L125" s="31"/>
      <c r="M125" s="150" t="s">
        <v>1</v>
      </c>
      <c r="N125" s="151" t="s">
        <v>38</v>
      </c>
      <c r="O125" s="152">
        <v>0</v>
      </c>
      <c r="P125" s="152">
        <f>O125*H125</f>
        <v>0</v>
      </c>
      <c r="Q125" s="152">
        <v>0</v>
      </c>
      <c r="R125" s="152">
        <f>Q125*H125</f>
        <v>0</v>
      </c>
      <c r="S125" s="152">
        <v>0</v>
      </c>
      <c r="T125" s="153">
        <f>S125*H125</f>
        <v>0</v>
      </c>
      <c r="U125" s="30"/>
      <c r="V125" s="30"/>
      <c r="W125" s="30"/>
      <c r="X125" s="30"/>
      <c r="Y125" s="30"/>
      <c r="Z125" s="30"/>
      <c r="AA125" s="30"/>
      <c r="AB125" s="30"/>
      <c r="AC125" s="30"/>
      <c r="AD125" s="30"/>
      <c r="AE125" s="30"/>
      <c r="AR125" s="154" t="s">
        <v>223</v>
      </c>
      <c r="AT125" s="154" t="s">
        <v>139</v>
      </c>
      <c r="AU125" s="154" t="s">
        <v>83</v>
      </c>
      <c r="AY125" s="18" t="s">
        <v>137</v>
      </c>
      <c r="BE125" s="155">
        <f>IF(N125="základní",J125,0)</f>
        <v>0</v>
      </c>
      <c r="BF125" s="155">
        <f>IF(N125="snížená",J125,0)</f>
        <v>0</v>
      </c>
      <c r="BG125" s="155">
        <f>IF(N125="zákl. přenesená",J125,0)</f>
        <v>0</v>
      </c>
      <c r="BH125" s="155">
        <f>IF(N125="sníž. přenesená",J125,0)</f>
        <v>0</v>
      </c>
      <c r="BI125" s="155">
        <f>IF(N125="nulová",J125,0)</f>
        <v>0</v>
      </c>
      <c r="BJ125" s="18" t="s">
        <v>81</v>
      </c>
      <c r="BK125" s="155">
        <f>ROUND(I125*H125,2)</f>
        <v>0</v>
      </c>
      <c r="BL125" s="18" t="s">
        <v>223</v>
      </c>
      <c r="BM125" s="154" t="s">
        <v>3919</v>
      </c>
    </row>
    <row r="126" spans="1:65" s="12" customFormat="1" ht="25.95" customHeight="1">
      <c r="B126" s="130"/>
      <c r="D126" s="131" t="s">
        <v>72</v>
      </c>
      <c r="E126" s="132" t="s">
        <v>371</v>
      </c>
      <c r="F126" s="132" t="s">
        <v>372</v>
      </c>
      <c r="J126" s="133">
        <f>BK126</f>
        <v>0</v>
      </c>
      <c r="L126" s="130"/>
      <c r="M126" s="134"/>
      <c r="N126" s="135"/>
      <c r="O126" s="135"/>
      <c r="P126" s="136">
        <f>P127+P129+P131</f>
        <v>0</v>
      </c>
      <c r="Q126" s="135"/>
      <c r="R126" s="136">
        <f>R127+R129+R131</f>
        <v>0</v>
      </c>
      <c r="S126" s="135"/>
      <c r="T126" s="137">
        <f>T127+T129+T131</f>
        <v>0</v>
      </c>
      <c r="AR126" s="131" t="s">
        <v>160</v>
      </c>
      <c r="AT126" s="138" t="s">
        <v>72</v>
      </c>
      <c r="AU126" s="138" t="s">
        <v>73</v>
      </c>
      <c r="AY126" s="131" t="s">
        <v>137</v>
      </c>
      <c r="BK126" s="139">
        <f>BK127+BK129+BK131</f>
        <v>0</v>
      </c>
    </row>
    <row r="127" spans="1:65" s="12" customFormat="1" ht="22.8" customHeight="1">
      <c r="B127" s="130"/>
      <c r="D127" s="131" t="s">
        <v>72</v>
      </c>
      <c r="E127" s="140" t="s">
        <v>380</v>
      </c>
      <c r="F127" s="140" t="s">
        <v>381</v>
      </c>
      <c r="J127" s="141">
        <f>BK127</f>
        <v>0</v>
      </c>
      <c r="L127" s="130"/>
      <c r="M127" s="134"/>
      <c r="N127" s="135"/>
      <c r="O127" s="135"/>
      <c r="P127" s="136">
        <f>P128</f>
        <v>0</v>
      </c>
      <c r="Q127" s="135"/>
      <c r="R127" s="136">
        <f>R128</f>
        <v>0</v>
      </c>
      <c r="S127" s="135"/>
      <c r="T127" s="137">
        <f>T128</f>
        <v>0</v>
      </c>
      <c r="AR127" s="131" t="s">
        <v>160</v>
      </c>
      <c r="AT127" s="138" t="s">
        <v>72</v>
      </c>
      <c r="AU127" s="138" t="s">
        <v>81</v>
      </c>
      <c r="AY127" s="131" t="s">
        <v>137</v>
      </c>
      <c r="BK127" s="139">
        <f>BK128</f>
        <v>0</v>
      </c>
    </row>
    <row r="128" spans="1:65" s="2" customFormat="1" ht="16.5" customHeight="1">
      <c r="A128" s="30"/>
      <c r="B128" s="142"/>
      <c r="C128" s="143" t="s">
        <v>83</v>
      </c>
      <c r="D128" s="143" t="s">
        <v>139</v>
      </c>
      <c r="E128" s="144" t="s">
        <v>383</v>
      </c>
      <c r="F128" s="145" t="s">
        <v>381</v>
      </c>
      <c r="G128" s="146" t="s">
        <v>384</v>
      </c>
      <c r="H128" s="147"/>
      <c r="I128" s="148"/>
      <c r="J128" s="148">
        <f>ROUND(I128*H128,2)</f>
        <v>0</v>
      </c>
      <c r="K128" s="149"/>
      <c r="L128" s="31"/>
      <c r="M128" s="150" t="s">
        <v>1</v>
      </c>
      <c r="N128" s="151" t="s">
        <v>38</v>
      </c>
      <c r="O128" s="152">
        <v>0</v>
      </c>
      <c r="P128" s="152">
        <f>O128*H128</f>
        <v>0</v>
      </c>
      <c r="Q128" s="152">
        <v>0</v>
      </c>
      <c r="R128" s="152">
        <f>Q128*H128</f>
        <v>0</v>
      </c>
      <c r="S128" s="152">
        <v>0</v>
      </c>
      <c r="T128" s="153">
        <f>S128*H128</f>
        <v>0</v>
      </c>
      <c r="U128" s="30"/>
      <c r="V128" s="30"/>
      <c r="W128" s="30"/>
      <c r="X128" s="30"/>
      <c r="Y128" s="30"/>
      <c r="Z128" s="30"/>
      <c r="AA128" s="30"/>
      <c r="AB128" s="30"/>
      <c r="AC128" s="30"/>
      <c r="AD128" s="30"/>
      <c r="AE128" s="30"/>
      <c r="AR128" s="154" t="s">
        <v>378</v>
      </c>
      <c r="AT128" s="154" t="s">
        <v>139</v>
      </c>
      <c r="AU128" s="154" t="s">
        <v>83</v>
      </c>
      <c r="AY128" s="18" t="s">
        <v>137</v>
      </c>
      <c r="BE128" s="155">
        <f>IF(N128="základní",J128,0)</f>
        <v>0</v>
      </c>
      <c r="BF128" s="155">
        <f>IF(N128="snížená",J128,0)</f>
        <v>0</v>
      </c>
      <c r="BG128" s="155">
        <f>IF(N128="zákl. přenesená",J128,0)</f>
        <v>0</v>
      </c>
      <c r="BH128" s="155">
        <f>IF(N128="sníž. přenesená",J128,0)</f>
        <v>0</v>
      </c>
      <c r="BI128" s="155">
        <f>IF(N128="nulová",J128,0)</f>
        <v>0</v>
      </c>
      <c r="BJ128" s="18" t="s">
        <v>81</v>
      </c>
      <c r="BK128" s="155">
        <f>ROUND(I128*H128,2)</f>
        <v>0</v>
      </c>
      <c r="BL128" s="18" t="s">
        <v>378</v>
      </c>
      <c r="BM128" s="154" t="s">
        <v>3920</v>
      </c>
    </row>
    <row r="129" spans="1:65" s="12" customFormat="1" ht="22.8" customHeight="1">
      <c r="B129" s="130"/>
      <c r="D129" s="131" t="s">
        <v>72</v>
      </c>
      <c r="E129" s="140" t="s">
        <v>386</v>
      </c>
      <c r="F129" s="140" t="s">
        <v>387</v>
      </c>
      <c r="J129" s="141">
        <f>BK129</f>
        <v>0</v>
      </c>
      <c r="L129" s="130"/>
      <c r="M129" s="134"/>
      <c r="N129" s="135"/>
      <c r="O129" s="135"/>
      <c r="P129" s="136">
        <f>P130</f>
        <v>0</v>
      </c>
      <c r="Q129" s="135"/>
      <c r="R129" s="136">
        <f>R130</f>
        <v>0</v>
      </c>
      <c r="S129" s="135"/>
      <c r="T129" s="137">
        <f>T130</f>
        <v>0</v>
      </c>
      <c r="AR129" s="131" t="s">
        <v>160</v>
      </c>
      <c r="AT129" s="138" t="s">
        <v>72</v>
      </c>
      <c r="AU129" s="138" t="s">
        <v>81</v>
      </c>
      <c r="AY129" s="131" t="s">
        <v>137</v>
      </c>
      <c r="BK129" s="139">
        <f>BK130</f>
        <v>0</v>
      </c>
    </row>
    <row r="130" spans="1:65" s="2" customFormat="1" ht="16.5" customHeight="1">
      <c r="A130" s="30"/>
      <c r="B130" s="142"/>
      <c r="C130" s="143" t="s">
        <v>152</v>
      </c>
      <c r="D130" s="143" t="s">
        <v>139</v>
      </c>
      <c r="E130" s="144" t="s">
        <v>389</v>
      </c>
      <c r="F130" s="145" t="s">
        <v>387</v>
      </c>
      <c r="G130" s="146" t="s">
        <v>384</v>
      </c>
      <c r="H130" s="147"/>
      <c r="I130" s="148"/>
      <c r="J130" s="148">
        <f>ROUND(I130*H130,2)</f>
        <v>0</v>
      </c>
      <c r="K130" s="149"/>
      <c r="L130" s="31"/>
      <c r="M130" s="150" t="s">
        <v>1</v>
      </c>
      <c r="N130" s="151" t="s">
        <v>38</v>
      </c>
      <c r="O130" s="152">
        <v>0</v>
      </c>
      <c r="P130" s="152">
        <f>O130*H130</f>
        <v>0</v>
      </c>
      <c r="Q130" s="152">
        <v>0</v>
      </c>
      <c r="R130" s="152">
        <f>Q130*H130</f>
        <v>0</v>
      </c>
      <c r="S130" s="152">
        <v>0</v>
      </c>
      <c r="T130" s="153">
        <f>S130*H130</f>
        <v>0</v>
      </c>
      <c r="U130" s="30"/>
      <c r="V130" s="30"/>
      <c r="W130" s="30"/>
      <c r="X130" s="30"/>
      <c r="Y130" s="30"/>
      <c r="Z130" s="30"/>
      <c r="AA130" s="30"/>
      <c r="AB130" s="30"/>
      <c r="AC130" s="30"/>
      <c r="AD130" s="30"/>
      <c r="AE130" s="30"/>
      <c r="AR130" s="154" t="s">
        <v>378</v>
      </c>
      <c r="AT130" s="154" t="s">
        <v>139</v>
      </c>
      <c r="AU130" s="154" t="s">
        <v>83</v>
      </c>
      <c r="AY130" s="18" t="s">
        <v>137</v>
      </c>
      <c r="BE130" s="155">
        <f>IF(N130="základní",J130,0)</f>
        <v>0</v>
      </c>
      <c r="BF130" s="155">
        <f>IF(N130="snížená",J130,0)</f>
        <v>0</v>
      </c>
      <c r="BG130" s="155">
        <f>IF(N130="zákl. přenesená",J130,0)</f>
        <v>0</v>
      </c>
      <c r="BH130" s="155">
        <f>IF(N130="sníž. přenesená",J130,0)</f>
        <v>0</v>
      </c>
      <c r="BI130" s="155">
        <f>IF(N130="nulová",J130,0)</f>
        <v>0</v>
      </c>
      <c r="BJ130" s="18" t="s">
        <v>81</v>
      </c>
      <c r="BK130" s="155">
        <f>ROUND(I130*H130,2)</f>
        <v>0</v>
      </c>
      <c r="BL130" s="18" t="s">
        <v>378</v>
      </c>
      <c r="BM130" s="154" t="s">
        <v>3921</v>
      </c>
    </row>
    <row r="131" spans="1:65" s="12" customFormat="1" ht="22.8" customHeight="1">
      <c r="B131" s="130"/>
      <c r="D131" s="131" t="s">
        <v>72</v>
      </c>
      <c r="E131" s="140" t="s">
        <v>391</v>
      </c>
      <c r="F131" s="140" t="s">
        <v>392</v>
      </c>
      <c r="J131" s="141">
        <f>BK131</f>
        <v>0</v>
      </c>
      <c r="L131" s="130"/>
      <c r="M131" s="134"/>
      <c r="N131" s="135"/>
      <c r="O131" s="135"/>
      <c r="P131" s="136">
        <f>P132</f>
        <v>0</v>
      </c>
      <c r="Q131" s="135"/>
      <c r="R131" s="136">
        <f>R132</f>
        <v>0</v>
      </c>
      <c r="S131" s="135"/>
      <c r="T131" s="137">
        <f>T132</f>
        <v>0</v>
      </c>
      <c r="AR131" s="131" t="s">
        <v>160</v>
      </c>
      <c r="AT131" s="138" t="s">
        <v>72</v>
      </c>
      <c r="AU131" s="138" t="s">
        <v>81</v>
      </c>
      <c r="AY131" s="131" t="s">
        <v>137</v>
      </c>
      <c r="BK131" s="139">
        <f>BK132</f>
        <v>0</v>
      </c>
    </row>
    <row r="132" spans="1:65" s="2" customFormat="1" ht="16.5" customHeight="1">
      <c r="A132" s="30"/>
      <c r="B132" s="142"/>
      <c r="C132" s="143" t="s">
        <v>143</v>
      </c>
      <c r="D132" s="143" t="s">
        <v>139</v>
      </c>
      <c r="E132" s="144" t="s">
        <v>394</v>
      </c>
      <c r="F132" s="145" t="s">
        <v>395</v>
      </c>
      <c r="G132" s="146" t="s">
        <v>384</v>
      </c>
      <c r="H132" s="147"/>
      <c r="I132" s="148"/>
      <c r="J132" s="148">
        <f>ROUND(I132*H132,2)</f>
        <v>0</v>
      </c>
      <c r="K132" s="149"/>
      <c r="L132" s="31"/>
      <c r="M132" s="187" t="s">
        <v>1</v>
      </c>
      <c r="N132" s="188" t="s">
        <v>38</v>
      </c>
      <c r="O132" s="189">
        <v>0</v>
      </c>
      <c r="P132" s="189">
        <f>O132*H132</f>
        <v>0</v>
      </c>
      <c r="Q132" s="189">
        <v>0</v>
      </c>
      <c r="R132" s="189">
        <f>Q132*H132</f>
        <v>0</v>
      </c>
      <c r="S132" s="189">
        <v>0</v>
      </c>
      <c r="T132" s="190">
        <f>S132*H132</f>
        <v>0</v>
      </c>
      <c r="U132" s="30"/>
      <c r="V132" s="30"/>
      <c r="W132" s="30"/>
      <c r="X132" s="30"/>
      <c r="Y132" s="30"/>
      <c r="Z132" s="30"/>
      <c r="AA132" s="30"/>
      <c r="AB132" s="30"/>
      <c r="AC132" s="30"/>
      <c r="AD132" s="30"/>
      <c r="AE132" s="30"/>
      <c r="AR132" s="154" t="s">
        <v>378</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378</v>
      </c>
      <c r="BM132" s="154" t="s">
        <v>3922</v>
      </c>
    </row>
    <row r="133" spans="1:65" s="2" customFormat="1" ht="6.9" customHeight="1">
      <c r="A133" s="30"/>
      <c r="B133" s="45"/>
      <c r="C133" s="46"/>
      <c r="D133" s="46"/>
      <c r="E133" s="46"/>
      <c r="F133" s="46"/>
      <c r="G133" s="46"/>
      <c r="H133" s="46"/>
      <c r="I133" s="46"/>
      <c r="J133" s="46"/>
      <c r="K133" s="46"/>
      <c r="L133" s="31"/>
      <c r="M133" s="30"/>
      <c r="O133" s="30"/>
      <c r="P133" s="30"/>
      <c r="Q133" s="30"/>
      <c r="R133" s="30"/>
      <c r="S133" s="30"/>
      <c r="T133" s="30"/>
      <c r="U133" s="30"/>
      <c r="V133" s="30"/>
      <c r="W133" s="30"/>
      <c r="X133" s="30"/>
      <c r="Y133" s="30"/>
      <c r="Z133" s="30"/>
      <c r="AA133" s="30"/>
      <c r="AB133" s="30"/>
      <c r="AC133" s="30"/>
      <c r="AD133" s="30"/>
      <c r="AE133" s="30"/>
    </row>
  </sheetData>
  <autoFilter ref="C121:K13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dimension ref="A1:BH4982"/>
  <sheetViews>
    <sheetView workbookViewId="0">
      <selection activeCell="J9" sqref="J9:J34"/>
    </sheetView>
  </sheetViews>
  <sheetFormatPr defaultColWidth="11.7109375" defaultRowHeight="12" outlineLevelRow="1"/>
  <cols>
    <col min="1" max="1" width="5.140625" style="352" customWidth="1"/>
    <col min="2" max="2" width="16" style="357" bestFit="1" customWidth="1"/>
    <col min="3" max="3" width="49.28515625" style="357" customWidth="1"/>
    <col min="4" max="4" width="6.28515625" style="352" customWidth="1"/>
    <col min="5" max="5" width="13.5703125" style="352" customWidth="1"/>
    <col min="6" max="6" width="12.7109375" style="352" customWidth="1"/>
    <col min="7" max="7" width="16.28515625" style="352" customWidth="1"/>
    <col min="8" max="10" width="11.7109375" style="352"/>
    <col min="11" max="11" width="11.7109375" style="352" customWidth="1"/>
    <col min="12" max="13" width="11.7109375" style="352" hidden="1" customWidth="1"/>
    <col min="14" max="16384" width="11.7109375" style="352"/>
  </cols>
  <sheetData>
    <row r="1" spans="1:14" ht="15.6">
      <c r="A1" s="703" t="s">
        <v>5071</v>
      </c>
      <c r="B1" s="703"/>
      <c r="C1" s="703"/>
      <c r="D1" s="703"/>
      <c r="E1" s="703"/>
      <c r="F1" s="703"/>
      <c r="G1" s="703"/>
      <c r="H1" s="351"/>
      <c r="I1" s="351"/>
    </row>
    <row r="2" spans="1:14">
      <c r="A2" s="353" t="s">
        <v>5072</v>
      </c>
      <c r="B2" s="354" t="str">
        <f>[2]Stavba!CisloStavby</f>
        <v>0001</v>
      </c>
      <c r="C2" s="704" t="str">
        <f>[2]Stavba!NazevStavby</f>
        <v>Tělocvična Jívanská</v>
      </c>
      <c r="D2" s="704"/>
      <c r="E2" s="704"/>
      <c r="F2" s="704"/>
      <c r="G2" s="704"/>
      <c r="H2" s="704"/>
      <c r="I2" s="704"/>
      <c r="J2" s="704"/>
      <c r="K2" s="704"/>
    </row>
    <row r="3" spans="1:14">
      <c r="A3" s="353" t="s">
        <v>5073</v>
      </c>
      <c r="B3" s="354" t="str">
        <f>cisloobjektu</f>
        <v>20.011</v>
      </c>
      <c r="C3" s="705" t="str">
        <f>[2]Stavba!E3</f>
        <v>Tělocvična Jívanská</v>
      </c>
      <c r="D3" s="705"/>
      <c r="E3" s="705"/>
      <c r="F3" s="705"/>
      <c r="G3" s="705"/>
      <c r="H3" s="705"/>
      <c r="I3" s="705"/>
      <c r="J3" s="705"/>
      <c r="K3" s="705"/>
    </row>
    <row r="4" spans="1:14">
      <c r="A4" s="355" t="s">
        <v>5074</v>
      </c>
      <c r="B4" s="356" t="str">
        <f>CisloStavebnihoRozpoctu</f>
        <v>01</v>
      </c>
      <c r="C4" s="706" t="str">
        <f>VO</f>
        <v>projektový rozpočet</v>
      </c>
      <c r="D4" s="706"/>
      <c r="E4" s="706"/>
      <c r="F4" s="706"/>
      <c r="G4" s="706"/>
      <c r="H4" s="706"/>
      <c r="I4" s="706"/>
      <c r="J4" s="706"/>
      <c r="K4" s="706"/>
    </row>
    <row r="5" spans="1:14">
      <c r="D5" s="358"/>
      <c r="H5" s="351"/>
      <c r="I5" s="351"/>
    </row>
    <row r="6" spans="1:14" ht="24">
      <c r="A6" s="359" t="s">
        <v>5075</v>
      </c>
      <c r="B6" s="360" t="s">
        <v>5076</v>
      </c>
      <c r="C6" s="360" t="s">
        <v>5077</v>
      </c>
      <c r="D6" s="361" t="s">
        <v>124</v>
      </c>
      <c r="E6" s="359" t="s">
        <v>3963</v>
      </c>
      <c r="F6" s="359" t="s">
        <v>5078</v>
      </c>
      <c r="G6" s="362" t="s">
        <v>5079</v>
      </c>
      <c r="H6" s="363" t="s">
        <v>5080</v>
      </c>
      <c r="I6" s="363" t="s">
        <v>5081</v>
      </c>
      <c r="J6" s="364" t="s">
        <v>5082</v>
      </c>
      <c r="K6" s="364" t="s">
        <v>5083</v>
      </c>
      <c r="L6" s="364" t="s">
        <v>37</v>
      </c>
      <c r="M6" s="364" t="s">
        <v>5084</v>
      </c>
    </row>
    <row r="7" spans="1:14">
      <c r="A7" s="365"/>
      <c r="B7" s="366"/>
      <c r="C7" s="366"/>
      <c r="D7" s="367"/>
      <c r="E7" s="368"/>
      <c r="F7" s="369"/>
      <c r="G7" s="369"/>
      <c r="H7" s="370"/>
      <c r="I7" s="370"/>
      <c r="J7" s="369"/>
      <c r="K7" s="369"/>
      <c r="L7" s="369"/>
      <c r="M7" s="369"/>
    </row>
    <row r="8" spans="1:14" s="411" customFormat="1">
      <c r="A8" s="611" t="s">
        <v>5085</v>
      </c>
      <c r="B8" s="612" t="s">
        <v>5584</v>
      </c>
      <c r="C8" s="613" t="s">
        <v>5585</v>
      </c>
      <c r="D8" s="614"/>
      <c r="E8" s="615"/>
      <c r="F8" s="616"/>
      <c r="G8" s="616">
        <f>SUM(G9:G13)</f>
        <v>0</v>
      </c>
      <c r="H8" s="616"/>
      <c r="I8" s="616">
        <f>SUM(I9:I13)</f>
        <v>0</v>
      </c>
      <c r="J8" s="616"/>
      <c r="K8" s="617">
        <f>SUM(K9:K13)</f>
        <v>0</v>
      </c>
      <c r="L8" s="379"/>
      <c r="M8" s="379">
        <f>SUM(M9:M13)</f>
        <v>0</v>
      </c>
      <c r="N8" s="413"/>
    </row>
    <row r="9" spans="1:14" s="411" customFormat="1">
      <c r="A9" s="380">
        <v>426</v>
      </c>
      <c r="B9" s="381" t="s">
        <v>5586</v>
      </c>
      <c r="C9" s="382" t="s">
        <v>5587</v>
      </c>
      <c r="D9" s="391" t="s">
        <v>190</v>
      </c>
      <c r="E9" s="412">
        <v>55</v>
      </c>
      <c r="F9" s="406">
        <f>H9+J9</f>
        <v>0</v>
      </c>
      <c r="G9" s="406">
        <f t="shared" ref="G9:G13" si="0">E9*F9</f>
        <v>0</v>
      </c>
      <c r="H9" s="393"/>
      <c r="I9" s="406">
        <f t="shared" ref="I9:I13" si="1">ROUND(E9*H9,2)</f>
        <v>0</v>
      </c>
      <c r="J9" s="393"/>
      <c r="K9" s="407">
        <f>ROUND(E9*J9,2)</f>
        <v>0</v>
      </c>
      <c r="L9" s="408">
        <v>21</v>
      </c>
      <c r="M9" s="408">
        <f>G9*(1+L9/100)</f>
        <v>0</v>
      </c>
      <c r="N9" s="413"/>
    </row>
    <row r="10" spans="1:14" s="411" customFormat="1">
      <c r="A10" s="380"/>
      <c r="B10" s="381"/>
      <c r="C10" s="382" t="s">
        <v>5588</v>
      </c>
      <c r="D10" s="391" t="s">
        <v>1819</v>
      </c>
      <c r="E10" s="412">
        <v>53</v>
      </c>
      <c r="F10" s="406">
        <f>H10+J10</f>
        <v>0</v>
      </c>
      <c r="G10" s="406">
        <f t="shared" si="0"/>
        <v>0</v>
      </c>
      <c r="H10" s="393"/>
      <c r="I10" s="406">
        <f t="shared" si="1"/>
        <v>0</v>
      </c>
      <c r="J10" s="393"/>
      <c r="K10" s="407">
        <f>ROUND(E10*J10,2)</f>
        <v>0</v>
      </c>
      <c r="L10" s="408">
        <v>22</v>
      </c>
      <c r="M10" s="408">
        <f>G10*(1+L10/100)</f>
        <v>0</v>
      </c>
      <c r="N10" s="413"/>
    </row>
    <row r="11" spans="1:14" s="411" customFormat="1" ht="24">
      <c r="A11" s="380">
        <v>431</v>
      </c>
      <c r="B11" s="381" t="s">
        <v>5589</v>
      </c>
      <c r="C11" s="382" t="s">
        <v>5590</v>
      </c>
      <c r="D11" s="391" t="s">
        <v>190</v>
      </c>
      <c r="E11" s="412">
        <v>60</v>
      </c>
      <c r="F11" s="406">
        <f t="shared" ref="F11:F13" si="2">H11+J11</f>
        <v>0</v>
      </c>
      <c r="G11" s="406">
        <f t="shared" si="0"/>
        <v>0</v>
      </c>
      <c r="H11" s="393"/>
      <c r="I11" s="406">
        <f t="shared" si="1"/>
        <v>0</v>
      </c>
      <c r="J11" s="393"/>
      <c r="K11" s="407">
        <f t="shared" ref="K11:K13" si="3">ROUND(E11*J11,2)</f>
        <v>0</v>
      </c>
      <c r="L11" s="408">
        <v>21</v>
      </c>
      <c r="M11" s="408">
        <f t="shared" ref="M11:M13" si="4">G11*(1+L11/100)</f>
        <v>0</v>
      </c>
      <c r="N11" s="413"/>
    </row>
    <row r="12" spans="1:14" s="411" customFormat="1">
      <c r="A12" s="380">
        <v>434</v>
      </c>
      <c r="B12" s="381"/>
      <c r="C12" s="382" t="s">
        <v>5591</v>
      </c>
      <c r="D12" s="391" t="s">
        <v>332</v>
      </c>
      <c r="E12" s="412">
        <v>6</v>
      </c>
      <c r="F12" s="406">
        <f t="shared" si="2"/>
        <v>0</v>
      </c>
      <c r="G12" s="406">
        <f t="shared" si="0"/>
        <v>0</v>
      </c>
      <c r="H12" s="393"/>
      <c r="I12" s="406">
        <f t="shared" si="1"/>
        <v>0</v>
      </c>
      <c r="J12" s="393"/>
      <c r="K12" s="407">
        <f t="shared" si="3"/>
        <v>0</v>
      </c>
      <c r="L12" s="408">
        <v>21</v>
      </c>
      <c r="M12" s="408">
        <f t="shared" si="4"/>
        <v>0</v>
      </c>
      <c r="N12" s="413"/>
    </row>
    <row r="13" spans="1:14" s="411" customFormat="1">
      <c r="A13" s="380">
        <v>439</v>
      </c>
      <c r="B13" s="381"/>
      <c r="C13" s="382" t="s">
        <v>5592</v>
      </c>
      <c r="D13" s="391" t="s">
        <v>190</v>
      </c>
      <c r="E13" s="412">
        <v>58</v>
      </c>
      <c r="F13" s="406">
        <f t="shared" si="2"/>
        <v>0</v>
      </c>
      <c r="G13" s="406">
        <f t="shared" si="0"/>
        <v>0</v>
      </c>
      <c r="H13" s="393"/>
      <c r="I13" s="406">
        <f t="shared" si="1"/>
        <v>0</v>
      </c>
      <c r="J13" s="393"/>
      <c r="K13" s="407">
        <f t="shared" si="3"/>
        <v>0</v>
      </c>
      <c r="L13" s="408">
        <v>21</v>
      </c>
      <c r="M13" s="408">
        <f t="shared" si="4"/>
        <v>0</v>
      </c>
      <c r="N13" s="413"/>
    </row>
    <row r="14" spans="1:14">
      <c r="A14" s="371" t="s">
        <v>5085</v>
      </c>
      <c r="B14" s="372" t="s">
        <v>5593</v>
      </c>
      <c r="C14" s="373" t="s">
        <v>5594</v>
      </c>
      <c r="D14" s="401"/>
      <c r="E14" s="402"/>
      <c r="F14" s="403"/>
      <c r="G14" s="403">
        <f>SUM(G15:G25)</f>
        <v>0</v>
      </c>
      <c r="H14" s="403"/>
      <c r="I14" s="404">
        <f>SUM(I15:I25)</f>
        <v>0</v>
      </c>
      <c r="J14" s="403"/>
      <c r="K14" s="405">
        <f>SUM(K15:K25)</f>
        <v>0</v>
      </c>
      <c r="L14" s="379"/>
      <c r="M14" s="379">
        <f>SUM(M15:M25)</f>
        <v>0</v>
      </c>
    </row>
    <row r="15" spans="1:14">
      <c r="A15" s="380">
        <v>22</v>
      </c>
      <c r="B15" s="381" t="s">
        <v>5595</v>
      </c>
      <c r="C15" s="382" t="s">
        <v>5596</v>
      </c>
      <c r="D15" s="391" t="s">
        <v>318</v>
      </c>
      <c r="E15" s="412">
        <v>3</v>
      </c>
      <c r="F15" s="406">
        <f t="shared" ref="F15:F25" si="5">H15+J15</f>
        <v>0</v>
      </c>
      <c r="G15" s="406">
        <f t="shared" ref="G15:G25" si="6">ROUND(E15*F15,2)</f>
        <v>0</v>
      </c>
      <c r="H15" s="393"/>
      <c r="I15" s="406">
        <f>ROUND(E15*H15,2)</f>
        <v>0</v>
      </c>
      <c r="J15" s="393"/>
      <c r="K15" s="407">
        <f>ROUND(E15*J15,2)</f>
        <v>0</v>
      </c>
      <c r="L15" s="408">
        <v>21</v>
      </c>
      <c r="M15" s="408">
        <f>G15*(1+L15/100)</f>
        <v>0</v>
      </c>
    </row>
    <row r="16" spans="1:14">
      <c r="A16" s="380">
        <v>23</v>
      </c>
      <c r="B16" s="381" t="s">
        <v>5597</v>
      </c>
      <c r="C16" s="382" t="s">
        <v>5598</v>
      </c>
      <c r="D16" s="391" t="s">
        <v>318</v>
      </c>
      <c r="E16" s="412">
        <v>3</v>
      </c>
      <c r="F16" s="406">
        <f t="shared" si="5"/>
        <v>0</v>
      </c>
      <c r="G16" s="406">
        <f t="shared" si="6"/>
        <v>0</v>
      </c>
      <c r="H16" s="393"/>
      <c r="I16" s="406">
        <f>ROUND(E16*H16,2)</f>
        <v>0</v>
      </c>
      <c r="J16" s="393"/>
      <c r="K16" s="407">
        <f>ROUND(E16*J16,2)</f>
        <v>0</v>
      </c>
      <c r="L16" s="408">
        <v>21</v>
      </c>
      <c r="M16" s="408">
        <f t="shared" ref="M16:M25" si="7">G16*(1+L16/100)</f>
        <v>0</v>
      </c>
    </row>
    <row r="17" spans="1:60" s="411" customFormat="1" outlineLevel="1">
      <c r="A17" s="380">
        <v>443</v>
      </c>
      <c r="B17" s="381"/>
      <c r="C17" s="382" t="s">
        <v>5599</v>
      </c>
      <c r="D17" s="391" t="s">
        <v>155</v>
      </c>
      <c r="E17" s="412">
        <v>2</v>
      </c>
      <c r="F17" s="406">
        <f t="shared" si="5"/>
        <v>0</v>
      </c>
      <c r="G17" s="406">
        <f t="shared" ref="G17:G24" si="8">E17*F17</f>
        <v>0</v>
      </c>
      <c r="H17" s="393"/>
      <c r="I17" s="406">
        <f t="shared" ref="I17:I24" si="9">ROUND(E17*H17,2)</f>
        <v>0</v>
      </c>
      <c r="J17" s="393"/>
      <c r="K17" s="407">
        <f t="shared" ref="K17:K24" si="10">ROUND(E17*J17,2)</f>
        <v>0</v>
      </c>
      <c r="L17" s="408">
        <v>21</v>
      </c>
      <c r="M17" s="408">
        <f t="shared" si="7"/>
        <v>0</v>
      </c>
      <c r="N17" s="413"/>
    </row>
    <row r="18" spans="1:60" s="1" customFormat="1" ht="24" outlineLevel="1">
      <c r="A18" s="618">
        <v>39</v>
      </c>
      <c r="B18" s="381" t="s">
        <v>5600</v>
      </c>
      <c r="C18" s="382" t="s">
        <v>5601</v>
      </c>
      <c r="D18" s="391" t="s">
        <v>190</v>
      </c>
      <c r="E18" s="412">
        <v>100</v>
      </c>
      <c r="F18" s="406">
        <f t="shared" si="5"/>
        <v>0</v>
      </c>
      <c r="G18" s="406">
        <f t="shared" ref="G18" si="11">ROUND(E18*F18,2)</f>
        <v>0</v>
      </c>
      <c r="H18" s="393"/>
      <c r="I18" s="406">
        <f t="shared" si="9"/>
        <v>0</v>
      </c>
      <c r="J18" s="393"/>
      <c r="K18" s="407">
        <f t="shared" si="10"/>
        <v>0</v>
      </c>
      <c r="L18" s="408">
        <v>21</v>
      </c>
      <c r="M18" s="408">
        <f t="shared" si="7"/>
        <v>0</v>
      </c>
      <c r="N18" s="619"/>
      <c r="O18" s="619"/>
      <c r="P18" s="619"/>
      <c r="Q18" s="619"/>
      <c r="R18" s="619"/>
      <c r="S18" s="619"/>
      <c r="T18" s="619"/>
      <c r="U18" s="619"/>
      <c r="V18" s="619"/>
      <c r="W18" s="619"/>
      <c r="X18" s="619"/>
      <c r="Y18" s="535"/>
      <c r="Z18" s="535"/>
      <c r="AA18" s="535"/>
      <c r="AB18" s="535"/>
      <c r="AC18" s="535"/>
      <c r="AD18" s="535"/>
      <c r="AE18" s="535"/>
      <c r="AF18" s="535"/>
      <c r="AG18" s="535"/>
      <c r="AH18" s="535"/>
      <c r="AI18" s="535"/>
      <c r="AJ18" s="535"/>
      <c r="AK18" s="535"/>
      <c r="AL18" s="535"/>
      <c r="AM18" s="535"/>
      <c r="AN18" s="535"/>
      <c r="AO18" s="535"/>
      <c r="AP18" s="535"/>
      <c r="AQ18" s="535"/>
      <c r="AR18" s="535"/>
      <c r="AS18" s="535"/>
      <c r="AT18" s="535"/>
      <c r="AU18" s="535"/>
      <c r="AV18" s="535"/>
      <c r="AW18" s="535"/>
      <c r="AX18" s="535"/>
      <c r="AY18" s="535"/>
      <c r="AZ18" s="535"/>
      <c r="BA18" s="535"/>
      <c r="BB18" s="535"/>
      <c r="BC18" s="535"/>
      <c r="BD18" s="535"/>
      <c r="BE18" s="535"/>
      <c r="BF18" s="535"/>
      <c r="BG18" s="535"/>
      <c r="BH18" s="535"/>
    </row>
    <row r="19" spans="1:60" s="411" customFormat="1" ht="24" outlineLevel="1">
      <c r="A19" s="380">
        <v>444</v>
      </c>
      <c r="B19" s="381" t="s">
        <v>5602</v>
      </c>
      <c r="C19" s="382" t="s">
        <v>5603</v>
      </c>
      <c r="D19" s="391" t="s">
        <v>142</v>
      </c>
      <c r="E19" s="412">
        <v>25</v>
      </c>
      <c r="F19" s="406">
        <f t="shared" si="5"/>
        <v>0</v>
      </c>
      <c r="G19" s="406">
        <f t="shared" si="8"/>
        <v>0</v>
      </c>
      <c r="H19" s="393"/>
      <c r="I19" s="406">
        <f t="shared" si="9"/>
        <v>0</v>
      </c>
      <c r="J19" s="393"/>
      <c r="K19" s="407">
        <f t="shared" si="10"/>
        <v>0</v>
      </c>
      <c r="L19" s="408">
        <v>21</v>
      </c>
      <c r="M19" s="408">
        <f t="shared" si="7"/>
        <v>0</v>
      </c>
      <c r="N19" s="413"/>
    </row>
    <row r="20" spans="1:60" s="411" customFormat="1" outlineLevel="1">
      <c r="A20" s="380">
        <v>445</v>
      </c>
      <c r="B20" s="381"/>
      <c r="C20" s="382" t="s">
        <v>5604</v>
      </c>
      <c r="D20" s="391" t="s">
        <v>142</v>
      </c>
      <c r="E20" s="412">
        <v>25</v>
      </c>
      <c r="F20" s="406">
        <f t="shared" si="5"/>
        <v>0</v>
      </c>
      <c r="G20" s="406">
        <f t="shared" si="8"/>
        <v>0</v>
      </c>
      <c r="H20" s="393"/>
      <c r="I20" s="406">
        <f t="shared" si="9"/>
        <v>0</v>
      </c>
      <c r="J20" s="393"/>
      <c r="K20" s="407">
        <f t="shared" si="10"/>
        <v>0</v>
      </c>
      <c r="L20" s="408">
        <v>21</v>
      </c>
      <c r="M20" s="408">
        <f t="shared" si="7"/>
        <v>0</v>
      </c>
      <c r="N20" s="413"/>
    </row>
    <row r="21" spans="1:60" s="411" customFormat="1" ht="24" outlineLevel="1">
      <c r="A21" s="380">
        <v>448</v>
      </c>
      <c r="B21" s="381" t="s">
        <v>5605</v>
      </c>
      <c r="C21" s="382" t="s">
        <v>5606</v>
      </c>
      <c r="D21" s="391" t="s">
        <v>190</v>
      </c>
      <c r="E21" s="412">
        <v>30</v>
      </c>
      <c r="F21" s="406">
        <f t="shared" si="5"/>
        <v>0</v>
      </c>
      <c r="G21" s="406">
        <f t="shared" si="8"/>
        <v>0</v>
      </c>
      <c r="H21" s="393"/>
      <c r="I21" s="406">
        <f t="shared" si="9"/>
        <v>0</v>
      </c>
      <c r="J21" s="393"/>
      <c r="K21" s="407">
        <f t="shared" si="10"/>
        <v>0</v>
      </c>
      <c r="L21" s="408">
        <v>21</v>
      </c>
      <c r="M21" s="408">
        <f t="shared" si="7"/>
        <v>0</v>
      </c>
      <c r="N21" s="413"/>
    </row>
    <row r="22" spans="1:60" s="411" customFormat="1" ht="24" outlineLevel="1">
      <c r="A22" s="380">
        <v>453</v>
      </c>
      <c r="B22" s="381"/>
      <c r="C22" s="382" t="s">
        <v>5607</v>
      </c>
      <c r="D22" s="391" t="s">
        <v>190</v>
      </c>
      <c r="E22" s="412">
        <v>50</v>
      </c>
      <c r="F22" s="406">
        <f t="shared" si="5"/>
        <v>0</v>
      </c>
      <c r="G22" s="406">
        <f t="shared" si="8"/>
        <v>0</v>
      </c>
      <c r="H22" s="393"/>
      <c r="I22" s="406">
        <f t="shared" si="9"/>
        <v>0</v>
      </c>
      <c r="J22" s="393"/>
      <c r="K22" s="407">
        <f t="shared" si="10"/>
        <v>0</v>
      </c>
      <c r="L22" s="408">
        <v>21</v>
      </c>
      <c r="M22" s="408">
        <f t="shared" si="7"/>
        <v>0</v>
      </c>
      <c r="N22" s="413"/>
    </row>
    <row r="23" spans="1:60" s="411" customFormat="1" ht="24" outlineLevel="1">
      <c r="A23" s="380">
        <v>451</v>
      </c>
      <c r="B23" s="381" t="s">
        <v>5608</v>
      </c>
      <c r="C23" s="382" t="s">
        <v>5609</v>
      </c>
      <c r="D23" s="391" t="s">
        <v>190</v>
      </c>
      <c r="E23" s="412">
        <v>50</v>
      </c>
      <c r="F23" s="406">
        <f t="shared" si="5"/>
        <v>0</v>
      </c>
      <c r="G23" s="406">
        <f t="shared" si="8"/>
        <v>0</v>
      </c>
      <c r="H23" s="393"/>
      <c r="I23" s="406">
        <f t="shared" si="9"/>
        <v>0</v>
      </c>
      <c r="J23" s="393"/>
      <c r="K23" s="407">
        <f t="shared" si="10"/>
        <v>0</v>
      </c>
      <c r="L23" s="408">
        <v>21</v>
      </c>
      <c r="M23" s="408">
        <f t="shared" si="7"/>
        <v>0</v>
      </c>
      <c r="N23" s="413"/>
    </row>
    <row r="24" spans="1:60" s="411" customFormat="1" ht="24" outlineLevel="1">
      <c r="A24" s="380">
        <v>452</v>
      </c>
      <c r="B24" s="381" t="s">
        <v>5610</v>
      </c>
      <c r="C24" s="382" t="s">
        <v>5611</v>
      </c>
      <c r="D24" s="391" t="s">
        <v>149</v>
      </c>
      <c r="E24" s="412">
        <v>50</v>
      </c>
      <c r="F24" s="406">
        <f t="shared" si="5"/>
        <v>0</v>
      </c>
      <c r="G24" s="406">
        <f t="shared" si="8"/>
        <v>0</v>
      </c>
      <c r="H24" s="393"/>
      <c r="I24" s="406">
        <f t="shared" si="9"/>
        <v>0</v>
      </c>
      <c r="J24" s="393"/>
      <c r="K24" s="407">
        <f t="shared" si="10"/>
        <v>0</v>
      </c>
      <c r="L24" s="408">
        <v>21</v>
      </c>
      <c r="M24" s="408">
        <f t="shared" si="7"/>
        <v>0</v>
      </c>
      <c r="N24" s="413"/>
    </row>
    <row r="25" spans="1:60" ht="24" outlineLevel="1">
      <c r="A25" s="380">
        <v>24</v>
      </c>
      <c r="B25" s="381" t="s">
        <v>5612</v>
      </c>
      <c r="C25" s="382" t="s">
        <v>5613</v>
      </c>
      <c r="D25" s="391" t="s">
        <v>149</v>
      </c>
      <c r="E25" s="412">
        <v>1</v>
      </c>
      <c r="F25" s="406">
        <f t="shared" si="5"/>
        <v>0</v>
      </c>
      <c r="G25" s="406">
        <f t="shared" si="6"/>
        <v>0</v>
      </c>
      <c r="H25" s="393"/>
      <c r="I25" s="406">
        <f>ROUND(E25*H25,2)</f>
        <v>0</v>
      </c>
      <c r="J25" s="393"/>
      <c r="K25" s="407">
        <f>ROUND(E25*J25,2)</f>
        <v>0</v>
      </c>
      <c r="L25" s="408">
        <v>21</v>
      </c>
      <c r="M25" s="408">
        <f t="shared" si="7"/>
        <v>0</v>
      </c>
    </row>
    <row r="26" spans="1:60">
      <c r="A26" s="371" t="s">
        <v>5085</v>
      </c>
      <c r="B26" s="372" t="s">
        <v>5349</v>
      </c>
      <c r="C26" s="373" t="s">
        <v>392</v>
      </c>
      <c r="D26" s="401"/>
      <c r="E26" s="402"/>
      <c r="F26" s="403"/>
      <c r="G26" s="403">
        <f>SUM(G27:G29)</f>
        <v>0</v>
      </c>
      <c r="H26" s="403"/>
      <c r="I26" s="404">
        <f>SUM(I27:I29)</f>
        <v>0</v>
      </c>
      <c r="J26" s="403"/>
      <c r="K26" s="405">
        <f>SUM(K27:K29)</f>
        <v>0</v>
      </c>
      <c r="L26" s="379"/>
      <c r="M26" s="379">
        <f>SUM(M27:M29)</f>
        <v>0</v>
      </c>
    </row>
    <row r="27" spans="1:60" outlineLevel="1">
      <c r="A27" s="380">
        <v>28</v>
      </c>
      <c r="B27" s="381" t="s">
        <v>5614</v>
      </c>
      <c r="C27" s="382" t="s">
        <v>5615</v>
      </c>
      <c r="D27" s="391" t="s">
        <v>5352</v>
      </c>
      <c r="E27" s="392">
        <v>1</v>
      </c>
      <c r="F27" s="406">
        <f>H27+J27</f>
        <v>0</v>
      </c>
      <c r="G27" s="406">
        <f>ROUND(E27*F27,2)</f>
        <v>0</v>
      </c>
      <c r="H27" s="393"/>
      <c r="I27" s="406">
        <f>ROUND(E27*H27,2)</f>
        <v>0</v>
      </c>
      <c r="J27" s="393"/>
      <c r="K27" s="407">
        <f>ROUND(E27*J27,2)</f>
        <v>0</v>
      </c>
      <c r="L27" s="408">
        <v>21</v>
      </c>
      <c r="M27" s="408">
        <f>G27*(1+L27/100)</f>
        <v>0</v>
      </c>
    </row>
    <row r="28" spans="1:60" outlineLevel="1">
      <c r="A28" s="380">
        <v>29</v>
      </c>
      <c r="B28" s="381" t="s">
        <v>5350</v>
      </c>
      <c r="C28" s="382" t="s">
        <v>5351</v>
      </c>
      <c r="D28" s="391" t="s">
        <v>5352</v>
      </c>
      <c r="E28" s="392">
        <v>1</v>
      </c>
      <c r="F28" s="406">
        <f t="shared" ref="F28:F29" si="12">H28+J28</f>
        <v>0</v>
      </c>
      <c r="G28" s="406">
        <f t="shared" ref="G28:G29" si="13">ROUND(E28*F28,2)</f>
        <v>0</v>
      </c>
      <c r="H28" s="393"/>
      <c r="I28" s="406">
        <f>ROUND(E28*H28,2)</f>
        <v>0</v>
      </c>
      <c r="J28" s="393"/>
      <c r="K28" s="407">
        <f>ROUND(E28*J28,2)</f>
        <v>0</v>
      </c>
      <c r="L28" s="408">
        <v>21</v>
      </c>
      <c r="M28" s="408">
        <f t="shared" ref="M28:M29" si="14">G28*(1+L28/100)</f>
        <v>0</v>
      </c>
    </row>
    <row r="29" spans="1:60" outlineLevel="1">
      <c r="A29" s="419">
        <v>31</v>
      </c>
      <c r="B29" s="420" t="s">
        <v>5616</v>
      </c>
      <c r="C29" s="421" t="s">
        <v>5357</v>
      </c>
      <c r="D29" s="620" t="s">
        <v>5617</v>
      </c>
      <c r="E29" s="621">
        <v>0</v>
      </c>
      <c r="F29" s="622">
        <f t="shared" si="12"/>
        <v>0</v>
      </c>
      <c r="G29" s="622">
        <f t="shared" si="13"/>
        <v>0</v>
      </c>
      <c r="H29" s="623"/>
      <c r="I29" s="622">
        <f>ROUND(E29*H29,2)</f>
        <v>0</v>
      </c>
      <c r="J29" s="623"/>
      <c r="K29" s="624">
        <f>ROUND(E29*J29,2)</f>
        <v>0</v>
      </c>
      <c r="L29" s="408">
        <v>21</v>
      </c>
      <c r="M29" s="408">
        <f t="shared" si="14"/>
        <v>0</v>
      </c>
    </row>
    <row r="30" spans="1:60">
      <c r="A30" s="371" t="s">
        <v>5085</v>
      </c>
      <c r="B30" s="372" t="s">
        <v>5355</v>
      </c>
      <c r="C30" s="373" t="s">
        <v>5356</v>
      </c>
      <c r="D30" s="401"/>
      <c r="E30" s="402"/>
      <c r="F30" s="403"/>
      <c r="G30" s="403">
        <f>SUM(G31:G34)</f>
        <v>0</v>
      </c>
      <c r="H30" s="403"/>
      <c r="I30" s="404">
        <f>SUM(I31:I34)</f>
        <v>0</v>
      </c>
      <c r="J30" s="403"/>
      <c r="K30" s="405">
        <f>SUM(K31:K34)</f>
        <v>0</v>
      </c>
      <c r="L30" s="379"/>
      <c r="M30" s="379">
        <f>SUM(M31:M34)</f>
        <v>0</v>
      </c>
    </row>
    <row r="31" spans="1:60" outlineLevel="1">
      <c r="A31" s="380">
        <v>75</v>
      </c>
      <c r="B31" s="381"/>
      <c r="C31" s="382" t="s">
        <v>5358</v>
      </c>
      <c r="D31" s="383" t="s">
        <v>318</v>
      </c>
      <c r="E31" s="625">
        <v>1</v>
      </c>
      <c r="F31" s="385">
        <f t="shared" ref="F31:F34" si="15">H31+J31</f>
        <v>0</v>
      </c>
      <c r="G31" s="385">
        <f t="shared" ref="G31:G34" si="16">E31*F31</f>
        <v>0</v>
      </c>
      <c r="H31" s="386"/>
      <c r="I31" s="387">
        <f t="shared" ref="I31:I34" si="17">ROUND(E31*H31,2)</f>
        <v>0</v>
      </c>
      <c r="J31" s="388"/>
      <c r="K31" s="389">
        <f t="shared" ref="K31:K34" si="18">ROUND(E31*J31,2)</f>
        <v>0</v>
      </c>
      <c r="L31" s="390">
        <v>21</v>
      </c>
      <c r="M31" s="390">
        <f t="shared" ref="M31:M34" si="19">G31*(1+L31/100)</f>
        <v>0</v>
      </c>
    </row>
    <row r="32" spans="1:60" outlineLevel="1">
      <c r="A32" s="380"/>
      <c r="B32" s="381"/>
      <c r="C32" s="382" t="s">
        <v>5618</v>
      </c>
      <c r="D32" s="391" t="s">
        <v>318</v>
      </c>
      <c r="E32" s="626">
        <v>1</v>
      </c>
      <c r="F32" s="406">
        <f t="shared" si="15"/>
        <v>0</v>
      </c>
      <c r="G32" s="406">
        <f t="shared" si="16"/>
        <v>0</v>
      </c>
      <c r="H32" s="393"/>
      <c r="I32" s="406">
        <f t="shared" si="17"/>
        <v>0</v>
      </c>
      <c r="J32" s="393"/>
      <c r="K32" s="407">
        <f t="shared" si="18"/>
        <v>0</v>
      </c>
      <c r="L32" s="408">
        <v>21</v>
      </c>
      <c r="M32" s="408">
        <f t="shared" si="19"/>
        <v>0</v>
      </c>
    </row>
    <row r="33" spans="1:13">
      <c r="A33" s="380"/>
      <c r="B33" s="381"/>
      <c r="C33" s="382" t="s">
        <v>5362</v>
      </c>
      <c r="D33" s="391" t="s">
        <v>318</v>
      </c>
      <c r="E33" s="392">
        <v>1</v>
      </c>
      <c r="F33" s="406">
        <f t="shared" si="15"/>
        <v>0</v>
      </c>
      <c r="G33" s="406">
        <f t="shared" ref="G33" si="20">ROUND(E33*F33,2)</f>
        <v>0</v>
      </c>
      <c r="H33" s="393"/>
      <c r="I33" s="406">
        <f>ROUND(E33*H33,2)</f>
        <v>0</v>
      </c>
      <c r="J33" s="393"/>
      <c r="K33" s="407">
        <f>ROUND(E33*J33,2)</f>
        <v>0</v>
      </c>
      <c r="L33" s="390">
        <v>21</v>
      </c>
      <c r="M33" s="390">
        <f t="shared" si="19"/>
        <v>0</v>
      </c>
    </row>
    <row r="34" spans="1:13">
      <c r="A34" s="419">
        <v>78</v>
      </c>
      <c r="B34" s="420" t="s">
        <v>5364</v>
      </c>
      <c r="C34" s="421" t="s">
        <v>5365</v>
      </c>
      <c r="D34" s="422" t="s">
        <v>318</v>
      </c>
      <c r="E34" s="627">
        <v>1</v>
      </c>
      <c r="F34" s="424">
        <f t="shared" si="15"/>
        <v>0</v>
      </c>
      <c r="G34" s="424">
        <f t="shared" si="16"/>
        <v>0</v>
      </c>
      <c r="H34" s="425"/>
      <c r="I34" s="426">
        <f t="shared" si="17"/>
        <v>0</v>
      </c>
      <c r="J34" s="427"/>
      <c r="K34" s="428">
        <f t="shared" si="18"/>
        <v>0</v>
      </c>
      <c r="L34" s="390">
        <v>21</v>
      </c>
      <c r="M34" s="390">
        <f t="shared" si="19"/>
        <v>0</v>
      </c>
    </row>
    <row r="35" spans="1:13">
      <c r="A35" s="365"/>
      <c r="B35" s="366"/>
      <c r="C35" s="429"/>
      <c r="D35" s="367"/>
      <c r="E35" s="365"/>
      <c r="F35" s="365"/>
      <c r="G35" s="365"/>
      <c r="H35" s="365"/>
      <c r="I35" s="365"/>
      <c r="J35" s="365"/>
      <c r="K35" s="365"/>
      <c r="L35" s="365"/>
      <c r="M35" s="365"/>
    </row>
    <row r="36" spans="1:13">
      <c r="A36" s="707" t="s">
        <v>5079</v>
      </c>
      <c r="B36" s="708"/>
      <c r="C36" s="708"/>
      <c r="D36" s="708"/>
      <c r="E36" s="708"/>
      <c r="F36" s="709"/>
      <c r="G36" s="430">
        <f>G8+G14+G26+G30</f>
        <v>0</v>
      </c>
    </row>
    <row r="37" spans="1:13">
      <c r="D37" s="358"/>
      <c r="G37" s="628"/>
    </row>
    <row r="38" spans="1:13">
      <c r="A38" s="700" t="s">
        <v>5366</v>
      </c>
      <c r="B38" s="700"/>
      <c r="C38" s="701"/>
      <c r="D38" s="431"/>
      <c r="E38" s="432"/>
      <c r="F38" s="432"/>
      <c r="G38" s="432"/>
      <c r="H38" s="432"/>
      <c r="I38" s="432"/>
      <c r="J38" s="432"/>
      <c r="K38" s="432"/>
    </row>
    <row r="39" spans="1:13">
      <c r="A39" s="433"/>
      <c r="B39" s="434"/>
      <c r="C39" s="434"/>
      <c r="D39" s="431"/>
      <c r="E39" s="432"/>
      <c r="F39" s="432"/>
      <c r="G39" s="432"/>
      <c r="H39" s="432"/>
      <c r="I39" s="432"/>
      <c r="J39" s="432"/>
      <c r="K39" s="432"/>
    </row>
    <row r="40" spans="1:13">
      <c r="A40" s="702" t="s">
        <v>5619</v>
      </c>
      <c r="B40" s="702"/>
      <c r="C40" s="702"/>
      <c r="D40" s="702"/>
      <c r="E40" s="702"/>
      <c r="F40" s="702"/>
      <c r="G40" s="702"/>
      <c r="H40" s="702"/>
      <c r="I40" s="702"/>
      <c r="J40" s="702"/>
      <c r="K40" s="702"/>
    </row>
    <row r="41" spans="1:13">
      <c r="A41" s="702"/>
      <c r="B41" s="702"/>
      <c r="C41" s="702"/>
      <c r="D41" s="702"/>
      <c r="E41" s="702"/>
      <c r="F41" s="702"/>
      <c r="G41" s="702"/>
      <c r="H41" s="702"/>
      <c r="I41" s="702"/>
      <c r="J41" s="702"/>
      <c r="K41" s="702"/>
    </row>
    <row r="42" spans="1:13">
      <c r="A42" s="702"/>
      <c r="B42" s="702"/>
      <c r="C42" s="702"/>
      <c r="D42" s="702"/>
      <c r="E42" s="702"/>
      <c r="F42" s="702"/>
      <c r="G42" s="702"/>
      <c r="H42" s="702"/>
      <c r="I42" s="702"/>
      <c r="J42" s="702"/>
      <c r="K42" s="702"/>
    </row>
    <row r="43" spans="1:13">
      <c r="A43" s="702"/>
      <c r="B43" s="702"/>
      <c r="C43" s="702"/>
      <c r="D43" s="702"/>
      <c r="E43" s="702"/>
      <c r="F43" s="702"/>
      <c r="G43" s="702"/>
      <c r="H43" s="702"/>
      <c r="I43" s="702"/>
      <c r="J43" s="702"/>
      <c r="K43" s="702"/>
    </row>
    <row r="44" spans="1:13">
      <c r="A44" s="702"/>
      <c r="B44" s="702"/>
      <c r="C44" s="702"/>
      <c r="D44" s="702"/>
      <c r="E44" s="702"/>
      <c r="F44" s="702"/>
      <c r="G44" s="702"/>
      <c r="H44" s="702"/>
      <c r="I44" s="702"/>
      <c r="J44" s="702"/>
      <c r="K44" s="702"/>
    </row>
    <row r="45" spans="1:13">
      <c r="A45" s="702"/>
      <c r="B45" s="702"/>
      <c r="C45" s="702"/>
      <c r="D45" s="702"/>
      <c r="E45" s="702"/>
      <c r="F45" s="702"/>
      <c r="G45" s="702"/>
      <c r="H45" s="702"/>
      <c r="I45" s="702"/>
      <c r="J45" s="702"/>
      <c r="K45" s="702"/>
    </row>
    <row r="46" spans="1:13">
      <c r="A46" s="702"/>
      <c r="B46" s="702"/>
      <c r="C46" s="702"/>
      <c r="D46" s="702"/>
      <c r="E46" s="702"/>
      <c r="F46" s="702"/>
      <c r="G46" s="702"/>
      <c r="H46" s="702"/>
      <c r="I46" s="702"/>
      <c r="J46" s="702"/>
      <c r="K46" s="702"/>
    </row>
    <row r="47" spans="1:13">
      <c r="A47" s="702"/>
      <c r="B47" s="702"/>
      <c r="C47" s="702"/>
      <c r="D47" s="702"/>
      <c r="E47" s="702"/>
      <c r="F47" s="702"/>
      <c r="G47" s="702"/>
      <c r="H47" s="702"/>
      <c r="I47" s="702"/>
      <c r="J47" s="702"/>
      <c r="K47" s="702"/>
    </row>
    <row r="48" spans="1:13">
      <c r="A48" s="702"/>
      <c r="B48" s="702"/>
      <c r="C48" s="702"/>
      <c r="D48" s="702"/>
      <c r="E48" s="702"/>
      <c r="F48" s="702"/>
      <c r="G48" s="702"/>
      <c r="H48" s="702"/>
      <c r="I48" s="702"/>
      <c r="J48" s="702"/>
      <c r="K48" s="702"/>
    </row>
    <row r="49" spans="1:11">
      <c r="A49" s="702"/>
      <c r="B49" s="702"/>
      <c r="C49" s="702"/>
      <c r="D49" s="702"/>
      <c r="E49" s="702"/>
      <c r="F49" s="702"/>
      <c r="G49" s="702"/>
      <c r="H49" s="702"/>
      <c r="I49" s="702"/>
      <c r="J49" s="702"/>
      <c r="K49" s="702"/>
    </row>
    <row r="50" spans="1:11">
      <c r="A50" s="702"/>
      <c r="B50" s="702"/>
      <c r="C50" s="702"/>
      <c r="D50" s="702"/>
      <c r="E50" s="702"/>
      <c r="F50" s="702"/>
      <c r="G50" s="702"/>
      <c r="H50" s="702"/>
      <c r="I50" s="702"/>
      <c r="J50" s="702"/>
      <c r="K50" s="702"/>
    </row>
    <row r="51" spans="1:11">
      <c r="A51" s="702"/>
      <c r="B51" s="702"/>
      <c r="C51" s="702"/>
      <c r="D51" s="702"/>
      <c r="E51" s="702"/>
      <c r="F51" s="702"/>
      <c r="G51" s="702"/>
      <c r="H51" s="702"/>
      <c r="I51" s="702"/>
      <c r="J51" s="702"/>
      <c r="K51" s="702"/>
    </row>
    <row r="52" spans="1:11">
      <c r="A52" s="702"/>
      <c r="B52" s="702"/>
      <c r="C52" s="702"/>
      <c r="D52" s="702"/>
      <c r="E52" s="702"/>
      <c r="F52" s="702"/>
      <c r="G52" s="702"/>
      <c r="H52" s="702"/>
      <c r="I52" s="702"/>
      <c r="J52" s="702"/>
      <c r="K52" s="702"/>
    </row>
    <row r="53" spans="1:11">
      <c r="A53" s="702"/>
      <c r="B53" s="702"/>
      <c r="C53" s="702"/>
      <c r="D53" s="702"/>
      <c r="E53" s="702"/>
      <c r="F53" s="702"/>
      <c r="G53" s="702"/>
      <c r="H53" s="702"/>
      <c r="I53" s="702"/>
      <c r="J53" s="702"/>
      <c r="K53" s="702"/>
    </row>
    <row r="54" spans="1:11">
      <c r="D54" s="358"/>
    </row>
    <row r="55" spans="1:11">
      <c r="D55" s="358"/>
    </row>
    <row r="56" spans="1:11">
      <c r="D56" s="358"/>
    </row>
    <row r="57" spans="1:11">
      <c r="D57" s="358"/>
    </row>
    <row r="58" spans="1:11">
      <c r="D58" s="358"/>
    </row>
    <row r="59" spans="1:11">
      <c r="D59" s="358"/>
    </row>
    <row r="60" spans="1:11">
      <c r="D60" s="358"/>
    </row>
    <row r="61" spans="1:11">
      <c r="D61" s="358"/>
    </row>
    <row r="62" spans="1:11">
      <c r="D62" s="358"/>
    </row>
    <row r="63" spans="1:11">
      <c r="D63" s="358"/>
    </row>
    <row r="64" spans="1:11">
      <c r="D64" s="358"/>
    </row>
    <row r="65" spans="4:4">
      <c r="D65" s="358"/>
    </row>
    <row r="66" spans="4:4">
      <c r="D66" s="358"/>
    </row>
    <row r="67" spans="4:4">
      <c r="D67" s="358"/>
    </row>
    <row r="68" spans="4:4">
      <c r="D68" s="358"/>
    </row>
    <row r="69" spans="4:4">
      <c r="D69" s="358"/>
    </row>
    <row r="70" spans="4:4">
      <c r="D70" s="358"/>
    </row>
    <row r="71" spans="4:4">
      <c r="D71" s="358"/>
    </row>
    <row r="72" spans="4:4">
      <c r="D72" s="358"/>
    </row>
    <row r="73" spans="4:4">
      <c r="D73" s="358"/>
    </row>
    <row r="74" spans="4:4">
      <c r="D74" s="358"/>
    </row>
    <row r="75" spans="4:4">
      <c r="D75" s="358"/>
    </row>
    <row r="76" spans="4:4">
      <c r="D76" s="358"/>
    </row>
    <row r="77" spans="4:4">
      <c r="D77" s="358"/>
    </row>
    <row r="78" spans="4:4">
      <c r="D78" s="358"/>
    </row>
    <row r="79" spans="4:4">
      <c r="D79" s="358"/>
    </row>
    <row r="80" spans="4:4">
      <c r="D80" s="358"/>
    </row>
    <row r="81" spans="4:4">
      <c r="D81" s="358"/>
    </row>
    <row r="82" spans="4:4">
      <c r="D82" s="358"/>
    </row>
    <row r="83" spans="4:4">
      <c r="D83" s="358"/>
    </row>
    <row r="84" spans="4:4">
      <c r="D84" s="358"/>
    </row>
    <row r="85" spans="4:4">
      <c r="D85" s="358"/>
    </row>
    <row r="86" spans="4:4">
      <c r="D86" s="358"/>
    </row>
    <row r="87" spans="4:4">
      <c r="D87" s="358"/>
    </row>
    <row r="88" spans="4:4">
      <c r="D88" s="358"/>
    </row>
    <row r="89" spans="4:4">
      <c r="D89" s="358"/>
    </row>
    <row r="90" spans="4:4">
      <c r="D90" s="358"/>
    </row>
    <row r="91" spans="4:4">
      <c r="D91" s="358"/>
    </row>
    <row r="92" spans="4:4">
      <c r="D92" s="358"/>
    </row>
    <row r="93" spans="4:4">
      <c r="D93" s="358"/>
    </row>
    <row r="94" spans="4:4">
      <c r="D94" s="358"/>
    </row>
    <row r="95" spans="4:4">
      <c r="D95" s="358"/>
    </row>
    <row r="96" spans="4:4">
      <c r="D96" s="358"/>
    </row>
    <row r="97" spans="4:4">
      <c r="D97" s="358"/>
    </row>
    <row r="98" spans="4:4">
      <c r="D98" s="358"/>
    </row>
    <row r="99" spans="4:4">
      <c r="D99" s="358"/>
    </row>
    <row r="100" spans="4:4">
      <c r="D100" s="358"/>
    </row>
    <row r="101" spans="4:4">
      <c r="D101" s="358"/>
    </row>
    <row r="102" spans="4:4">
      <c r="D102" s="358"/>
    </row>
    <row r="103" spans="4:4">
      <c r="D103" s="358"/>
    </row>
    <row r="104" spans="4:4">
      <c r="D104" s="358"/>
    </row>
    <row r="105" spans="4:4">
      <c r="D105" s="358"/>
    </row>
    <row r="106" spans="4:4">
      <c r="D106" s="358"/>
    </row>
    <row r="107" spans="4:4">
      <c r="D107" s="358"/>
    </row>
    <row r="108" spans="4:4">
      <c r="D108" s="358"/>
    </row>
    <row r="109" spans="4:4">
      <c r="D109" s="358"/>
    </row>
    <row r="110" spans="4:4">
      <c r="D110" s="358"/>
    </row>
    <row r="111" spans="4:4">
      <c r="D111" s="358"/>
    </row>
    <row r="112" spans="4:4">
      <c r="D112" s="358"/>
    </row>
    <row r="113" spans="4:4">
      <c r="D113" s="358"/>
    </row>
    <row r="114" spans="4:4">
      <c r="D114" s="358"/>
    </row>
    <row r="115" spans="4:4">
      <c r="D115" s="358"/>
    </row>
    <row r="116" spans="4:4">
      <c r="D116" s="358"/>
    </row>
    <row r="117" spans="4:4">
      <c r="D117" s="358"/>
    </row>
    <row r="118" spans="4:4">
      <c r="D118" s="358"/>
    </row>
    <row r="119" spans="4:4">
      <c r="D119" s="358"/>
    </row>
    <row r="120" spans="4:4">
      <c r="D120" s="358"/>
    </row>
    <row r="121" spans="4:4">
      <c r="D121" s="358"/>
    </row>
    <row r="122" spans="4:4">
      <c r="D122" s="358"/>
    </row>
    <row r="123" spans="4:4">
      <c r="D123" s="358"/>
    </row>
    <row r="124" spans="4:4">
      <c r="D124" s="358"/>
    </row>
    <row r="125" spans="4:4">
      <c r="D125" s="358"/>
    </row>
    <row r="126" spans="4:4">
      <c r="D126" s="358"/>
    </row>
    <row r="127" spans="4:4">
      <c r="D127" s="358"/>
    </row>
    <row r="128" spans="4:4">
      <c r="D128" s="358"/>
    </row>
    <row r="129" spans="4:4">
      <c r="D129" s="358"/>
    </row>
    <row r="130" spans="4:4">
      <c r="D130" s="358"/>
    </row>
    <row r="131" spans="4:4">
      <c r="D131" s="358"/>
    </row>
    <row r="132" spans="4:4">
      <c r="D132" s="358"/>
    </row>
    <row r="133" spans="4:4">
      <c r="D133" s="358"/>
    </row>
    <row r="134" spans="4:4">
      <c r="D134" s="358"/>
    </row>
    <row r="135" spans="4:4">
      <c r="D135" s="358"/>
    </row>
    <row r="136" spans="4:4">
      <c r="D136" s="358"/>
    </row>
    <row r="137" spans="4:4">
      <c r="D137" s="358"/>
    </row>
    <row r="138" spans="4:4">
      <c r="D138" s="358"/>
    </row>
    <row r="139" spans="4:4">
      <c r="D139" s="358"/>
    </row>
    <row r="140" spans="4:4">
      <c r="D140" s="358"/>
    </row>
    <row r="141" spans="4:4">
      <c r="D141" s="358"/>
    </row>
    <row r="142" spans="4:4">
      <c r="D142" s="358"/>
    </row>
    <row r="143" spans="4:4">
      <c r="D143" s="358"/>
    </row>
    <row r="144" spans="4:4">
      <c r="D144" s="358"/>
    </row>
    <row r="145" spans="4:4">
      <c r="D145" s="358"/>
    </row>
    <row r="146" spans="4:4">
      <c r="D146" s="358"/>
    </row>
    <row r="147" spans="4:4">
      <c r="D147" s="358"/>
    </row>
    <row r="148" spans="4:4">
      <c r="D148" s="358"/>
    </row>
    <row r="149" spans="4:4">
      <c r="D149" s="358"/>
    </row>
    <row r="150" spans="4:4">
      <c r="D150" s="358"/>
    </row>
    <row r="151" spans="4:4">
      <c r="D151" s="358"/>
    </row>
    <row r="152" spans="4:4">
      <c r="D152" s="358"/>
    </row>
    <row r="153" spans="4:4">
      <c r="D153" s="358"/>
    </row>
    <row r="154" spans="4:4">
      <c r="D154" s="358"/>
    </row>
    <row r="155" spans="4:4">
      <c r="D155" s="358"/>
    </row>
    <row r="156" spans="4:4">
      <c r="D156" s="358"/>
    </row>
    <row r="157" spans="4:4">
      <c r="D157" s="358"/>
    </row>
    <row r="158" spans="4:4">
      <c r="D158" s="358"/>
    </row>
    <row r="159" spans="4:4">
      <c r="D159" s="358"/>
    </row>
    <row r="160" spans="4:4">
      <c r="D160" s="358"/>
    </row>
    <row r="161" spans="4:4">
      <c r="D161" s="358"/>
    </row>
    <row r="162" spans="4:4">
      <c r="D162" s="358"/>
    </row>
    <row r="163" spans="4:4">
      <c r="D163" s="358"/>
    </row>
    <row r="164" spans="4:4">
      <c r="D164" s="358"/>
    </row>
    <row r="165" spans="4:4">
      <c r="D165" s="358"/>
    </row>
    <row r="166" spans="4:4">
      <c r="D166" s="358"/>
    </row>
    <row r="167" spans="4:4">
      <c r="D167" s="358"/>
    </row>
    <row r="168" spans="4:4">
      <c r="D168" s="358"/>
    </row>
    <row r="169" spans="4:4">
      <c r="D169" s="358"/>
    </row>
    <row r="170" spans="4:4">
      <c r="D170" s="358"/>
    </row>
    <row r="171" spans="4:4">
      <c r="D171" s="358"/>
    </row>
    <row r="172" spans="4:4">
      <c r="D172" s="358"/>
    </row>
    <row r="173" spans="4:4">
      <c r="D173" s="358"/>
    </row>
    <row r="174" spans="4:4">
      <c r="D174" s="358"/>
    </row>
    <row r="175" spans="4:4">
      <c r="D175" s="358"/>
    </row>
    <row r="176" spans="4:4">
      <c r="D176" s="358"/>
    </row>
    <row r="177" spans="4:4">
      <c r="D177" s="358"/>
    </row>
    <row r="178" spans="4:4">
      <c r="D178" s="358"/>
    </row>
    <row r="179" spans="4:4">
      <c r="D179" s="358"/>
    </row>
    <row r="180" spans="4:4">
      <c r="D180" s="358"/>
    </row>
    <row r="181" spans="4:4">
      <c r="D181" s="358"/>
    </row>
    <row r="182" spans="4:4">
      <c r="D182" s="358"/>
    </row>
    <row r="183" spans="4:4">
      <c r="D183" s="358"/>
    </row>
    <row r="184" spans="4:4">
      <c r="D184" s="358"/>
    </row>
    <row r="185" spans="4:4">
      <c r="D185" s="358"/>
    </row>
    <row r="186" spans="4:4">
      <c r="D186" s="358"/>
    </row>
    <row r="187" spans="4:4">
      <c r="D187" s="358"/>
    </row>
    <row r="188" spans="4:4">
      <c r="D188" s="358"/>
    </row>
    <row r="189" spans="4:4">
      <c r="D189" s="358"/>
    </row>
    <row r="190" spans="4:4">
      <c r="D190" s="358"/>
    </row>
    <row r="191" spans="4:4">
      <c r="D191" s="358"/>
    </row>
    <row r="192" spans="4:4">
      <c r="D192" s="358"/>
    </row>
    <row r="193" spans="4:4">
      <c r="D193" s="358"/>
    </row>
    <row r="194" spans="4:4">
      <c r="D194" s="358"/>
    </row>
    <row r="195" spans="4:4">
      <c r="D195" s="358"/>
    </row>
    <row r="196" spans="4:4">
      <c r="D196" s="358"/>
    </row>
    <row r="197" spans="4:4">
      <c r="D197" s="358"/>
    </row>
    <row r="198" spans="4:4">
      <c r="D198" s="358"/>
    </row>
    <row r="199" spans="4:4">
      <c r="D199" s="358"/>
    </row>
    <row r="200" spans="4:4">
      <c r="D200" s="358"/>
    </row>
    <row r="201" spans="4:4">
      <c r="D201" s="358"/>
    </row>
    <row r="202" spans="4:4">
      <c r="D202" s="358"/>
    </row>
    <row r="203" spans="4:4">
      <c r="D203" s="358"/>
    </row>
    <row r="204" spans="4:4">
      <c r="D204" s="358"/>
    </row>
    <row r="205" spans="4:4">
      <c r="D205" s="358"/>
    </row>
    <row r="206" spans="4:4">
      <c r="D206" s="358"/>
    </row>
    <row r="207" spans="4:4">
      <c r="D207" s="358"/>
    </row>
    <row r="208" spans="4:4">
      <c r="D208" s="358"/>
    </row>
    <row r="209" spans="4:4">
      <c r="D209" s="358"/>
    </row>
    <row r="210" spans="4:4">
      <c r="D210" s="358"/>
    </row>
    <row r="211" spans="4:4">
      <c r="D211" s="358"/>
    </row>
    <row r="212" spans="4:4">
      <c r="D212" s="358"/>
    </row>
    <row r="213" spans="4:4">
      <c r="D213" s="358"/>
    </row>
    <row r="214" spans="4:4">
      <c r="D214" s="358"/>
    </row>
    <row r="215" spans="4:4">
      <c r="D215" s="358"/>
    </row>
    <row r="216" spans="4:4">
      <c r="D216" s="358"/>
    </row>
    <row r="217" spans="4:4">
      <c r="D217" s="358"/>
    </row>
    <row r="218" spans="4:4">
      <c r="D218" s="358"/>
    </row>
    <row r="219" spans="4:4">
      <c r="D219" s="358"/>
    </row>
    <row r="220" spans="4:4">
      <c r="D220" s="358"/>
    </row>
    <row r="221" spans="4:4">
      <c r="D221" s="358"/>
    </row>
    <row r="222" spans="4:4">
      <c r="D222" s="358"/>
    </row>
    <row r="223" spans="4:4">
      <c r="D223" s="358"/>
    </row>
    <row r="224" spans="4:4">
      <c r="D224" s="358"/>
    </row>
    <row r="225" spans="4:4">
      <c r="D225" s="358"/>
    </row>
    <row r="226" spans="4:4">
      <c r="D226" s="358"/>
    </row>
    <row r="227" spans="4:4">
      <c r="D227" s="358"/>
    </row>
    <row r="228" spans="4:4">
      <c r="D228" s="358"/>
    </row>
    <row r="229" spans="4:4">
      <c r="D229" s="358"/>
    </row>
    <row r="230" spans="4:4">
      <c r="D230" s="358"/>
    </row>
    <row r="231" spans="4:4">
      <c r="D231" s="358"/>
    </row>
    <row r="232" spans="4:4">
      <c r="D232" s="358"/>
    </row>
    <row r="233" spans="4:4">
      <c r="D233" s="358"/>
    </row>
    <row r="234" spans="4:4">
      <c r="D234" s="358"/>
    </row>
    <row r="235" spans="4:4">
      <c r="D235" s="358"/>
    </row>
    <row r="236" spans="4:4">
      <c r="D236" s="358"/>
    </row>
    <row r="237" spans="4:4">
      <c r="D237" s="358"/>
    </row>
    <row r="238" spans="4:4">
      <c r="D238" s="358"/>
    </row>
    <row r="239" spans="4:4">
      <c r="D239" s="358"/>
    </row>
    <row r="240" spans="4:4">
      <c r="D240" s="358"/>
    </row>
    <row r="241" spans="4:4">
      <c r="D241" s="358"/>
    </row>
    <row r="242" spans="4:4">
      <c r="D242" s="358"/>
    </row>
    <row r="243" spans="4:4">
      <c r="D243" s="358"/>
    </row>
    <row r="244" spans="4:4">
      <c r="D244" s="358"/>
    </row>
    <row r="245" spans="4:4">
      <c r="D245" s="358"/>
    </row>
    <row r="246" spans="4:4">
      <c r="D246" s="358"/>
    </row>
    <row r="247" spans="4:4">
      <c r="D247" s="358"/>
    </row>
    <row r="248" spans="4:4">
      <c r="D248" s="358"/>
    </row>
    <row r="249" spans="4:4">
      <c r="D249" s="358"/>
    </row>
    <row r="250" spans="4:4">
      <c r="D250" s="358"/>
    </row>
    <row r="251" spans="4:4">
      <c r="D251" s="358"/>
    </row>
    <row r="252" spans="4:4">
      <c r="D252" s="358"/>
    </row>
    <row r="253" spans="4:4">
      <c r="D253" s="358"/>
    </row>
    <row r="254" spans="4:4">
      <c r="D254" s="358"/>
    </row>
    <row r="255" spans="4:4">
      <c r="D255" s="358"/>
    </row>
    <row r="256" spans="4:4">
      <c r="D256" s="358"/>
    </row>
    <row r="257" spans="4:4">
      <c r="D257" s="358"/>
    </row>
    <row r="258" spans="4:4">
      <c r="D258" s="358"/>
    </row>
    <row r="259" spans="4:4">
      <c r="D259" s="358"/>
    </row>
    <row r="260" spans="4:4">
      <c r="D260" s="358"/>
    </row>
    <row r="261" spans="4:4">
      <c r="D261" s="358"/>
    </row>
    <row r="262" spans="4:4">
      <c r="D262" s="358"/>
    </row>
    <row r="263" spans="4:4">
      <c r="D263" s="358"/>
    </row>
    <row r="264" spans="4:4">
      <c r="D264" s="358"/>
    </row>
    <row r="265" spans="4:4">
      <c r="D265" s="358"/>
    </row>
    <row r="266" spans="4:4">
      <c r="D266" s="358"/>
    </row>
    <row r="267" spans="4:4">
      <c r="D267" s="358"/>
    </row>
    <row r="268" spans="4:4">
      <c r="D268" s="358"/>
    </row>
    <row r="269" spans="4:4">
      <c r="D269" s="358"/>
    </row>
    <row r="270" spans="4:4">
      <c r="D270" s="358"/>
    </row>
    <row r="271" spans="4:4">
      <c r="D271" s="358"/>
    </row>
    <row r="272" spans="4:4">
      <c r="D272" s="358"/>
    </row>
    <row r="273" spans="4:4">
      <c r="D273" s="358"/>
    </row>
    <row r="274" spans="4:4">
      <c r="D274" s="358"/>
    </row>
    <row r="275" spans="4:4">
      <c r="D275" s="358"/>
    </row>
    <row r="276" spans="4:4">
      <c r="D276" s="358"/>
    </row>
    <row r="277" spans="4:4">
      <c r="D277" s="358"/>
    </row>
    <row r="278" spans="4:4">
      <c r="D278" s="358"/>
    </row>
    <row r="279" spans="4:4">
      <c r="D279" s="358"/>
    </row>
    <row r="280" spans="4:4">
      <c r="D280" s="358"/>
    </row>
    <row r="281" spans="4:4">
      <c r="D281" s="358"/>
    </row>
    <row r="282" spans="4:4">
      <c r="D282" s="358"/>
    </row>
    <row r="283" spans="4:4">
      <c r="D283" s="358"/>
    </row>
    <row r="284" spans="4:4">
      <c r="D284" s="358"/>
    </row>
    <row r="285" spans="4:4">
      <c r="D285" s="358"/>
    </row>
    <row r="286" spans="4:4">
      <c r="D286" s="358"/>
    </row>
    <row r="287" spans="4:4">
      <c r="D287" s="358"/>
    </row>
    <row r="288" spans="4:4">
      <c r="D288" s="358"/>
    </row>
    <row r="289" spans="4:4">
      <c r="D289" s="358"/>
    </row>
    <row r="290" spans="4:4">
      <c r="D290" s="358"/>
    </row>
    <row r="291" spans="4:4">
      <c r="D291" s="358"/>
    </row>
    <row r="292" spans="4:4">
      <c r="D292" s="358"/>
    </row>
    <row r="293" spans="4:4">
      <c r="D293" s="358"/>
    </row>
    <row r="294" spans="4:4">
      <c r="D294" s="358"/>
    </row>
    <row r="295" spans="4:4">
      <c r="D295" s="358"/>
    </row>
    <row r="296" spans="4:4">
      <c r="D296" s="358"/>
    </row>
    <row r="297" spans="4:4">
      <c r="D297" s="358"/>
    </row>
    <row r="298" spans="4:4">
      <c r="D298" s="358"/>
    </row>
    <row r="299" spans="4:4">
      <c r="D299" s="358"/>
    </row>
    <row r="300" spans="4:4">
      <c r="D300" s="358"/>
    </row>
    <row r="301" spans="4:4">
      <c r="D301" s="358"/>
    </row>
    <row r="302" spans="4:4">
      <c r="D302" s="358"/>
    </row>
    <row r="303" spans="4:4">
      <c r="D303" s="358"/>
    </row>
    <row r="304" spans="4:4">
      <c r="D304" s="358"/>
    </row>
    <row r="305" spans="4:4">
      <c r="D305" s="358"/>
    </row>
    <row r="306" spans="4:4">
      <c r="D306" s="358"/>
    </row>
    <row r="307" spans="4:4">
      <c r="D307" s="358"/>
    </row>
    <row r="308" spans="4:4">
      <c r="D308" s="358"/>
    </row>
    <row r="309" spans="4:4">
      <c r="D309" s="358"/>
    </row>
    <row r="310" spans="4:4">
      <c r="D310" s="358"/>
    </row>
    <row r="311" spans="4:4">
      <c r="D311" s="358"/>
    </row>
    <row r="312" spans="4:4">
      <c r="D312" s="358"/>
    </row>
    <row r="313" spans="4:4">
      <c r="D313" s="358"/>
    </row>
    <row r="314" spans="4:4">
      <c r="D314" s="358"/>
    </row>
    <row r="315" spans="4:4">
      <c r="D315" s="358"/>
    </row>
    <row r="316" spans="4:4">
      <c r="D316" s="358"/>
    </row>
    <row r="317" spans="4:4">
      <c r="D317" s="358"/>
    </row>
    <row r="318" spans="4:4">
      <c r="D318" s="358"/>
    </row>
    <row r="319" spans="4:4">
      <c r="D319" s="358"/>
    </row>
    <row r="320" spans="4:4">
      <c r="D320" s="358"/>
    </row>
    <row r="321" spans="4:4">
      <c r="D321" s="358"/>
    </row>
    <row r="322" spans="4:4">
      <c r="D322" s="358"/>
    </row>
    <row r="323" spans="4:4">
      <c r="D323" s="358"/>
    </row>
    <row r="324" spans="4:4">
      <c r="D324" s="358"/>
    </row>
    <row r="325" spans="4:4">
      <c r="D325" s="358"/>
    </row>
    <row r="326" spans="4:4">
      <c r="D326" s="358"/>
    </row>
    <row r="327" spans="4:4">
      <c r="D327" s="358"/>
    </row>
    <row r="328" spans="4:4">
      <c r="D328" s="358"/>
    </row>
    <row r="329" spans="4:4">
      <c r="D329" s="358"/>
    </row>
    <row r="330" spans="4:4">
      <c r="D330" s="358"/>
    </row>
    <row r="331" spans="4:4">
      <c r="D331" s="358"/>
    </row>
    <row r="332" spans="4:4">
      <c r="D332" s="358"/>
    </row>
    <row r="333" spans="4:4">
      <c r="D333" s="358"/>
    </row>
    <row r="334" spans="4:4">
      <c r="D334" s="358"/>
    </row>
    <row r="335" spans="4:4">
      <c r="D335" s="358"/>
    </row>
    <row r="336" spans="4:4">
      <c r="D336" s="358"/>
    </row>
    <row r="337" spans="4:4">
      <c r="D337" s="358"/>
    </row>
    <row r="338" spans="4:4">
      <c r="D338" s="358"/>
    </row>
    <row r="339" spans="4:4">
      <c r="D339" s="358"/>
    </row>
    <row r="340" spans="4:4">
      <c r="D340" s="358"/>
    </row>
    <row r="341" spans="4:4">
      <c r="D341" s="358"/>
    </row>
    <row r="342" spans="4:4">
      <c r="D342" s="358"/>
    </row>
    <row r="343" spans="4:4">
      <c r="D343" s="358"/>
    </row>
    <row r="344" spans="4:4">
      <c r="D344" s="358"/>
    </row>
    <row r="345" spans="4:4">
      <c r="D345" s="358"/>
    </row>
    <row r="346" spans="4:4">
      <c r="D346" s="358"/>
    </row>
    <row r="347" spans="4:4">
      <c r="D347" s="358"/>
    </row>
    <row r="348" spans="4:4">
      <c r="D348" s="358"/>
    </row>
    <row r="349" spans="4:4">
      <c r="D349" s="358"/>
    </row>
    <row r="350" spans="4:4">
      <c r="D350" s="358"/>
    </row>
    <row r="351" spans="4:4">
      <c r="D351" s="358"/>
    </row>
    <row r="352" spans="4:4">
      <c r="D352" s="358"/>
    </row>
    <row r="353" spans="4:4">
      <c r="D353" s="358"/>
    </row>
    <row r="354" spans="4:4">
      <c r="D354" s="358"/>
    </row>
    <row r="355" spans="4:4">
      <c r="D355" s="358"/>
    </row>
    <row r="356" spans="4:4">
      <c r="D356" s="358"/>
    </row>
    <row r="357" spans="4:4">
      <c r="D357" s="358"/>
    </row>
    <row r="358" spans="4:4">
      <c r="D358" s="358"/>
    </row>
    <row r="359" spans="4:4">
      <c r="D359" s="358"/>
    </row>
    <row r="360" spans="4:4">
      <c r="D360" s="358"/>
    </row>
    <row r="361" spans="4:4">
      <c r="D361" s="358"/>
    </row>
    <row r="362" spans="4:4">
      <c r="D362" s="358"/>
    </row>
    <row r="363" spans="4:4">
      <c r="D363" s="358"/>
    </row>
    <row r="364" spans="4:4">
      <c r="D364" s="358"/>
    </row>
    <row r="365" spans="4:4">
      <c r="D365" s="358"/>
    </row>
    <row r="366" spans="4:4">
      <c r="D366" s="358"/>
    </row>
    <row r="367" spans="4:4">
      <c r="D367" s="358"/>
    </row>
    <row r="368" spans="4:4">
      <c r="D368" s="358"/>
    </row>
    <row r="369" spans="4:4">
      <c r="D369" s="358"/>
    </row>
    <row r="370" spans="4:4">
      <c r="D370" s="358"/>
    </row>
    <row r="371" spans="4:4">
      <c r="D371" s="358"/>
    </row>
    <row r="372" spans="4:4">
      <c r="D372" s="358"/>
    </row>
    <row r="373" spans="4:4">
      <c r="D373" s="358"/>
    </row>
    <row r="374" spans="4:4">
      <c r="D374" s="358"/>
    </row>
    <row r="375" spans="4:4">
      <c r="D375" s="358"/>
    </row>
    <row r="376" spans="4:4">
      <c r="D376" s="358"/>
    </row>
    <row r="377" spans="4:4">
      <c r="D377" s="358"/>
    </row>
    <row r="378" spans="4:4">
      <c r="D378" s="358"/>
    </row>
    <row r="379" spans="4:4">
      <c r="D379" s="358"/>
    </row>
    <row r="380" spans="4:4">
      <c r="D380" s="358"/>
    </row>
    <row r="381" spans="4:4">
      <c r="D381" s="358"/>
    </row>
    <row r="382" spans="4:4">
      <c r="D382" s="358"/>
    </row>
    <row r="383" spans="4:4">
      <c r="D383" s="358"/>
    </row>
    <row r="384" spans="4:4">
      <c r="D384" s="358"/>
    </row>
    <row r="385" spans="4:4">
      <c r="D385" s="358"/>
    </row>
    <row r="386" spans="4:4">
      <c r="D386" s="358"/>
    </row>
    <row r="387" spans="4:4">
      <c r="D387" s="358"/>
    </row>
    <row r="388" spans="4:4">
      <c r="D388" s="358"/>
    </row>
    <row r="389" spans="4:4">
      <c r="D389" s="358"/>
    </row>
    <row r="390" spans="4:4">
      <c r="D390" s="358"/>
    </row>
    <row r="391" spans="4:4">
      <c r="D391" s="358"/>
    </row>
    <row r="392" spans="4:4">
      <c r="D392" s="358"/>
    </row>
    <row r="393" spans="4:4">
      <c r="D393" s="358"/>
    </row>
    <row r="394" spans="4:4">
      <c r="D394" s="358"/>
    </row>
    <row r="395" spans="4:4">
      <c r="D395" s="358"/>
    </row>
    <row r="396" spans="4:4">
      <c r="D396" s="358"/>
    </row>
    <row r="397" spans="4:4">
      <c r="D397" s="358"/>
    </row>
    <row r="398" spans="4:4">
      <c r="D398" s="358"/>
    </row>
    <row r="399" spans="4:4">
      <c r="D399" s="358"/>
    </row>
    <row r="400" spans="4:4">
      <c r="D400" s="358"/>
    </row>
    <row r="401" spans="4:4">
      <c r="D401" s="358"/>
    </row>
    <row r="402" spans="4:4">
      <c r="D402" s="358"/>
    </row>
    <row r="403" spans="4:4">
      <c r="D403" s="358"/>
    </row>
    <row r="404" spans="4:4">
      <c r="D404" s="358"/>
    </row>
    <row r="405" spans="4:4">
      <c r="D405" s="358"/>
    </row>
    <row r="406" spans="4:4">
      <c r="D406" s="358"/>
    </row>
    <row r="407" spans="4:4">
      <c r="D407" s="358"/>
    </row>
    <row r="408" spans="4:4">
      <c r="D408" s="358"/>
    </row>
    <row r="409" spans="4:4">
      <c r="D409" s="358"/>
    </row>
    <row r="410" spans="4:4">
      <c r="D410" s="358"/>
    </row>
    <row r="411" spans="4:4">
      <c r="D411" s="358"/>
    </row>
    <row r="412" spans="4:4">
      <c r="D412" s="358"/>
    </row>
    <row r="413" spans="4:4">
      <c r="D413" s="358"/>
    </row>
    <row r="414" spans="4:4">
      <c r="D414" s="358"/>
    </row>
    <row r="415" spans="4:4">
      <c r="D415" s="358"/>
    </row>
    <row r="416" spans="4:4">
      <c r="D416" s="358"/>
    </row>
    <row r="417" spans="4:4">
      <c r="D417" s="358"/>
    </row>
    <row r="418" spans="4:4">
      <c r="D418" s="358"/>
    </row>
    <row r="419" spans="4:4">
      <c r="D419" s="358"/>
    </row>
    <row r="420" spans="4:4">
      <c r="D420" s="358"/>
    </row>
    <row r="421" spans="4:4">
      <c r="D421" s="358"/>
    </row>
    <row r="422" spans="4:4">
      <c r="D422" s="358"/>
    </row>
    <row r="423" spans="4:4">
      <c r="D423" s="358"/>
    </row>
    <row r="424" spans="4:4">
      <c r="D424" s="358"/>
    </row>
    <row r="425" spans="4:4">
      <c r="D425" s="358"/>
    </row>
    <row r="426" spans="4:4">
      <c r="D426" s="358"/>
    </row>
    <row r="427" spans="4:4">
      <c r="D427" s="358"/>
    </row>
    <row r="428" spans="4:4">
      <c r="D428" s="358"/>
    </row>
    <row r="429" spans="4:4">
      <c r="D429" s="358"/>
    </row>
    <row r="430" spans="4:4">
      <c r="D430" s="358"/>
    </row>
    <row r="431" spans="4:4">
      <c r="D431" s="358"/>
    </row>
    <row r="432" spans="4:4">
      <c r="D432" s="358"/>
    </row>
    <row r="433" spans="4:4">
      <c r="D433" s="358"/>
    </row>
    <row r="434" spans="4:4">
      <c r="D434" s="358"/>
    </row>
    <row r="435" spans="4:4">
      <c r="D435" s="358"/>
    </row>
    <row r="436" spans="4:4">
      <c r="D436" s="358"/>
    </row>
    <row r="437" spans="4:4">
      <c r="D437" s="358"/>
    </row>
    <row r="438" spans="4:4">
      <c r="D438" s="358"/>
    </row>
    <row r="439" spans="4:4">
      <c r="D439" s="358"/>
    </row>
    <row r="440" spans="4:4">
      <c r="D440" s="358"/>
    </row>
    <row r="441" spans="4:4">
      <c r="D441" s="358"/>
    </row>
    <row r="442" spans="4:4">
      <c r="D442" s="358"/>
    </row>
    <row r="443" spans="4:4">
      <c r="D443" s="358"/>
    </row>
    <row r="444" spans="4:4">
      <c r="D444" s="358"/>
    </row>
    <row r="445" spans="4:4">
      <c r="D445" s="358"/>
    </row>
    <row r="446" spans="4:4">
      <c r="D446" s="358"/>
    </row>
    <row r="447" spans="4:4">
      <c r="D447" s="358"/>
    </row>
    <row r="448" spans="4:4">
      <c r="D448" s="358"/>
    </row>
    <row r="449" spans="4:4">
      <c r="D449" s="358"/>
    </row>
    <row r="450" spans="4:4">
      <c r="D450" s="358"/>
    </row>
    <row r="451" spans="4:4">
      <c r="D451" s="358"/>
    </row>
    <row r="452" spans="4:4">
      <c r="D452" s="358"/>
    </row>
    <row r="453" spans="4:4">
      <c r="D453" s="358"/>
    </row>
    <row r="454" spans="4:4">
      <c r="D454" s="358"/>
    </row>
    <row r="455" spans="4:4">
      <c r="D455" s="358"/>
    </row>
    <row r="456" spans="4:4">
      <c r="D456" s="358"/>
    </row>
    <row r="457" spans="4:4">
      <c r="D457" s="358"/>
    </row>
    <row r="458" spans="4:4">
      <c r="D458" s="358"/>
    </row>
    <row r="459" spans="4:4">
      <c r="D459" s="358"/>
    </row>
    <row r="460" spans="4:4">
      <c r="D460" s="358"/>
    </row>
    <row r="461" spans="4:4">
      <c r="D461" s="358"/>
    </row>
    <row r="462" spans="4:4">
      <c r="D462" s="358"/>
    </row>
    <row r="463" spans="4:4">
      <c r="D463" s="358"/>
    </row>
    <row r="464" spans="4:4">
      <c r="D464" s="358"/>
    </row>
    <row r="465" spans="4:4">
      <c r="D465" s="358"/>
    </row>
    <row r="466" spans="4:4">
      <c r="D466" s="358"/>
    </row>
    <row r="467" spans="4:4">
      <c r="D467" s="358"/>
    </row>
    <row r="468" spans="4:4">
      <c r="D468" s="358"/>
    </row>
    <row r="469" spans="4:4">
      <c r="D469" s="358"/>
    </row>
    <row r="470" spans="4:4">
      <c r="D470" s="358"/>
    </row>
    <row r="471" spans="4:4">
      <c r="D471" s="358"/>
    </row>
    <row r="472" spans="4:4">
      <c r="D472" s="358"/>
    </row>
    <row r="473" spans="4:4">
      <c r="D473" s="358"/>
    </row>
    <row r="474" spans="4:4">
      <c r="D474" s="358"/>
    </row>
    <row r="475" spans="4:4">
      <c r="D475" s="358"/>
    </row>
    <row r="476" spans="4:4">
      <c r="D476" s="358"/>
    </row>
    <row r="477" spans="4:4">
      <c r="D477" s="358"/>
    </row>
    <row r="478" spans="4:4">
      <c r="D478" s="358"/>
    </row>
    <row r="479" spans="4:4">
      <c r="D479" s="358"/>
    </row>
    <row r="480" spans="4:4">
      <c r="D480" s="358"/>
    </row>
    <row r="481" spans="4:4">
      <c r="D481" s="358"/>
    </row>
    <row r="482" spans="4:4">
      <c r="D482" s="358"/>
    </row>
    <row r="483" spans="4:4">
      <c r="D483" s="358"/>
    </row>
    <row r="484" spans="4:4">
      <c r="D484" s="358"/>
    </row>
    <row r="485" spans="4:4">
      <c r="D485" s="358"/>
    </row>
    <row r="486" spans="4:4">
      <c r="D486" s="358"/>
    </row>
    <row r="487" spans="4:4">
      <c r="D487" s="358"/>
    </row>
    <row r="488" spans="4:4">
      <c r="D488" s="358"/>
    </row>
    <row r="489" spans="4:4">
      <c r="D489" s="358"/>
    </row>
    <row r="490" spans="4:4">
      <c r="D490" s="358"/>
    </row>
    <row r="491" spans="4:4">
      <c r="D491" s="358"/>
    </row>
    <row r="492" spans="4:4">
      <c r="D492" s="358"/>
    </row>
    <row r="493" spans="4:4">
      <c r="D493" s="358"/>
    </row>
    <row r="494" spans="4:4">
      <c r="D494" s="358"/>
    </row>
    <row r="495" spans="4:4">
      <c r="D495" s="358"/>
    </row>
    <row r="496" spans="4:4">
      <c r="D496" s="358"/>
    </row>
    <row r="497" spans="4:4">
      <c r="D497" s="358"/>
    </row>
    <row r="498" spans="4:4">
      <c r="D498" s="358"/>
    </row>
    <row r="499" spans="4:4">
      <c r="D499" s="358"/>
    </row>
    <row r="500" spans="4:4">
      <c r="D500" s="358"/>
    </row>
    <row r="501" spans="4:4">
      <c r="D501" s="358"/>
    </row>
    <row r="502" spans="4:4">
      <c r="D502" s="358"/>
    </row>
    <row r="503" spans="4:4">
      <c r="D503" s="358"/>
    </row>
    <row r="504" spans="4:4">
      <c r="D504" s="358"/>
    </row>
    <row r="505" spans="4:4">
      <c r="D505" s="358"/>
    </row>
    <row r="506" spans="4:4">
      <c r="D506" s="358"/>
    </row>
    <row r="507" spans="4:4">
      <c r="D507" s="358"/>
    </row>
    <row r="508" spans="4:4">
      <c r="D508" s="358"/>
    </row>
    <row r="509" spans="4:4">
      <c r="D509" s="358"/>
    </row>
    <row r="510" spans="4:4">
      <c r="D510" s="358"/>
    </row>
    <row r="511" spans="4:4">
      <c r="D511" s="358"/>
    </row>
    <row r="512" spans="4:4">
      <c r="D512" s="358"/>
    </row>
    <row r="513" spans="4:4">
      <c r="D513" s="358"/>
    </row>
    <row r="514" spans="4:4">
      <c r="D514" s="358"/>
    </row>
    <row r="515" spans="4:4">
      <c r="D515" s="358"/>
    </row>
    <row r="516" spans="4:4">
      <c r="D516" s="358"/>
    </row>
    <row r="517" spans="4:4">
      <c r="D517" s="358"/>
    </row>
    <row r="518" spans="4:4">
      <c r="D518" s="358"/>
    </row>
    <row r="519" spans="4:4">
      <c r="D519" s="358"/>
    </row>
    <row r="520" spans="4:4">
      <c r="D520" s="358"/>
    </row>
    <row r="521" spans="4:4">
      <c r="D521" s="358"/>
    </row>
    <row r="522" spans="4:4">
      <c r="D522" s="358"/>
    </row>
    <row r="523" spans="4:4">
      <c r="D523" s="358"/>
    </row>
    <row r="524" spans="4:4">
      <c r="D524" s="358"/>
    </row>
    <row r="525" spans="4:4">
      <c r="D525" s="358"/>
    </row>
    <row r="526" spans="4:4">
      <c r="D526" s="358"/>
    </row>
    <row r="527" spans="4:4">
      <c r="D527" s="358"/>
    </row>
    <row r="528" spans="4:4">
      <c r="D528" s="358"/>
    </row>
    <row r="529" spans="4:4">
      <c r="D529" s="358"/>
    </row>
    <row r="530" spans="4:4">
      <c r="D530" s="358"/>
    </row>
    <row r="531" spans="4:4">
      <c r="D531" s="358"/>
    </row>
    <row r="532" spans="4:4">
      <c r="D532" s="358"/>
    </row>
    <row r="533" spans="4:4">
      <c r="D533" s="358"/>
    </row>
    <row r="534" spans="4:4">
      <c r="D534" s="358"/>
    </row>
    <row r="535" spans="4:4">
      <c r="D535" s="358"/>
    </row>
    <row r="536" spans="4:4">
      <c r="D536" s="358"/>
    </row>
    <row r="537" spans="4:4">
      <c r="D537" s="358"/>
    </row>
    <row r="538" spans="4:4">
      <c r="D538" s="358"/>
    </row>
    <row r="539" spans="4:4">
      <c r="D539" s="358"/>
    </row>
    <row r="540" spans="4:4">
      <c r="D540" s="358"/>
    </row>
    <row r="541" spans="4:4">
      <c r="D541" s="358"/>
    </row>
    <row r="542" spans="4:4">
      <c r="D542" s="358"/>
    </row>
    <row r="543" spans="4:4">
      <c r="D543" s="358"/>
    </row>
    <row r="544" spans="4:4">
      <c r="D544" s="358"/>
    </row>
    <row r="545" spans="4:4">
      <c r="D545" s="358"/>
    </row>
    <row r="546" spans="4:4">
      <c r="D546" s="358"/>
    </row>
    <row r="547" spans="4:4">
      <c r="D547" s="358"/>
    </row>
    <row r="548" spans="4:4">
      <c r="D548" s="358"/>
    </row>
    <row r="549" spans="4:4">
      <c r="D549" s="358"/>
    </row>
    <row r="550" spans="4:4">
      <c r="D550" s="358"/>
    </row>
    <row r="551" spans="4:4">
      <c r="D551" s="358"/>
    </row>
    <row r="552" spans="4:4">
      <c r="D552" s="358"/>
    </row>
    <row r="553" spans="4:4">
      <c r="D553" s="358"/>
    </row>
    <row r="554" spans="4:4">
      <c r="D554" s="358"/>
    </row>
    <row r="555" spans="4:4">
      <c r="D555" s="358"/>
    </row>
    <row r="556" spans="4:4">
      <c r="D556" s="358"/>
    </row>
    <row r="557" spans="4:4">
      <c r="D557" s="358"/>
    </row>
    <row r="558" spans="4:4">
      <c r="D558" s="358"/>
    </row>
    <row r="559" spans="4:4">
      <c r="D559" s="358"/>
    </row>
    <row r="560" spans="4:4">
      <c r="D560" s="358"/>
    </row>
    <row r="561" spans="4:4">
      <c r="D561" s="358"/>
    </row>
    <row r="562" spans="4:4">
      <c r="D562" s="358"/>
    </row>
    <row r="563" spans="4:4">
      <c r="D563" s="358"/>
    </row>
    <row r="564" spans="4:4">
      <c r="D564" s="358"/>
    </row>
    <row r="565" spans="4:4">
      <c r="D565" s="358"/>
    </row>
    <row r="566" spans="4:4">
      <c r="D566" s="358"/>
    </row>
    <row r="567" spans="4:4">
      <c r="D567" s="358"/>
    </row>
    <row r="568" spans="4:4">
      <c r="D568" s="358"/>
    </row>
    <row r="569" spans="4:4">
      <c r="D569" s="358"/>
    </row>
    <row r="570" spans="4:4">
      <c r="D570" s="358"/>
    </row>
    <row r="571" spans="4:4">
      <c r="D571" s="358"/>
    </row>
    <row r="572" spans="4:4">
      <c r="D572" s="358"/>
    </row>
    <row r="573" spans="4:4">
      <c r="D573" s="358"/>
    </row>
    <row r="574" spans="4:4">
      <c r="D574" s="358"/>
    </row>
    <row r="575" spans="4:4">
      <c r="D575" s="358"/>
    </row>
    <row r="576" spans="4:4">
      <c r="D576" s="358"/>
    </row>
    <row r="577" spans="4:4">
      <c r="D577" s="358"/>
    </row>
    <row r="578" spans="4:4">
      <c r="D578" s="358"/>
    </row>
    <row r="579" spans="4:4">
      <c r="D579" s="358"/>
    </row>
    <row r="580" spans="4:4">
      <c r="D580" s="358"/>
    </row>
    <row r="581" spans="4:4">
      <c r="D581" s="358"/>
    </row>
    <row r="582" spans="4:4">
      <c r="D582" s="358"/>
    </row>
    <row r="583" spans="4:4">
      <c r="D583" s="358"/>
    </row>
    <row r="584" spans="4:4">
      <c r="D584" s="358"/>
    </row>
    <row r="585" spans="4:4">
      <c r="D585" s="358"/>
    </row>
    <row r="586" spans="4:4">
      <c r="D586" s="358"/>
    </row>
    <row r="587" spans="4:4">
      <c r="D587" s="358"/>
    </row>
    <row r="588" spans="4:4">
      <c r="D588" s="358"/>
    </row>
    <row r="589" spans="4:4">
      <c r="D589" s="358"/>
    </row>
    <row r="590" spans="4:4">
      <c r="D590" s="358"/>
    </row>
    <row r="591" spans="4:4">
      <c r="D591" s="358"/>
    </row>
    <row r="592" spans="4:4">
      <c r="D592" s="358"/>
    </row>
    <row r="593" spans="4:4">
      <c r="D593" s="358"/>
    </row>
    <row r="594" spans="4:4">
      <c r="D594" s="358"/>
    </row>
    <row r="595" spans="4:4">
      <c r="D595" s="358"/>
    </row>
    <row r="596" spans="4:4">
      <c r="D596" s="358"/>
    </row>
    <row r="597" spans="4:4">
      <c r="D597" s="358"/>
    </row>
    <row r="598" spans="4:4">
      <c r="D598" s="358"/>
    </row>
    <row r="599" spans="4:4">
      <c r="D599" s="358"/>
    </row>
    <row r="600" spans="4:4">
      <c r="D600" s="358"/>
    </row>
    <row r="601" spans="4:4">
      <c r="D601" s="358"/>
    </row>
    <row r="602" spans="4:4">
      <c r="D602" s="358"/>
    </row>
    <row r="603" spans="4:4">
      <c r="D603" s="358"/>
    </row>
    <row r="604" spans="4:4">
      <c r="D604" s="358"/>
    </row>
    <row r="605" spans="4:4">
      <c r="D605" s="358"/>
    </row>
    <row r="606" spans="4:4">
      <c r="D606" s="358"/>
    </row>
    <row r="607" spans="4:4">
      <c r="D607" s="358"/>
    </row>
    <row r="608" spans="4:4">
      <c r="D608" s="358"/>
    </row>
    <row r="609" spans="4:4">
      <c r="D609" s="358"/>
    </row>
    <row r="610" spans="4:4">
      <c r="D610" s="358"/>
    </row>
    <row r="611" spans="4:4">
      <c r="D611" s="358"/>
    </row>
    <row r="612" spans="4:4">
      <c r="D612" s="358"/>
    </row>
    <row r="613" spans="4:4">
      <c r="D613" s="358"/>
    </row>
    <row r="614" spans="4:4">
      <c r="D614" s="358"/>
    </row>
    <row r="615" spans="4:4">
      <c r="D615" s="358"/>
    </row>
    <row r="616" spans="4:4">
      <c r="D616" s="358"/>
    </row>
    <row r="617" spans="4:4">
      <c r="D617" s="358"/>
    </row>
    <row r="618" spans="4:4">
      <c r="D618" s="358"/>
    </row>
    <row r="619" spans="4:4">
      <c r="D619" s="358"/>
    </row>
    <row r="620" spans="4:4">
      <c r="D620" s="358"/>
    </row>
    <row r="621" spans="4:4">
      <c r="D621" s="358"/>
    </row>
    <row r="622" spans="4:4">
      <c r="D622" s="358"/>
    </row>
    <row r="623" spans="4:4">
      <c r="D623" s="358"/>
    </row>
    <row r="624" spans="4:4">
      <c r="D624" s="358"/>
    </row>
    <row r="625" spans="4:4">
      <c r="D625" s="358"/>
    </row>
    <row r="626" spans="4:4">
      <c r="D626" s="358"/>
    </row>
    <row r="627" spans="4:4">
      <c r="D627" s="358"/>
    </row>
    <row r="628" spans="4:4">
      <c r="D628" s="358"/>
    </row>
    <row r="629" spans="4:4">
      <c r="D629" s="358"/>
    </row>
    <row r="630" spans="4:4">
      <c r="D630" s="358"/>
    </row>
    <row r="631" spans="4:4">
      <c r="D631" s="358"/>
    </row>
    <row r="632" spans="4:4">
      <c r="D632" s="358"/>
    </row>
    <row r="633" spans="4:4">
      <c r="D633" s="358"/>
    </row>
    <row r="634" spans="4:4">
      <c r="D634" s="358"/>
    </row>
    <row r="635" spans="4:4">
      <c r="D635" s="358"/>
    </row>
    <row r="636" spans="4:4">
      <c r="D636" s="358"/>
    </row>
    <row r="637" spans="4:4">
      <c r="D637" s="358"/>
    </row>
    <row r="638" spans="4:4">
      <c r="D638" s="358"/>
    </row>
    <row r="639" spans="4:4">
      <c r="D639" s="358"/>
    </row>
    <row r="640" spans="4:4">
      <c r="D640" s="358"/>
    </row>
    <row r="641" spans="4:4">
      <c r="D641" s="358"/>
    </row>
    <row r="642" spans="4:4">
      <c r="D642" s="358"/>
    </row>
    <row r="643" spans="4:4">
      <c r="D643" s="358"/>
    </row>
    <row r="644" spans="4:4">
      <c r="D644" s="358"/>
    </row>
    <row r="645" spans="4:4">
      <c r="D645" s="358"/>
    </row>
    <row r="646" spans="4:4">
      <c r="D646" s="358"/>
    </row>
    <row r="647" spans="4:4">
      <c r="D647" s="358"/>
    </row>
    <row r="648" spans="4:4">
      <c r="D648" s="358"/>
    </row>
    <row r="649" spans="4:4">
      <c r="D649" s="358"/>
    </row>
    <row r="650" spans="4:4">
      <c r="D650" s="358"/>
    </row>
    <row r="651" spans="4:4">
      <c r="D651" s="358"/>
    </row>
    <row r="652" spans="4:4">
      <c r="D652" s="358"/>
    </row>
    <row r="653" spans="4:4">
      <c r="D653" s="358"/>
    </row>
    <row r="654" spans="4:4">
      <c r="D654" s="358"/>
    </row>
    <row r="655" spans="4:4">
      <c r="D655" s="358"/>
    </row>
    <row r="656" spans="4:4">
      <c r="D656" s="358"/>
    </row>
    <row r="657" spans="4:4">
      <c r="D657" s="358"/>
    </row>
    <row r="658" spans="4:4">
      <c r="D658" s="358"/>
    </row>
    <row r="659" spans="4:4">
      <c r="D659" s="358"/>
    </row>
    <row r="660" spans="4:4">
      <c r="D660" s="358"/>
    </row>
    <row r="661" spans="4:4">
      <c r="D661" s="358"/>
    </row>
    <row r="662" spans="4:4">
      <c r="D662" s="358"/>
    </row>
    <row r="663" spans="4:4">
      <c r="D663" s="358"/>
    </row>
    <row r="664" spans="4:4">
      <c r="D664" s="358"/>
    </row>
    <row r="665" spans="4:4">
      <c r="D665" s="358"/>
    </row>
    <row r="666" spans="4:4">
      <c r="D666" s="358"/>
    </row>
    <row r="667" spans="4:4">
      <c r="D667" s="358"/>
    </row>
    <row r="668" spans="4:4">
      <c r="D668" s="358"/>
    </row>
    <row r="669" spans="4:4">
      <c r="D669" s="358"/>
    </row>
    <row r="670" spans="4:4">
      <c r="D670" s="358"/>
    </row>
    <row r="671" spans="4:4">
      <c r="D671" s="358"/>
    </row>
    <row r="672" spans="4:4">
      <c r="D672" s="358"/>
    </row>
    <row r="673" spans="4:4">
      <c r="D673" s="358"/>
    </row>
    <row r="674" spans="4:4">
      <c r="D674" s="358"/>
    </row>
    <row r="675" spans="4:4">
      <c r="D675" s="358"/>
    </row>
    <row r="676" spans="4:4">
      <c r="D676" s="358"/>
    </row>
    <row r="677" spans="4:4">
      <c r="D677" s="358"/>
    </row>
    <row r="678" spans="4:4">
      <c r="D678" s="358"/>
    </row>
    <row r="679" spans="4:4">
      <c r="D679" s="358"/>
    </row>
    <row r="680" spans="4:4">
      <c r="D680" s="358"/>
    </row>
    <row r="681" spans="4:4">
      <c r="D681" s="358"/>
    </row>
    <row r="682" spans="4:4">
      <c r="D682" s="358"/>
    </row>
    <row r="683" spans="4:4">
      <c r="D683" s="358"/>
    </row>
    <row r="684" spans="4:4">
      <c r="D684" s="358"/>
    </row>
    <row r="685" spans="4:4">
      <c r="D685" s="358"/>
    </row>
    <row r="686" spans="4:4">
      <c r="D686" s="358"/>
    </row>
    <row r="687" spans="4:4">
      <c r="D687" s="358"/>
    </row>
    <row r="688" spans="4:4">
      <c r="D688" s="358"/>
    </row>
    <row r="689" spans="4:4">
      <c r="D689" s="358"/>
    </row>
    <row r="690" spans="4:4">
      <c r="D690" s="358"/>
    </row>
    <row r="691" spans="4:4">
      <c r="D691" s="358"/>
    </row>
    <row r="692" spans="4:4">
      <c r="D692" s="358"/>
    </row>
    <row r="693" spans="4:4">
      <c r="D693" s="358"/>
    </row>
    <row r="694" spans="4:4">
      <c r="D694" s="358"/>
    </row>
    <row r="695" spans="4:4">
      <c r="D695" s="358"/>
    </row>
    <row r="696" spans="4:4">
      <c r="D696" s="358"/>
    </row>
    <row r="697" spans="4:4">
      <c r="D697" s="358"/>
    </row>
    <row r="698" spans="4:4">
      <c r="D698" s="358"/>
    </row>
    <row r="699" spans="4:4">
      <c r="D699" s="358"/>
    </row>
    <row r="700" spans="4:4">
      <c r="D700" s="358"/>
    </row>
    <row r="701" spans="4:4">
      <c r="D701" s="358"/>
    </row>
    <row r="702" spans="4:4">
      <c r="D702" s="358"/>
    </row>
    <row r="703" spans="4:4">
      <c r="D703" s="358"/>
    </row>
    <row r="704" spans="4:4">
      <c r="D704" s="358"/>
    </row>
    <row r="705" spans="4:4">
      <c r="D705" s="358"/>
    </row>
    <row r="706" spans="4:4">
      <c r="D706" s="358"/>
    </row>
    <row r="707" spans="4:4">
      <c r="D707" s="358"/>
    </row>
    <row r="708" spans="4:4">
      <c r="D708" s="358"/>
    </row>
    <row r="709" spans="4:4">
      <c r="D709" s="358"/>
    </row>
    <row r="710" spans="4:4">
      <c r="D710" s="358"/>
    </row>
    <row r="711" spans="4:4">
      <c r="D711" s="358"/>
    </row>
    <row r="712" spans="4:4">
      <c r="D712" s="358"/>
    </row>
    <row r="713" spans="4:4">
      <c r="D713" s="358"/>
    </row>
    <row r="714" spans="4:4">
      <c r="D714" s="358"/>
    </row>
    <row r="715" spans="4:4">
      <c r="D715" s="358"/>
    </row>
    <row r="716" spans="4:4">
      <c r="D716" s="358"/>
    </row>
    <row r="717" spans="4:4">
      <c r="D717" s="358"/>
    </row>
    <row r="718" spans="4:4">
      <c r="D718" s="358"/>
    </row>
    <row r="719" spans="4:4">
      <c r="D719" s="358"/>
    </row>
    <row r="720" spans="4:4">
      <c r="D720" s="358"/>
    </row>
    <row r="721" spans="4:4">
      <c r="D721" s="358"/>
    </row>
    <row r="722" spans="4:4">
      <c r="D722" s="358"/>
    </row>
    <row r="723" spans="4:4">
      <c r="D723" s="358"/>
    </row>
    <row r="724" spans="4:4">
      <c r="D724" s="358"/>
    </row>
    <row r="725" spans="4:4">
      <c r="D725" s="358"/>
    </row>
    <row r="726" spans="4:4">
      <c r="D726" s="358"/>
    </row>
    <row r="727" spans="4:4">
      <c r="D727" s="358"/>
    </row>
    <row r="728" spans="4:4">
      <c r="D728" s="358"/>
    </row>
    <row r="729" spans="4:4">
      <c r="D729" s="358"/>
    </row>
    <row r="730" spans="4:4">
      <c r="D730" s="358"/>
    </row>
    <row r="731" spans="4:4">
      <c r="D731" s="358"/>
    </row>
    <row r="732" spans="4:4">
      <c r="D732" s="358"/>
    </row>
    <row r="733" spans="4:4">
      <c r="D733" s="358"/>
    </row>
    <row r="734" spans="4:4">
      <c r="D734" s="358"/>
    </row>
    <row r="735" spans="4:4">
      <c r="D735" s="358"/>
    </row>
    <row r="736" spans="4:4">
      <c r="D736" s="358"/>
    </row>
    <row r="737" spans="4:4">
      <c r="D737" s="358"/>
    </row>
    <row r="738" spans="4:4">
      <c r="D738" s="358"/>
    </row>
    <row r="739" spans="4:4">
      <c r="D739" s="358"/>
    </row>
    <row r="740" spans="4:4">
      <c r="D740" s="358"/>
    </row>
    <row r="741" spans="4:4">
      <c r="D741" s="358"/>
    </row>
    <row r="742" spans="4:4">
      <c r="D742" s="358"/>
    </row>
    <row r="743" spans="4:4">
      <c r="D743" s="358"/>
    </row>
    <row r="744" spans="4:4">
      <c r="D744" s="358"/>
    </row>
    <row r="745" spans="4:4">
      <c r="D745" s="358"/>
    </row>
    <row r="746" spans="4:4">
      <c r="D746" s="358"/>
    </row>
    <row r="747" spans="4:4">
      <c r="D747" s="358"/>
    </row>
    <row r="748" spans="4:4">
      <c r="D748" s="358"/>
    </row>
    <row r="749" spans="4:4">
      <c r="D749" s="358"/>
    </row>
    <row r="750" spans="4:4">
      <c r="D750" s="358"/>
    </row>
    <row r="751" spans="4:4">
      <c r="D751" s="358"/>
    </row>
    <row r="752" spans="4:4">
      <c r="D752" s="358"/>
    </row>
    <row r="753" spans="4:4">
      <c r="D753" s="358"/>
    </row>
    <row r="754" spans="4:4">
      <c r="D754" s="358"/>
    </row>
    <row r="755" spans="4:4">
      <c r="D755" s="358"/>
    </row>
    <row r="756" spans="4:4">
      <c r="D756" s="358"/>
    </row>
    <row r="757" spans="4:4">
      <c r="D757" s="358"/>
    </row>
    <row r="758" spans="4:4">
      <c r="D758" s="358"/>
    </row>
    <row r="759" spans="4:4">
      <c r="D759" s="358"/>
    </row>
    <row r="760" spans="4:4">
      <c r="D760" s="358"/>
    </row>
    <row r="761" spans="4:4">
      <c r="D761" s="358"/>
    </row>
    <row r="762" spans="4:4">
      <c r="D762" s="358"/>
    </row>
    <row r="763" spans="4:4">
      <c r="D763" s="358"/>
    </row>
    <row r="764" spans="4:4">
      <c r="D764" s="358"/>
    </row>
    <row r="765" spans="4:4">
      <c r="D765" s="358"/>
    </row>
    <row r="766" spans="4:4">
      <c r="D766" s="358"/>
    </row>
    <row r="767" spans="4:4">
      <c r="D767" s="358"/>
    </row>
    <row r="768" spans="4:4">
      <c r="D768" s="358"/>
    </row>
    <row r="769" spans="4:4">
      <c r="D769" s="358"/>
    </row>
    <row r="770" spans="4:4">
      <c r="D770" s="358"/>
    </row>
    <row r="771" spans="4:4">
      <c r="D771" s="358"/>
    </row>
    <row r="772" spans="4:4">
      <c r="D772" s="358"/>
    </row>
    <row r="773" spans="4:4">
      <c r="D773" s="358"/>
    </row>
    <row r="774" spans="4:4">
      <c r="D774" s="358"/>
    </row>
    <row r="775" spans="4:4">
      <c r="D775" s="358"/>
    </row>
    <row r="776" spans="4:4">
      <c r="D776" s="358"/>
    </row>
    <row r="777" spans="4:4">
      <c r="D777" s="358"/>
    </row>
    <row r="778" spans="4:4">
      <c r="D778" s="358"/>
    </row>
    <row r="779" spans="4:4">
      <c r="D779" s="358"/>
    </row>
    <row r="780" spans="4:4">
      <c r="D780" s="358"/>
    </row>
    <row r="781" spans="4:4">
      <c r="D781" s="358"/>
    </row>
    <row r="782" spans="4:4">
      <c r="D782" s="358"/>
    </row>
    <row r="783" spans="4:4">
      <c r="D783" s="358"/>
    </row>
    <row r="784" spans="4:4">
      <c r="D784" s="358"/>
    </row>
    <row r="785" spans="4:4">
      <c r="D785" s="358"/>
    </row>
    <row r="786" spans="4:4">
      <c r="D786" s="358"/>
    </row>
    <row r="787" spans="4:4">
      <c r="D787" s="358"/>
    </row>
    <row r="788" spans="4:4">
      <c r="D788" s="358"/>
    </row>
    <row r="789" spans="4:4">
      <c r="D789" s="358"/>
    </row>
    <row r="790" spans="4:4">
      <c r="D790" s="358"/>
    </row>
    <row r="791" spans="4:4">
      <c r="D791" s="358"/>
    </row>
    <row r="792" spans="4:4">
      <c r="D792" s="358"/>
    </row>
    <row r="793" spans="4:4">
      <c r="D793" s="358"/>
    </row>
    <row r="794" spans="4:4">
      <c r="D794" s="358"/>
    </row>
    <row r="795" spans="4:4">
      <c r="D795" s="358"/>
    </row>
    <row r="796" spans="4:4">
      <c r="D796" s="358"/>
    </row>
    <row r="797" spans="4:4">
      <c r="D797" s="358"/>
    </row>
    <row r="798" spans="4:4">
      <c r="D798" s="358"/>
    </row>
    <row r="799" spans="4:4">
      <c r="D799" s="358"/>
    </row>
    <row r="800" spans="4:4">
      <c r="D800" s="358"/>
    </row>
    <row r="801" spans="4:4">
      <c r="D801" s="358"/>
    </row>
    <row r="802" spans="4:4">
      <c r="D802" s="358"/>
    </row>
    <row r="803" spans="4:4">
      <c r="D803" s="358"/>
    </row>
    <row r="804" spans="4:4">
      <c r="D804" s="358"/>
    </row>
    <row r="805" spans="4:4">
      <c r="D805" s="358"/>
    </row>
    <row r="806" spans="4:4">
      <c r="D806" s="358"/>
    </row>
    <row r="807" spans="4:4">
      <c r="D807" s="358"/>
    </row>
    <row r="808" spans="4:4">
      <c r="D808" s="358"/>
    </row>
    <row r="809" spans="4:4">
      <c r="D809" s="358"/>
    </row>
    <row r="810" spans="4:4">
      <c r="D810" s="358"/>
    </row>
    <row r="811" spans="4:4">
      <c r="D811" s="358"/>
    </row>
    <row r="812" spans="4:4">
      <c r="D812" s="358"/>
    </row>
    <row r="813" spans="4:4">
      <c r="D813" s="358"/>
    </row>
    <row r="814" spans="4:4">
      <c r="D814" s="358"/>
    </row>
    <row r="815" spans="4:4">
      <c r="D815" s="358"/>
    </row>
    <row r="816" spans="4:4">
      <c r="D816" s="358"/>
    </row>
    <row r="817" spans="4:4">
      <c r="D817" s="358"/>
    </row>
    <row r="818" spans="4:4">
      <c r="D818" s="358"/>
    </row>
    <row r="819" spans="4:4">
      <c r="D819" s="358"/>
    </row>
    <row r="820" spans="4:4">
      <c r="D820" s="358"/>
    </row>
    <row r="821" spans="4:4">
      <c r="D821" s="358"/>
    </row>
    <row r="822" spans="4:4">
      <c r="D822" s="358"/>
    </row>
    <row r="823" spans="4:4">
      <c r="D823" s="358"/>
    </row>
    <row r="824" spans="4:4">
      <c r="D824" s="358"/>
    </row>
    <row r="825" spans="4:4">
      <c r="D825" s="358"/>
    </row>
    <row r="826" spans="4:4">
      <c r="D826" s="358"/>
    </row>
    <row r="827" spans="4:4">
      <c r="D827" s="358"/>
    </row>
    <row r="828" spans="4:4">
      <c r="D828" s="358"/>
    </row>
    <row r="829" spans="4:4">
      <c r="D829" s="358"/>
    </row>
    <row r="830" spans="4:4">
      <c r="D830" s="358"/>
    </row>
    <row r="831" spans="4:4">
      <c r="D831" s="358"/>
    </row>
    <row r="832" spans="4:4">
      <c r="D832" s="358"/>
    </row>
    <row r="833" spans="4:4">
      <c r="D833" s="358"/>
    </row>
    <row r="834" spans="4:4">
      <c r="D834" s="358"/>
    </row>
    <row r="835" spans="4:4">
      <c r="D835" s="358"/>
    </row>
    <row r="836" spans="4:4">
      <c r="D836" s="358"/>
    </row>
    <row r="837" spans="4:4">
      <c r="D837" s="358"/>
    </row>
    <row r="838" spans="4:4">
      <c r="D838" s="358"/>
    </row>
    <row r="839" spans="4:4">
      <c r="D839" s="358"/>
    </row>
    <row r="840" spans="4:4">
      <c r="D840" s="358"/>
    </row>
    <row r="841" spans="4:4">
      <c r="D841" s="358"/>
    </row>
    <row r="842" spans="4:4">
      <c r="D842" s="358"/>
    </row>
    <row r="843" spans="4:4">
      <c r="D843" s="358"/>
    </row>
    <row r="844" spans="4:4">
      <c r="D844" s="358"/>
    </row>
    <row r="845" spans="4:4">
      <c r="D845" s="358"/>
    </row>
    <row r="846" spans="4:4">
      <c r="D846" s="358"/>
    </row>
    <row r="847" spans="4:4">
      <c r="D847" s="358"/>
    </row>
    <row r="848" spans="4:4">
      <c r="D848" s="358"/>
    </row>
    <row r="849" spans="4:4">
      <c r="D849" s="358"/>
    </row>
    <row r="850" spans="4:4">
      <c r="D850" s="358"/>
    </row>
    <row r="851" spans="4:4">
      <c r="D851" s="358"/>
    </row>
    <row r="852" spans="4:4">
      <c r="D852" s="358"/>
    </row>
    <row r="853" spans="4:4">
      <c r="D853" s="358"/>
    </row>
    <row r="854" spans="4:4">
      <c r="D854" s="358"/>
    </row>
    <row r="855" spans="4:4">
      <c r="D855" s="358"/>
    </row>
    <row r="856" spans="4:4">
      <c r="D856" s="358"/>
    </row>
    <row r="857" spans="4:4">
      <c r="D857" s="358"/>
    </row>
    <row r="858" spans="4:4">
      <c r="D858" s="358"/>
    </row>
    <row r="859" spans="4:4">
      <c r="D859" s="358"/>
    </row>
    <row r="860" spans="4:4">
      <c r="D860" s="358"/>
    </row>
    <row r="861" spans="4:4">
      <c r="D861" s="358"/>
    </row>
    <row r="862" spans="4:4">
      <c r="D862" s="358"/>
    </row>
    <row r="863" spans="4:4">
      <c r="D863" s="358"/>
    </row>
    <row r="864" spans="4:4">
      <c r="D864" s="358"/>
    </row>
    <row r="865" spans="4:4">
      <c r="D865" s="358"/>
    </row>
    <row r="866" spans="4:4">
      <c r="D866" s="358"/>
    </row>
    <row r="867" spans="4:4">
      <c r="D867" s="358"/>
    </row>
    <row r="868" spans="4:4">
      <c r="D868" s="358"/>
    </row>
    <row r="869" spans="4:4">
      <c r="D869" s="358"/>
    </row>
    <row r="870" spans="4:4">
      <c r="D870" s="358"/>
    </row>
    <row r="871" spans="4:4">
      <c r="D871" s="358"/>
    </row>
    <row r="872" spans="4:4">
      <c r="D872" s="358"/>
    </row>
    <row r="873" spans="4:4">
      <c r="D873" s="358"/>
    </row>
    <row r="874" spans="4:4">
      <c r="D874" s="358"/>
    </row>
    <row r="875" spans="4:4">
      <c r="D875" s="358"/>
    </row>
    <row r="876" spans="4:4">
      <c r="D876" s="358"/>
    </row>
    <row r="877" spans="4:4">
      <c r="D877" s="358"/>
    </row>
    <row r="878" spans="4:4">
      <c r="D878" s="358"/>
    </row>
    <row r="879" spans="4:4">
      <c r="D879" s="358"/>
    </row>
    <row r="880" spans="4:4">
      <c r="D880" s="358"/>
    </row>
    <row r="881" spans="4:4">
      <c r="D881" s="358"/>
    </row>
    <row r="882" spans="4:4">
      <c r="D882" s="358"/>
    </row>
    <row r="883" spans="4:4">
      <c r="D883" s="358"/>
    </row>
    <row r="884" spans="4:4">
      <c r="D884" s="358"/>
    </row>
    <row r="885" spans="4:4">
      <c r="D885" s="358"/>
    </row>
    <row r="886" spans="4:4">
      <c r="D886" s="358"/>
    </row>
    <row r="887" spans="4:4">
      <c r="D887" s="358"/>
    </row>
    <row r="888" spans="4:4">
      <c r="D888" s="358"/>
    </row>
    <row r="889" spans="4:4">
      <c r="D889" s="358"/>
    </row>
    <row r="890" spans="4:4">
      <c r="D890" s="358"/>
    </row>
    <row r="891" spans="4:4">
      <c r="D891" s="358"/>
    </row>
    <row r="892" spans="4:4">
      <c r="D892" s="358"/>
    </row>
    <row r="893" spans="4:4">
      <c r="D893" s="358"/>
    </row>
    <row r="894" spans="4:4">
      <c r="D894" s="358"/>
    </row>
    <row r="895" spans="4:4">
      <c r="D895" s="358"/>
    </row>
    <row r="896" spans="4:4">
      <c r="D896" s="358"/>
    </row>
    <row r="897" spans="4:4">
      <c r="D897" s="358"/>
    </row>
    <row r="898" spans="4:4">
      <c r="D898" s="358"/>
    </row>
    <row r="899" spans="4:4">
      <c r="D899" s="358"/>
    </row>
    <row r="900" spans="4:4">
      <c r="D900" s="358"/>
    </row>
    <row r="901" spans="4:4">
      <c r="D901" s="358"/>
    </row>
    <row r="902" spans="4:4">
      <c r="D902" s="358"/>
    </row>
    <row r="903" spans="4:4">
      <c r="D903" s="358"/>
    </row>
    <row r="904" spans="4:4">
      <c r="D904" s="358"/>
    </row>
    <row r="905" spans="4:4">
      <c r="D905" s="358"/>
    </row>
    <row r="906" spans="4:4">
      <c r="D906" s="358"/>
    </row>
    <row r="907" spans="4:4">
      <c r="D907" s="358"/>
    </row>
    <row r="908" spans="4:4">
      <c r="D908" s="358"/>
    </row>
    <row r="909" spans="4:4">
      <c r="D909" s="358"/>
    </row>
    <row r="910" spans="4:4">
      <c r="D910" s="358"/>
    </row>
    <row r="911" spans="4:4">
      <c r="D911" s="358"/>
    </row>
    <row r="912" spans="4:4">
      <c r="D912" s="358"/>
    </row>
    <row r="913" spans="4:4">
      <c r="D913" s="358"/>
    </row>
    <row r="914" spans="4:4">
      <c r="D914" s="358"/>
    </row>
    <row r="915" spans="4:4">
      <c r="D915" s="358"/>
    </row>
    <row r="916" spans="4:4">
      <c r="D916" s="358"/>
    </row>
    <row r="917" spans="4:4">
      <c r="D917" s="358"/>
    </row>
    <row r="918" spans="4:4">
      <c r="D918" s="358"/>
    </row>
    <row r="919" spans="4:4">
      <c r="D919" s="358"/>
    </row>
    <row r="920" spans="4:4">
      <c r="D920" s="358"/>
    </row>
    <row r="921" spans="4:4">
      <c r="D921" s="358"/>
    </row>
    <row r="922" spans="4:4">
      <c r="D922" s="358"/>
    </row>
    <row r="923" spans="4:4">
      <c r="D923" s="358"/>
    </row>
    <row r="924" spans="4:4">
      <c r="D924" s="358"/>
    </row>
    <row r="925" spans="4:4">
      <c r="D925" s="358"/>
    </row>
    <row r="926" spans="4:4">
      <c r="D926" s="358"/>
    </row>
    <row r="927" spans="4:4">
      <c r="D927" s="358"/>
    </row>
    <row r="928" spans="4:4">
      <c r="D928" s="358"/>
    </row>
    <row r="929" spans="4:4">
      <c r="D929" s="358"/>
    </row>
    <row r="930" spans="4:4">
      <c r="D930" s="358"/>
    </row>
    <row r="931" spans="4:4">
      <c r="D931" s="358"/>
    </row>
    <row r="932" spans="4:4">
      <c r="D932" s="358"/>
    </row>
    <row r="933" spans="4:4">
      <c r="D933" s="358"/>
    </row>
    <row r="934" spans="4:4">
      <c r="D934" s="358"/>
    </row>
    <row r="935" spans="4:4">
      <c r="D935" s="358"/>
    </row>
    <row r="936" spans="4:4">
      <c r="D936" s="358"/>
    </row>
    <row r="937" spans="4:4">
      <c r="D937" s="358"/>
    </row>
    <row r="938" spans="4:4">
      <c r="D938" s="358"/>
    </row>
    <row r="939" spans="4:4">
      <c r="D939" s="358"/>
    </row>
    <row r="940" spans="4:4">
      <c r="D940" s="358"/>
    </row>
    <row r="941" spans="4:4">
      <c r="D941" s="358"/>
    </row>
    <row r="942" spans="4:4">
      <c r="D942" s="358"/>
    </row>
    <row r="943" spans="4:4">
      <c r="D943" s="358"/>
    </row>
    <row r="944" spans="4:4">
      <c r="D944" s="358"/>
    </row>
    <row r="945" spans="4:4">
      <c r="D945" s="358"/>
    </row>
    <row r="946" spans="4:4">
      <c r="D946" s="358"/>
    </row>
    <row r="947" spans="4:4">
      <c r="D947" s="358"/>
    </row>
    <row r="948" spans="4:4">
      <c r="D948" s="358"/>
    </row>
    <row r="949" spans="4:4">
      <c r="D949" s="358"/>
    </row>
    <row r="950" spans="4:4">
      <c r="D950" s="358"/>
    </row>
    <row r="951" spans="4:4">
      <c r="D951" s="358"/>
    </row>
    <row r="952" spans="4:4">
      <c r="D952" s="358"/>
    </row>
    <row r="953" spans="4:4">
      <c r="D953" s="358"/>
    </row>
    <row r="954" spans="4:4">
      <c r="D954" s="358"/>
    </row>
    <row r="955" spans="4:4">
      <c r="D955" s="358"/>
    </row>
    <row r="956" spans="4:4">
      <c r="D956" s="358"/>
    </row>
    <row r="957" spans="4:4">
      <c r="D957" s="358"/>
    </row>
    <row r="958" spans="4:4">
      <c r="D958" s="358"/>
    </row>
    <row r="959" spans="4:4">
      <c r="D959" s="358"/>
    </row>
    <row r="960" spans="4:4">
      <c r="D960" s="358"/>
    </row>
    <row r="961" spans="4:4">
      <c r="D961" s="358"/>
    </row>
    <row r="962" spans="4:4">
      <c r="D962" s="358"/>
    </row>
    <row r="963" spans="4:4">
      <c r="D963" s="358"/>
    </row>
    <row r="964" spans="4:4">
      <c r="D964" s="358"/>
    </row>
    <row r="965" spans="4:4">
      <c r="D965" s="358"/>
    </row>
    <row r="966" spans="4:4">
      <c r="D966" s="358"/>
    </row>
    <row r="967" spans="4:4">
      <c r="D967" s="358"/>
    </row>
    <row r="968" spans="4:4">
      <c r="D968" s="358"/>
    </row>
    <row r="969" spans="4:4">
      <c r="D969" s="358"/>
    </row>
    <row r="970" spans="4:4">
      <c r="D970" s="358"/>
    </row>
    <row r="971" spans="4:4">
      <c r="D971" s="358"/>
    </row>
    <row r="972" spans="4:4">
      <c r="D972" s="358"/>
    </row>
    <row r="973" spans="4:4">
      <c r="D973" s="358"/>
    </row>
    <row r="974" spans="4:4">
      <c r="D974" s="358"/>
    </row>
    <row r="975" spans="4:4">
      <c r="D975" s="358"/>
    </row>
    <row r="976" spans="4:4">
      <c r="D976" s="358"/>
    </row>
    <row r="977" spans="4:4">
      <c r="D977" s="358"/>
    </row>
    <row r="978" spans="4:4">
      <c r="D978" s="358"/>
    </row>
    <row r="979" spans="4:4">
      <c r="D979" s="358"/>
    </row>
    <row r="980" spans="4:4">
      <c r="D980" s="358"/>
    </row>
    <row r="981" spans="4:4">
      <c r="D981" s="358"/>
    </row>
    <row r="982" spans="4:4">
      <c r="D982" s="358"/>
    </row>
    <row r="983" spans="4:4">
      <c r="D983" s="358"/>
    </row>
    <row r="984" spans="4:4">
      <c r="D984" s="358"/>
    </row>
    <row r="985" spans="4:4">
      <c r="D985" s="358"/>
    </row>
    <row r="986" spans="4:4">
      <c r="D986" s="358"/>
    </row>
    <row r="987" spans="4:4">
      <c r="D987" s="358"/>
    </row>
    <row r="988" spans="4:4">
      <c r="D988" s="358"/>
    </row>
    <row r="989" spans="4:4">
      <c r="D989" s="358"/>
    </row>
    <row r="990" spans="4:4">
      <c r="D990" s="358"/>
    </row>
    <row r="991" spans="4:4">
      <c r="D991" s="358"/>
    </row>
    <row r="992" spans="4:4">
      <c r="D992" s="358"/>
    </row>
    <row r="993" spans="4:4">
      <c r="D993" s="358"/>
    </row>
    <row r="994" spans="4:4">
      <c r="D994" s="358"/>
    </row>
    <row r="995" spans="4:4">
      <c r="D995" s="358"/>
    </row>
    <row r="996" spans="4:4">
      <c r="D996" s="358"/>
    </row>
    <row r="997" spans="4:4">
      <c r="D997" s="358"/>
    </row>
    <row r="998" spans="4:4">
      <c r="D998" s="358"/>
    </row>
    <row r="999" spans="4:4">
      <c r="D999" s="358"/>
    </row>
    <row r="1000" spans="4:4">
      <c r="D1000" s="358"/>
    </row>
    <row r="1001" spans="4:4">
      <c r="D1001" s="358"/>
    </row>
    <row r="1002" spans="4:4">
      <c r="D1002" s="358"/>
    </row>
    <row r="1003" spans="4:4">
      <c r="D1003" s="358"/>
    </row>
    <row r="1004" spans="4:4">
      <c r="D1004" s="358"/>
    </row>
    <row r="1005" spans="4:4">
      <c r="D1005" s="358"/>
    </row>
    <row r="1006" spans="4:4">
      <c r="D1006" s="358"/>
    </row>
    <row r="1007" spans="4:4">
      <c r="D1007" s="358"/>
    </row>
    <row r="1008" spans="4:4">
      <c r="D1008" s="358"/>
    </row>
    <row r="1009" spans="4:4">
      <c r="D1009" s="358"/>
    </row>
    <row r="1010" spans="4:4">
      <c r="D1010" s="358"/>
    </row>
    <row r="1011" spans="4:4">
      <c r="D1011" s="358"/>
    </row>
    <row r="1012" spans="4:4">
      <c r="D1012" s="358"/>
    </row>
    <row r="1013" spans="4:4">
      <c r="D1013" s="358"/>
    </row>
    <row r="1014" spans="4:4">
      <c r="D1014" s="358"/>
    </row>
    <row r="1015" spans="4:4">
      <c r="D1015" s="358"/>
    </row>
    <row r="1016" spans="4:4">
      <c r="D1016" s="358"/>
    </row>
    <row r="1017" spans="4:4">
      <c r="D1017" s="358"/>
    </row>
    <row r="1018" spans="4:4">
      <c r="D1018" s="358"/>
    </row>
    <row r="1019" spans="4:4">
      <c r="D1019" s="358"/>
    </row>
    <row r="1020" spans="4:4">
      <c r="D1020" s="358"/>
    </row>
    <row r="1021" spans="4:4">
      <c r="D1021" s="358"/>
    </row>
    <row r="1022" spans="4:4">
      <c r="D1022" s="358"/>
    </row>
    <row r="1023" spans="4:4">
      <c r="D1023" s="358"/>
    </row>
    <row r="1024" spans="4:4">
      <c r="D1024" s="358"/>
    </row>
    <row r="1025" spans="4:4">
      <c r="D1025" s="358"/>
    </row>
    <row r="1026" spans="4:4">
      <c r="D1026" s="358"/>
    </row>
    <row r="1027" spans="4:4">
      <c r="D1027" s="358"/>
    </row>
    <row r="1028" spans="4:4">
      <c r="D1028" s="358"/>
    </row>
    <row r="1029" spans="4:4">
      <c r="D1029" s="358"/>
    </row>
    <row r="1030" spans="4:4">
      <c r="D1030" s="358"/>
    </row>
    <row r="1031" spans="4:4">
      <c r="D1031" s="358"/>
    </row>
    <row r="1032" spans="4:4">
      <c r="D1032" s="358"/>
    </row>
    <row r="1033" spans="4:4">
      <c r="D1033" s="358"/>
    </row>
    <row r="1034" spans="4:4">
      <c r="D1034" s="358"/>
    </row>
    <row r="1035" spans="4:4">
      <c r="D1035" s="358"/>
    </row>
    <row r="1036" spans="4:4">
      <c r="D1036" s="358"/>
    </row>
    <row r="1037" spans="4:4">
      <c r="D1037" s="358"/>
    </row>
    <row r="1038" spans="4:4">
      <c r="D1038" s="358"/>
    </row>
    <row r="1039" spans="4:4">
      <c r="D1039" s="358"/>
    </row>
    <row r="1040" spans="4:4">
      <c r="D1040" s="358"/>
    </row>
    <row r="1041" spans="4:4">
      <c r="D1041" s="358"/>
    </row>
    <row r="1042" spans="4:4">
      <c r="D1042" s="358"/>
    </row>
    <row r="1043" spans="4:4">
      <c r="D1043" s="358"/>
    </row>
    <row r="1044" spans="4:4">
      <c r="D1044" s="358"/>
    </row>
    <row r="1045" spans="4:4">
      <c r="D1045" s="358"/>
    </row>
    <row r="1046" spans="4:4">
      <c r="D1046" s="358"/>
    </row>
    <row r="1047" spans="4:4">
      <c r="D1047" s="358"/>
    </row>
    <row r="1048" spans="4:4">
      <c r="D1048" s="358"/>
    </row>
    <row r="1049" spans="4:4">
      <c r="D1049" s="358"/>
    </row>
    <row r="1050" spans="4:4">
      <c r="D1050" s="358"/>
    </row>
    <row r="1051" spans="4:4">
      <c r="D1051" s="358"/>
    </row>
    <row r="1052" spans="4:4">
      <c r="D1052" s="358"/>
    </row>
    <row r="1053" spans="4:4">
      <c r="D1053" s="358"/>
    </row>
    <row r="1054" spans="4:4">
      <c r="D1054" s="358"/>
    </row>
    <row r="1055" spans="4:4">
      <c r="D1055" s="358"/>
    </row>
    <row r="1056" spans="4:4">
      <c r="D1056" s="358"/>
    </row>
    <row r="1057" spans="4:4">
      <c r="D1057" s="358"/>
    </row>
    <row r="1058" spans="4:4">
      <c r="D1058" s="358"/>
    </row>
    <row r="1059" spans="4:4">
      <c r="D1059" s="358"/>
    </row>
    <row r="1060" spans="4:4">
      <c r="D1060" s="358"/>
    </row>
    <row r="1061" spans="4:4">
      <c r="D1061" s="358"/>
    </row>
    <row r="1062" spans="4:4">
      <c r="D1062" s="358"/>
    </row>
    <row r="1063" spans="4:4">
      <c r="D1063" s="358"/>
    </row>
    <row r="1064" spans="4:4">
      <c r="D1064" s="358"/>
    </row>
    <row r="1065" spans="4:4">
      <c r="D1065" s="358"/>
    </row>
    <row r="1066" spans="4:4">
      <c r="D1066" s="358"/>
    </row>
    <row r="1067" spans="4:4">
      <c r="D1067" s="358"/>
    </row>
    <row r="1068" spans="4:4">
      <c r="D1068" s="358"/>
    </row>
    <row r="1069" spans="4:4">
      <c r="D1069" s="358"/>
    </row>
    <row r="1070" spans="4:4">
      <c r="D1070" s="358"/>
    </row>
    <row r="1071" spans="4:4">
      <c r="D1071" s="358"/>
    </row>
    <row r="1072" spans="4:4">
      <c r="D1072" s="358"/>
    </row>
    <row r="1073" spans="4:4">
      <c r="D1073" s="358"/>
    </row>
    <row r="1074" spans="4:4">
      <c r="D1074" s="358"/>
    </row>
    <row r="1075" spans="4:4">
      <c r="D1075" s="358"/>
    </row>
    <row r="1076" spans="4:4">
      <c r="D1076" s="358"/>
    </row>
    <row r="1077" spans="4:4">
      <c r="D1077" s="358"/>
    </row>
    <row r="1078" spans="4:4">
      <c r="D1078" s="358"/>
    </row>
    <row r="1079" spans="4:4">
      <c r="D1079" s="358"/>
    </row>
    <row r="1080" spans="4:4">
      <c r="D1080" s="358"/>
    </row>
    <row r="1081" spans="4:4">
      <c r="D1081" s="358"/>
    </row>
    <row r="1082" spans="4:4">
      <c r="D1082" s="358"/>
    </row>
    <row r="1083" spans="4:4">
      <c r="D1083" s="358"/>
    </row>
    <row r="1084" spans="4:4">
      <c r="D1084" s="358"/>
    </row>
    <row r="1085" spans="4:4">
      <c r="D1085" s="358"/>
    </row>
    <row r="1086" spans="4:4">
      <c r="D1086" s="358"/>
    </row>
    <row r="1087" spans="4:4">
      <c r="D1087" s="358"/>
    </row>
    <row r="1088" spans="4:4">
      <c r="D1088" s="358"/>
    </row>
    <row r="1089" spans="4:4">
      <c r="D1089" s="358"/>
    </row>
    <row r="1090" spans="4:4">
      <c r="D1090" s="358"/>
    </row>
    <row r="1091" spans="4:4">
      <c r="D1091" s="358"/>
    </row>
    <row r="1092" spans="4:4">
      <c r="D1092" s="358"/>
    </row>
    <row r="1093" spans="4:4">
      <c r="D1093" s="358"/>
    </row>
    <row r="1094" spans="4:4">
      <c r="D1094" s="358"/>
    </row>
    <row r="1095" spans="4:4">
      <c r="D1095" s="358"/>
    </row>
    <row r="1096" spans="4:4">
      <c r="D1096" s="358"/>
    </row>
    <row r="1097" spans="4:4">
      <c r="D1097" s="358"/>
    </row>
    <row r="1098" spans="4:4">
      <c r="D1098" s="358"/>
    </row>
    <row r="1099" spans="4:4">
      <c r="D1099" s="358"/>
    </row>
    <row r="1100" spans="4:4">
      <c r="D1100" s="358"/>
    </row>
    <row r="1101" spans="4:4">
      <c r="D1101" s="358"/>
    </row>
    <row r="1102" spans="4:4">
      <c r="D1102" s="358"/>
    </row>
    <row r="1103" spans="4:4">
      <c r="D1103" s="358"/>
    </row>
    <row r="1104" spans="4:4">
      <c r="D1104" s="358"/>
    </row>
    <row r="1105" spans="4:4">
      <c r="D1105" s="358"/>
    </row>
    <row r="1106" spans="4:4">
      <c r="D1106" s="358"/>
    </row>
    <row r="1107" spans="4:4">
      <c r="D1107" s="358"/>
    </row>
    <row r="1108" spans="4:4">
      <c r="D1108" s="358"/>
    </row>
    <row r="1109" spans="4:4">
      <c r="D1109" s="358"/>
    </row>
    <row r="1110" spans="4:4">
      <c r="D1110" s="358"/>
    </row>
    <row r="1111" spans="4:4">
      <c r="D1111" s="358"/>
    </row>
    <row r="1112" spans="4:4">
      <c r="D1112" s="358"/>
    </row>
    <row r="1113" spans="4:4">
      <c r="D1113" s="358"/>
    </row>
    <row r="1114" spans="4:4">
      <c r="D1114" s="358"/>
    </row>
    <row r="1115" spans="4:4">
      <c r="D1115" s="358"/>
    </row>
    <row r="1116" spans="4:4">
      <c r="D1116" s="358"/>
    </row>
    <row r="1117" spans="4:4">
      <c r="D1117" s="358"/>
    </row>
    <row r="1118" spans="4:4">
      <c r="D1118" s="358"/>
    </row>
    <row r="1119" spans="4:4">
      <c r="D1119" s="358"/>
    </row>
    <row r="1120" spans="4:4">
      <c r="D1120" s="358"/>
    </row>
    <row r="1121" spans="4:4">
      <c r="D1121" s="358"/>
    </row>
    <row r="1122" spans="4:4">
      <c r="D1122" s="358"/>
    </row>
    <row r="1123" spans="4:4">
      <c r="D1123" s="358"/>
    </row>
    <row r="1124" spans="4:4">
      <c r="D1124" s="358"/>
    </row>
    <row r="1125" spans="4:4">
      <c r="D1125" s="358"/>
    </row>
    <row r="1126" spans="4:4">
      <c r="D1126" s="358"/>
    </row>
    <row r="1127" spans="4:4">
      <c r="D1127" s="358"/>
    </row>
    <row r="1128" spans="4:4">
      <c r="D1128" s="358"/>
    </row>
    <row r="1129" spans="4:4">
      <c r="D1129" s="358"/>
    </row>
    <row r="1130" spans="4:4">
      <c r="D1130" s="358"/>
    </row>
    <row r="1131" spans="4:4">
      <c r="D1131" s="358"/>
    </row>
    <row r="1132" spans="4:4">
      <c r="D1132" s="358"/>
    </row>
    <row r="1133" spans="4:4">
      <c r="D1133" s="358"/>
    </row>
    <row r="1134" spans="4:4">
      <c r="D1134" s="358"/>
    </row>
    <row r="1135" spans="4:4">
      <c r="D1135" s="358"/>
    </row>
    <row r="1136" spans="4:4">
      <c r="D1136" s="358"/>
    </row>
    <row r="1137" spans="4:4">
      <c r="D1137" s="358"/>
    </row>
    <row r="1138" spans="4:4">
      <c r="D1138" s="358"/>
    </row>
    <row r="1139" spans="4:4">
      <c r="D1139" s="358"/>
    </row>
    <row r="1140" spans="4:4">
      <c r="D1140" s="358"/>
    </row>
    <row r="1141" spans="4:4">
      <c r="D1141" s="358"/>
    </row>
    <row r="1142" spans="4:4">
      <c r="D1142" s="358"/>
    </row>
    <row r="1143" spans="4:4">
      <c r="D1143" s="358"/>
    </row>
    <row r="1144" spans="4:4">
      <c r="D1144" s="358"/>
    </row>
    <row r="1145" spans="4:4">
      <c r="D1145" s="358"/>
    </row>
    <row r="1146" spans="4:4">
      <c r="D1146" s="358"/>
    </row>
    <row r="1147" spans="4:4">
      <c r="D1147" s="358"/>
    </row>
    <row r="1148" spans="4:4">
      <c r="D1148" s="358"/>
    </row>
    <row r="1149" spans="4:4">
      <c r="D1149" s="358"/>
    </row>
    <row r="1150" spans="4:4">
      <c r="D1150" s="358"/>
    </row>
    <row r="1151" spans="4:4">
      <c r="D1151" s="358"/>
    </row>
    <row r="1152" spans="4:4">
      <c r="D1152" s="358"/>
    </row>
    <row r="1153" spans="4:4">
      <c r="D1153" s="358"/>
    </row>
    <row r="1154" spans="4:4">
      <c r="D1154" s="358"/>
    </row>
    <row r="1155" spans="4:4">
      <c r="D1155" s="358"/>
    </row>
    <row r="1156" spans="4:4">
      <c r="D1156" s="358"/>
    </row>
    <row r="1157" spans="4:4">
      <c r="D1157" s="358"/>
    </row>
    <row r="1158" spans="4:4">
      <c r="D1158" s="358"/>
    </row>
    <row r="1159" spans="4:4">
      <c r="D1159" s="358"/>
    </row>
    <row r="1160" spans="4:4">
      <c r="D1160" s="358"/>
    </row>
    <row r="1161" spans="4:4">
      <c r="D1161" s="358"/>
    </row>
    <row r="1162" spans="4:4">
      <c r="D1162" s="358"/>
    </row>
    <row r="1163" spans="4:4">
      <c r="D1163" s="358"/>
    </row>
    <row r="1164" spans="4:4">
      <c r="D1164" s="358"/>
    </row>
    <row r="1165" spans="4:4">
      <c r="D1165" s="358"/>
    </row>
    <row r="1166" spans="4:4">
      <c r="D1166" s="358"/>
    </row>
    <row r="1167" spans="4:4">
      <c r="D1167" s="358"/>
    </row>
    <row r="1168" spans="4:4">
      <c r="D1168" s="358"/>
    </row>
    <row r="1169" spans="4:4">
      <c r="D1169" s="358"/>
    </row>
    <row r="1170" spans="4:4">
      <c r="D1170" s="358"/>
    </row>
    <row r="1171" spans="4:4">
      <c r="D1171" s="358"/>
    </row>
    <row r="1172" spans="4:4">
      <c r="D1172" s="358"/>
    </row>
    <row r="1173" spans="4:4">
      <c r="D1173" s="358"/>
    </row>
    <row r="1174" spans="4:4">
      <c r="D1174" s="358"/>
    </row>
    <row r="1175" spans="4:4">
      <c r="D1175" s="358"/>
    </row>
    <row r="1176" spans="4:4">
      <c r="D1176" s="358"/>
    </row>
    <row r="1177" spans="4:4">
      <c r="D1177" s="358"/>
    </row>
    <row r="1178" spans="4:4">
      <c r="D1178" s="358"/>
    </row>
    <row r="1179" spans="4:4">
      <c r="D1179" s="358"/>
    </row>
    <row r="1180" spans="4:4">
      <c r="D1180" s="358"/>
    </row>
    <row r="1181" spans="4:4">
      <c r="D1181" s="358"/>
    </row>
    <row r="1182" spans="4:4">
      <c r="D1182" s="358"/>
    </row>
    <row r="1183" spans="4:4">
      <c r="D1183" s="358"/>
    </row>
    <row r="1184" spans="4:4">
      <c r="D1184" s="358"/>
    </row>
    <row r="1185" spans="4:4">
      <c r="D1185" s="358"/>
    </row>
    <row r="1186" spans="4:4">
      <c r="D1186" s="358"/>
    </row>
    <row r="1187" spans="4:4">
      <c r="D1187" s="358"/>
    </row>
    <row r="1188" spans="4:4">
      <c r="D1188" s="358"/>
    </row>
    <row r="1189" spans="4:4">
      <c r="D1189" s="358"/>
    </row>
    <row r="1190" spans="4:4">
      <c r="D1190" s="358"/>
    </row>
    <row r="1191" spans="4:4">
      <c r="D1191" s="358"/>
    </row>
    <row r="1192" spans="4:4">
      <c r="D1192" s="358"/>
    </row>
    <row r="1193" spans="4:4">
      <c r="D1193" s="358"/>
    </row>
    <row r="1194" spans="4:4">
      <c r="D1194" s="358"/>
    </row>
    <row r="1195" spans="4:4">
      <c r="D1195" s="358"/>
    </row>
    <row r="1196" spans="4:4">
      <c r="D1196" s="358"/>
    </row>
    <row r="1197" spans="4:4">
      <c r="D1197" s="358"/>
    </row>
    <row r="1198" spans="4:4">
      <c r="D1198" s="358"/>
    </row>
    <row r="1199" spans="4:4">
      <c r="D1199" s="358"/>
    </row>
    <row r="1200" spans="4:4">
      <c r="D1200" s="358"/>
    </row>
    <row r="1201" spans="4:4">
      <c r="D1201" s="358"/>
    </row>
    <row r="1202" spans="4:4">
      <c r="D1202" s="358"/>
    </row>
    <row r="1203" spans="4:4">
      <c r="D1203" s="358"/>
    </row>
    <row r="1204" spans="4:4">
      <c r="D1204" s="358"/>
    </row>
    <row r="1205" spans="4:4">
      <c r="D1205" s="358"/>
    </row>
    <row r="1206" spans="4:4">
      <c r="D1206" s="358"/>
    </row>
    <row r="1207" spans="4:4">
      <c r="D1207" s="358"/>
    </row>
    <row r="1208" spans="4:4">
      <c r="D1208" s="358"/>
    </row>
    <row r="1209" spans="4:4">
      <c r="D1209" s="358"/>
    </row>
    <row r="1210" spans="4:4">
      <c r="D1210" s="358"/>
    </row>
    <row r="1211" spans="4:4">
      <c r="D1211" s="358"/>
    </row>
    <row r="1212" spans="4:4">
      <c r="D1212" s="358"/>
    </row>
    <row r="1213" spans="4:4">
      <c r="D1213" s="358"/>
    </row>
    <row r="1214" spans="4:4">
      <c r="D1214" s="358"/>
    </row>
    <row r="1215" spans="4:4">
      <c r="D1215" s="358"/>
    </row>
    <row r="1216" spans="4:4">
      <c r="D1216" s="358"/>
    </row>
    <row r="1217" spans="4:4">
      <c r="D1217" s="358"/>
    </row>
    <row r="1218" spans="4:4">
      <c r="D1218" s="358"/>
    </row>
    <row r="1219" spans="4:4">
      <c r="D1219" s="358"/>
    </row>
    <row r="1220" spans="4:4">
      <c r="D1220" s="358"/>
    </row>
    <row r="1221" spans="4:4">
      <c r="D1221" s="358"/>
    </row>
    <row r="1222" spans="4:4">
      <c r="D1222" s="358"/>
    </row>
    <row r="1223" spans="4:4">
      <c r="D1223" s="358"/>
    </row>
    <row r="1224" spans="4:4">
      <c r="D1224" s="358"/>
    </row>
    <row r="1225" spans="4:4">
      <c r="D1225" s="358"/>
    </row>
    <row r="1226" spans="4:4">
      <c r="D1226" s="358"/>
    </row>
    <row r="1227" spans="4:4">
      <c r="D1227" s="358"/>
    </row>
    <row r="1228" spans="4:4">
      <c r="D1228" s="358"/>
    </row>
    <row r="1229" spans="4:4">
      <c r="D1229" s="358"/>
    </row>
    <row r="1230" spans="4:4">
      <c r="D1230" s="358"/>
    </row>
    <row r="1231" spans="4:4">
      <c r="D1231" s="358"/>
    </row>
    <row r="1232" spans="4:4">
      <c r="D1232" s="358"/>
    </row>
    <row r="1233" spans="4:4">
      <c r="D1233" s="358"/>
    </row>
    <row r="1234" spans="4:4">
      <c r="D1234" s="358"/>
    </row>
    <row r="1235" spans="4:4">
      <c r="D1235" s="358"/>
    </row>
    <row r="1236" spans="4:4">
      <c r="D1236" s="358"/>
    </row>
    <row r="1237" spans="4:4">
      <c r="D1237" s="358"/>
    </row>
    <row r="1238" spans="4:4">
      <c r="D1238" s="358"/>
    </row>
    <row r="1239" spans="4:4">
      <c r="D1239" s="358"/>
    </row>
    <row r="1240" spans="4:4">
      <c r="D1240" s="358"/>
    </row>
    <row r="1241" spans="4:4">
      <c r="D1241" s="358"/>
    </row>
    <row r="1242" spans="4:4">
      <c r="D1242" s="358"/>
    </row>
    <row r="1243" spans="4:4">
      <c r="D1243" s="358"/>
    </row>
    <row r="1244" spans="4:4">
      <c r="D1244" s="358"/>
    </row>
    <row r="1245" spans="4:4">
      <c r="D1245" s="358"/>
    </row>
    <row r="1246" spans="4:4">
      <c r="D1246" s="358"/>
    </row>
    <row r="1247" spans="4:4">
      <c r="D1247" s="358"/>
    </row>
    <row r="1248" spans="4:4">
      <c r="D1248" s="358"/>
    </row>
    <row r="1249" spans="4:4">
      <c r="D1249" s="358"/>
    </row>
    <row r="1250" spans="4:4">
      <c r="D1250" s="358"/>
    </row>
    <row r="1251" spans="4:4">
      <c r="D1251" s="358"/>
    </row>
    <row r="1252" spans="4:4">
      <c r="D1252" s="358"/>
    </row>
    <row r="1253" spans="4:4">
      <c r="D1253" s="358"/>
    </row>
    <row r="1254" spans="4:4">
      <c r="D1254" s="358"/>
    </row>
    <row r="1255" spans="4:4">
      <c r="D1255" s="358"/>
    </row>
    <row r="1256" spans="4:4">
      <c r="D1256" s="358"/>
    </row>
    <row r="1257" spans="4:4">
      <c r="D1257" s="358"/>
    </row>
    <row r="1258" spans="4:4">
      <c r="D1258" s="358"/>
    </row>
    <row r="1259" spans="4:4">
      <c r="D1259" s="358"/>
    </row>
    <row r="1260" spans="4:4">
      <c r="D1260" s="358"/>
    </row>
    <row r="1261" spans="4:4">
      <c r="D1261" s="358"/>
    </row>
    <row r="1262" spans="4:4">
      <c r="D1262" s="358"/>
    </row>
    <row r="1263" spans="4:4">
      <c r="D1263" s="358"/>
    </row>
    <row r="1264" spans="4:4">
      <c r="D1264" s="358"/>
    </row>
    <row r="1265" spans="4:4">
      <c r="D1265" s="358"/>
    </row>
    <row r="1266" spans="4:4">
      <c r="D1266" s="358"/>
    </row>
    <row r="1267" spans="4:4">
      <c r="D1267" s="358"/>
    </row>
    <row r="1268" spans="4:4">
      <c r="D1268" s="358"/>
    </row>
    <row r="1269" spans="4:4">
      <c r="D1269" s="358"/>
    </row>
    <row r="1270" spans="4:4">
      <c r="D1270" s="358"/>
    </row>
    <row r="1271" spans="4:4">
      <c r="D1271" s="358"/>
    </row>
    <row r="1272" spans="4:4">
      <c r="D1272" s="358"/>
    </row>
    <row r="1273" spans="4:4">
      <c r="D1273" s="358"/>
    </row>
    <row r="1274" spans="4:4">
      <c r="D1274" s="358"/>
    </row>
    <row r="1275" spans="4:4">
      <c r="D1275" s="358"/>
    </row>
    <row r="1276" spans="4:4">
      <c r="D1276" s="358"/>
    </row>
    <row r="1277" spans="4:4">
      <c r="D1277" s="358"/>
    </row>
    <row r="1278" spans="4:4">
      <c r="D1278" s="358"/>
    </row>
    <row r="1279" spans="4:4">
      <c r="D1279" s="358"/>
    </row>
    <row r="1280" spans="4:4">
      <c r="D1280" s="358"/>
    </row>
    <row r="1281" spans="4:4">
      <c r="D1281" s="358"/>
    </row>
    <row r="1282" spans="4:4">
      <c r="D1282" s="358"/>
    </row>
    <row r="1283" spans="4:4">
      <c r="D1283" s="358"/>
    </row>
    <row r="1284" spans="4:4">
      <c r="D1284" s="358"/>
    </row>
    <row r="1285" spans="4:4">
      <c r="D1285" s="358"/>
    </row>
    <row r="1286" spans="4:4">
      <c r="D1286" s="358"/>
    </row>
    <row r="1287" spans="4:4">
      <c r="D1287" s="358"/>
    </row>
    <row r="1288" spans="4:4">
      <c r="D1288" s="358"/>
    </row>
    <row r="1289" spans="4:4">
      <c r="D1289" s="358"/>
    </row>
    <row r="1290" spans="4:4">
      <c r="D1290" s="358"/>
    </row>
    <row r="1291" spans="4:4">
      <c r="D1291" s="358"/>
    </row>
    <row r="1292" spans="4:4">
      <c r="D1292" s="358"/>
    </row>
    <row r="1293" spans="4:4">
      <c r="D1293" s="358"/>
    </row>
    <row r="1294" spans="4:4">
      <c r="D1294" s="358"/>
    </row>
    <row r="1295" spans="4:4">
      <c r="D1295" s="358"/>
    </row>
    <row r="1296" spans="4:4">
      <c r="D1296" s="358"/>
    </row>
    <row r="1297" spans="4:4">
      <c r="D1297" s="358"/>
    </row>
    <row r="1298" spans="4:4">
      <c r="D1298" s="358"/>
    </row>
    <row r="1299" spans="4:4">
      <c r="D1299" s="358"/>
    </row>
    <row r="1300" spans="4:4">
      <c r="D1300" s="358"/>
    </row>
    <row r="1301" spans="4:4">
      <c r="D1301" s="358"/>
    </row>
    <row r="1302" spans="4:4">
      <c r="D1302" s="358"/>
    </row>
    <row r="1303" spans="4:4">
      <c r="D1303" s="358"/>
    </row>
    <row r="1304" spans="4:4">
      <c r="D1304" s="358"/>
    </row>
    <row r="1305" spans="4:4">
      <c r="D1305" s="358"/>
    </row>
    <row r="1306" spans="4:4">
      <c r="D1306" s="358"/>
    </row>
    <row r="1307" spans="4:4">
      <c r="D1307" s="358"/>
    </row>
    <row r="1308" spans="4:4">
      <c r="D1308" s="358"/>
    </row>
    <row r="1309" spans="4:4">
      <c r="D1309" s="358"/>
    </row>
    <row r="1310" spans="4:4">
      <c r="D1310" s="358"/>
    </row>
    <row r="1311" spans="4:4">
      <c r="D1311" s="358"/>
    </row>
    <row r="1312" spans="4:4">
      <c r="D1312" s="358"/>
    </row>
    <row r="1313" spans="4:4">
      <c r="D1313" s="358"/>
    </row>
    <row r="1314" spans="4:4">
      <c r="D1314" s="358"/>
    </row>
    <row r="1315" spans="4:4">
      <c r="D1315" s="358"/>
    </row>
    <row r="1316" spans="4:4">
      <c r="D1316" s="358"/>
    </row>
    <row r="1317" spans="4:4">
      <c r="D1317" s="358"/>
    </row>
    <row r="1318" spans="4:4">
      <c r="D1318" s="358"/>
    </row>
    <row r="1319" spans="4:4">
      <c r="D1319" s="358"/>
    </row>
    <row r="1320" spans="4:4">
      <c r="D1320" s="358"/>
    </row>
    <row r="1321" spans="4:4">
      <c r="D1321" s="358"/>
    </row>
    <row r="1322" spans="4:4">
      <c r="D1322" s="358"/>
    </row>
    <row r="1323" spans="4:4">
      <c r="D1323" s="358"/>
    </row>
    <row r="1324" spans="4:4">
      <c r="D1324" s="358"/>
    </row>
    <row r="1325" spans="4:4">
      <c r="D1325" s="358"/>
    </row>
    <row r="1326" spans="4:4">
      <c r="D1326" s="358"/>
    </row>
    <row r="1327" spans="4:4">
      <c r="D1327" s="358"/>
    </row>
    <row r="1328" spans="4:4">
      <c r="D1328" s="358"/>
    </row>
    <row r="1329" spans="4:4">
      <c r="D1329" s="358"/>
    </row>
    <row r="1330" spans="4:4">
      <c r="D1330" s="358"/>
    </row>
    <row r="1331" spans="4:4">
      <c r="D1331" s="358"/>
    </row>
    <row r="1332" spans="4:4">
      <c r="D1332" s="358"/>
    </row>
    <row r="1333" spans="4:4">
      <c r="D1333" s="358"/>
    </row>
    <row r="1334" spans="4:4">
      <c r="D1334" s="358"/>
    </row>
    <row r="1335" spans="4:4">
      <c r="D1335" s="358"/>
    </row>
    <row r="1336" spans="4:4">
      <c r="D1336" s="358"/>
    </row>
    <row r="1337" spans="4:4">
      <c r="D1337" s="358"/>
    </row>
    <row r="1338" spans="4:4">
      <c r="D1338" s="358"/>
    </row>
    <row r="1339" spans="4:4">
      <c r="D1339" s="358"/>
    </row>
    <row r="1340" spans="4:4">
      <c r="D1340" s="358"/>
    </row>
    <row r="1341" spans="4:4">
      <c r="D1341" s="358"/>
    </row>
    <row r="1342" spans="4:4">
      <c r="D1342" s="358"/>
    </row>
    <row r="1343" spans="4:4">
      <c r="D1343" s="358"/>
    </row>
    <row r="1344" spans="4:4">
      <c r="D1344" s="358"/>
    </row>
    <row r="1345" spans="4:4">
      <c r="D1345" s="358"/>
    </row>
    <row r="1346" spans="4:4">
      <c r="D1346" s="358"/>
    </row>
    <row r="1347" spans="4:4">
      <c r="D1347" s="358"/>
    </row>
    <row r="1348" spans="4:4">
      <c r="D1348" s="358"/>
    </row>
    <row r="1349" spans="4:4">
      <c r="D1349" s="358"/>
    </row>
    <row r="1350" spans="4:4">
      <c r="D1350" s="358"/>
    </row>
    <row r="1351" spans="4:4">
      <c r="D1351" s="358"/>
    </row>
    <row r="1352" spans="4:4">
      <c r="D1352" s="358"/>
    </row>
    <row r="1353" spans="4:4">
      <c r="D1353" s="358"/>
    </row>
    <row r="1354" spans="4:4">
      <c r="D1354" s="358"/>
    </row>
    <row r="1355" spans="4:4">
      <c r="D1355" s="358"/>
    </row>
    <row r="1356" spans="4:4">
      <c r="D1356" s="358"/>
    </row>
    <row r="1357" spans="4:4">
      <c r="D1357" s="358"/>
    </row>
    <row r="1358" spans="4:4">
      <c r="D1358" s="358"/>
    </row>
    <row r="1359" spans="4:4">
      <c r="D1359" s="358"/>
    </row>
    <row r="1360" spans="4:4">
      <c r="D1360" s="358"/>
    </row>
    <row r="1361" spans="4:4">
      <c r="D1361" s="358"/>
    </row>
    <row r="1362" spans="4:4">
      <c r="D1362" s="358"/>
    </row>
    <row r="1363" spans="4:4">
      <c r="D1363" s="358"/>
    </row>
    <row r="1364" spans="4:4">
      <c r="D1364" s="358"/>
    </row>
    <row r="1365" spans="4:4">
      <c r="D1365" s="358"/>
    </row>
    <row r="1366" spans="4:4">
      <c r="D1366" s="358"/>
    </row>
    <row r="1367" spans="4:4">
      <c r="D1367" s="358"/>
    </row>
    <row r="1368" spans="4:4">
      <c r="D1368" s="358"/>
    </row>
    <row r="1369" spans="4:4">
      <c r="D1369" s="358"/>
    </row>
    <row r="1370" spans="4:4">
      <c r="D1370" s="358"/>
    </row>
    <row r="1371" spans="4:4">
      <c r="D1371" s="358"/>
    </row>
    <row r="1372" spans="4:4">
      <c r="D1372" s="358"/>
    </row>
    <row r="1373" spans="4:4">
      <c r="D1373" s="358"/>
    </row>
    <row r="1374" spans="4:4">
      <c r="D1374" s="358"/>
    </row>
    <row r="1375" spans="4:4">
      <c r="D1375" s="358"/>
    </row>
    <row r="1376" spans="4:4">
      <c r="D1376" s="358"/>
    </row>
    <row r="1377" spans="4:4">
      <c r="D1377" s="358"/>
    </row>
    <row r="1378" spans="4:4">
      <c r="D1378" s="358"/>
    </row>
    <row r="1379" spans="4:4">
      <c r="D1379" s="358"/>
    </row>
    <row r="1380" spans="4:4">
      <c r="D1380" s="358"/>
    </row>
    <row r="1381" spans="4:4">
      <c r="D1381" s="358"/>
    </row>
    <row r="1382" spans="4:4">
      <c r="D1382" s="358"/>
    </row>
    <row r="1383" spans="4:4">
      <c r="D1383" s="358"/>
    </row>
    <row r="1384" spans="4:4">
      <c r="D1384" s="358"/>
    </row>
    <row r="1385" spans="4:4">
      <c r="D1385" s="358"/>
    </row>
    <row r="1386" spans="4:4">
      <c r="D1386" s="358"/>
    </row>
    <row r="1387" spans="4:4">
      <c r="D1387" s="358"/>
    </row>
    <row r="1388" spans="4:4">
      <c r="D1388" s="358"/>
    </row>
    <row r="1389" spans="4:4">
      <c r="D1389" s="358"/>
    </row>
    <row r="1390" spans="4:4">
      <c r="D1390" s="358"/>
    </row>
    <row r="1391" spans="4:4">
      <c r="D1391" s="358"/>
    </row>
    <row r="1392" spans="4:4">
      <c r="D1392" s="358"/>
    </row>
    <row r="1393" spans="4:4">
      <c r="D1393" s="358"/>
    </row>
    <row r="1394" spans="4:4">
      <c r="D1394" s="358"/>
    </row>
    <row r="1395" spans="4:4">
      <c r="D1395" s="358"/>
    </row>
    <row r="1396" spans="4:4">
      <c r="D1396" s="358"/>
    </row>
    <row r="1397" spans="4:4">
      <c r="D1397" s="358"/>
    </row>
    <row r="1398" spans="4:4">
      <c r="D1398" s="358"/>
    </row>
    <row r="1399" spans="4:4">
      <c r="D1399" s="358"/>
    </row>
    <row r="1400" spans="4:4">
      <c r="D1400" s="358"/>
    </row>
    <row r="1401" spans="4:4">
      <c r="D1401" s="358"/>
    </row>
    <row r="1402" spans="4:4">
      <c r="D1402" s="358"/>
    </row>
    <row r="1403" spans="4:4">
      <c r="D1403" s="358"/>
    </row>
    <row r="1404" spans="4:4">
      <c r="D1404" s="358"/>
    </row>
    <row r="1405" spans="4:4">
      <c r="D1405" s="358"/>
    </row>
    <row r="1406" spans="4:4">
      <c r="D1406" s="358"/>
    </row>
    <row r="1407" spans="4:4">
      <c r="D1407" s="358"/>
    </row>
    <row r="1408" spans="4:4">
      <c r="D1408" s="358"/>
    </row>
    <row r="1409" spans="4:4">
      <c r="D1409" s="358"/>
    </row>
    <row r="1410" spans="4:4">
      <c r="D1410" s="358"/>
    </row>
    <row r="1411" spans="4:4">
      <c r="D1411" s="358"/>
    </row>
    <row r="1412" spans="4:4">
      <c r="D1412" s="358"/>
    </row>
    <row r="1413" spans="4:4">
      <c r="D1413" s="358"/>
    </row>
    <row r="1414" spans="4:4">
      <c r="D1414" s="358"/>
    </row>
    <row r="1415" spans="4:4">
      <c r="D1415" s="358"/>
    </row>
    <row r="1416" spans="4:4">
      <c r="D1416" s="358"/>
    </row>
    <row r="1417" spans="4:4">
      <c r="D1417" s="358"/>
    </row>
    <row r="1418" spans="4:4">
      <c r="D1418" s="358"/>
    </row>
    <row r="1419" spans="4:4">
      <c r="D1419" s="358"/>
    </row>
    <row r="1420" spans="4:4">
      <c r="D1420" s="358"/>
    </row>
    <row r="1421" spans="4:4">
      <c r="D1421" s="358"/>
    </row>
    <row r="1422" spans="4:4">
      <c r="D1422" s="358"/>
    </row>
    <row r="1423" spans="4:4">
      <c r="D1423" s="358"/>
    </row>
    <row r="1424" spans="4:4">
      <c r="D1424" s="358"/>
    </row>
    <row r="1425" spans="4:4">
      <c r="D1425" s="358"/>
    </row>
    <row r="1426" spans="4:4">
      <c r="D1426" s="358"/>
    </row>
    <row r="1427" spans="4:4">
      <c r="D1427" s="358"/>
    </row>
    <row r="1428" spans="4:4">
      <c r="D1428" s="358"/>
    </row>
    <row r="1429" spans="4:4">
      <c r="D1429" s="358"/>
    </row>
    <row r="1430" spans="4:4">
      <c r="D1430" s="358"/>
    </row>
    <row r="1431" spans="4:4">
      <c r="D1431" s="358"/>
    </row>
    <row r="1432" spans="4:4">
      <c r="D1432" s="358"/>
    </row>
    <row r="1433" spans="4:4">
      <c r="D1433" s="358"/>
    </row>
    <row r="1434" spans="4:4">
      <c r="D1434" s="358"/>
    </row>
    <row r="1435" spans="4:4">
      <c r="D1435" s="358"/>
    </row>
    <row r="1436" spans="4:4">
      <c r="D1436" s="358"/>
    </row>
    <row r="1437" spans="4:4">
      <c r="D1437" s="358"/>
    </row>
    <row r="1438" spans="4:4">
      <c r="D1438" s="358"/>
    </row>
    <row r="1439" spans="4:4">
      <c r="D1439" s="358"/>
    </row>
    <row r="1440" spans="4:4">
      <c r="D1440" s="358"/>
    </row>
    <row r="1441" spans="4:4">
      <c r="D1441" s="358"/>
    </row>
    <row r="1442" spans="4:4">
      <c r="D1442" s="358"/>
    </row>
    <row r="1443" spans="4:4">
      <c r="D1443" s="358"/>
    </row>
    <row r="1444" spans="4:4">
      <c r="D1444" s="358"/>
    </row>
    <row r="1445" spans="4:4">
      <c r="D1445" s="358"/>
    </row>
    <row r="1446" spans="4:4">
      <c r="D1446" s="358"/>
    </row>
    <row r="1447" spans="4:4">
      <c r="D1447" s="358"/>
    </row>
    <row r="1448" spans="4:4">
      <c r="D1448" s="358"/>
    </row>
    <row r="1449" spans="4:4">
      <c r="D1449" s="358"/>
    </row>
    <row r="1450" spans="4:4">
      <c r="D1450" s="358"/>
    </row>
    <row r="1451" spans="4:4">
      <c r="D1451" s="358"/>
    </row>
    <row r="1452" spans="4:4">
      <c r="D1452" s="358"/>
    </row>
    <row r="1453" spans="4:4">
      <c r="D1453" s="358"/>
    </row>
    <row r="1454" spans="4:4">
      <c r="D1454" s="358"/>
    </row>
    <row r="1455" spans="4:4">
      <c r="D1455" s="358"/>
    </row>
    <row r="1456" spans="4:4">
      <c r="D1456" s="358"/>
    </row>
    <row r="1457" spans="4:4">
      <c r="D1457" s="358"/>
    </row>
    <row r="1458" spans="4:4">
      <c r="D1458" s="358"/>
    </row>
    <row r="1459" spans="4:4">
      <c r="D1459" s="358"/>
    </row>
    <row r="1460" spans="4:4">
      <c r="D1460" s="358"/>
    </row>
    <row r="1461" spans="4:4">
      <c r="D1461" s="358"/>
    </row>
    <row r="1462" spans="4:4">
      <c r="D1462" s="358"/>
    </row>
    <row r="1463" spans="4:4">
      <c r="D1463" s="358"/>
    </row>
    <row r="1464" spans="4:4">
      <c r="D1464" s="358"/>
    </row>
    <row r="1465" spans="4:4">
      <c r="D1465" s="358"/>
    </row>
    <row r="1466" spans="4:4">
      <c r="D1466" s="358"/>
    </row>
    <row r="1467" spans="4:4">
      <c r="D1467" s="358"/>
    </row>
    <row r="1468" spans="4:4">
      <c r="D1468" s="358"/>
    </row>
    <row r="1469" spans="4:4">
      <c r="D1469" s="358"/>
    </row>
    <row r="1470" spans="4:4">
      <c r="D1470" s="358"/>
    </row>
    <row r="1471" spans="4:4">
      <c r="D1471" s="358"/>
    </row>
    <row r="1472" spans="4:4">
      <c r="D1472" s="358"/>
    </row>
    <row r="1473" spans="4:4">
      <c r="D1473" s="358"/>
    </row>
    <row r="1474" spans="4:4">
      <c r="D1474" s="358"/>
    </row>
    <row r="1475" spans="4:4">
      <c r="D1475" s="358"/>
    </row>
    <row r="1476" spans="4:4">
      <c r="D1476" s="358"/>
    </row>
    <row r="1477" spans="4:4">
      <c r="D1477" s="358"/>
    </row>
    <row r="1478" spans="4:4">
      <c r="D1478" s="358"/>
    </row>
    <row r="1479" spans="4:4">
      <c r="D1479" s="358"/>
    </row>
    <row r="1480" spans="4:4">
      <c r="D1480" s="358"/>
    </row>
    <row r="1481" spans="4:4">
      <c r="D1481" s="358"/>
    </row>
    <row r="1482" spans="4:4">
      <c r="D1482" s="358"/>
    </row>
    <row r="1483" spans="4:4">
      <c r="D1483" s="358"/>
    </row>
    <row r="1484" spans="4:4">
      <c r="D1484" s="358"/>
    </row>
    <row r="1485" spans="4:4">
      <c r="D1485" s="358"/>
    </row>
    <row r="1486" spans="4:4">
      <c r="D1486" s="358"/>
    </row>
    <row r="1487" spans="4:4">
      <c r="D1487" s="358"/>
    </row>
    <row r="1488" spans="4:4">
      <c r="D1488" s="358"/>
    </row>
    <row r="1489" spans="4:4">
      <c r="D1489" s="358"/>
    </row>
    <row r="1490" spans="4:4">
      <c r="D1490" s="358"/>
    </row>
    <row r="1491" spans="4:4">
      <c r="D1491" s="358"/>
    </row>
    <row r="1492" spans="4:4">
      <c r="D1492" s="358"/>
    </row>
    <row r="1493" spans="4:4">
      <c r="D1493" s="358"/>
    </row>
    <row r="1494" spans="4:4">
      <c r="D1494" s="358"/>
    </row>
    <row r="1495" spans="4:4">
      <c r="D1495" s="358"/>
    </row>
    <row r="1496" spans="4:4">
      <c r="D1496" s="358"/>
    </row>
    <row r="1497" spans="4:4">
      <c r="D1497" s="358"/>
    </row>
    <row r="1498" spans="4:4">
      <c r="D1498" s="358"/>
    </row>
    <row r="1499" spans="4:4">
      <c r="D1499" s="358"/>
    </row>
    <row r="1500" spans="4:4">
      <c r="D1500" s="358"/>
    </row>
    <row r="1501" spans="4:4">
      <c r="D1501" s="358"/>
    </row>
    <row r="1502" spans="4:4">
      <c r="D1502" s="358"/>
    </row>
    <row r="1503" spans="4:4">
      <c r="D1503" s="358"/>
    </row>
    <row r="1504" spans="4:4">
      <c r="D1504" s="358"/>
    </row>
    <row r="1505" spans="4:4">
      <c r="D1505" s="358"/>
    </row>
    <row r="1506" spans="4:4">
      <c r="D1506" s="358"/>
    </row>
    <row r="1507" spans="4:4">
      <c r="D1507" s="358"/>
    </row>
    <row r="1508" spans="4:4">
      <c r="D1508" s="358"/>
    </row>
    <row r="1509" spans="4:4">
      <c r="D1509" s="358"/>
    </row>
    <row r="1510" spans="4:4">
      <c r="D1510" s="358"/>
    </row>
    <row r="1511" spans="4:4">
      <c r="D1511" s="358"/>
    </row>
    <row r="1512" spans="4:4">
      <c r="D1512" s="358"/>
    </row>
    <row r="1513" spans="4:4">
      <c r="D1513" s="358"/>
    </row>
    <row r="1514" spans="4:4">
      <c r="D1514" s="358"/>
    </row>
    <row r="1515" spans="4:4">
      <c r="D1515" s="358"/>
    </row>
    <row r="1516" spans="4:4">
      <c r="D1516" s="358"/>
    </row>
    <row r="1517" spans="4:4">
      <c r="D1517" s="358"/>
    </row>
    <row r="1518" spans="4:4">
      <c r="D1518" s="358"/>
    </row>
    <row r="1519" spans="4:4">
      <c r="D1519" s="358"/>
    </row>
    <row r="1520" spans="4:4">
      <c r="D1520" s="358"/>
    </row>
    <row r="1521" spans="4:4">
      <c r="D1521" s="358"/>
    </row>
    <row r="1522" spans="4:4">
      <c r="D1522" s="358"/>
    </row>
    <row r="1523" spans="4:4">
      <c r="D1523" s="358"/>
    </row>
    <row r="1524" spans="4:4">
      <c r="D1524" s="358"/>
    </row>
    <row r="1525" spans="4:4">
      <c r="D1525" s="358"/>
    </row>
    <row r="1526" spans="4:4">
      <c r="D1526" s="358"/>
    </row>
    <row r="1527" spans="4:4">
      <c r="D1527" s="358"/>
    </row>
    <row r="1528" spans="4:4">
      <c r="D1528" s="358"/>
    </row>
    <row r="1529" spans="4:4">
      <c r="D1529" s="358"/>
    </row>
    <row r="1530" spans="4:4">
      <c r="D1530" s="358"/>
    </row>
    <row r="1531" spans="4:4">
      <c r="D1531" s="358"/>
    </row>
    <row r="1532" spans="4:4">
      <c r="D1532" s="358"/>
    </row>
    <row r="1533" spans="4:4">
      <c r="D1533" s="358"/>
    </row>
    <row r="1534" spans="4:4">
      <c r="D1534" s="358"/>
    </row>
    <row r="1535" spans="4:4">
      <c r="D1535" s="358"/>
    </row>
    <row r="1536" spans="4:4">
      <c r="D1536" s="358"/>
    </row>
    <row r="1537" spans="4:4">
      <c r="D1537" s="358"/>
    </row>
    <row r="1538" spans="4:4">
      <c r="D1538" s="358"/>
    </row>
    <row r="1539" spans="4:4">
      <c r="D1539" s="358"/>
    </row>
    <row r="1540" spans="4:4">
      <c r="D1540" s="358"/>
    </row>
    <row r="1541" spans="4:4">
      <c r="D1541" s="358"/>
    </row>
    <row r="1542" spans="4:4">
      <c r="D1542" s="358"/>
    </row>
    <row r="1543" spans="4:4">
      <c r="D1543" s="358"/>
    </row>
    <row r="1544" spans="4:4">
      <c r="D1544" s="358"/>
    </row>
    <row r="1545" spans="4:4">
      <c r="D1545" s="358"/>
    </row>
    <row r="1546" spans="4:4">
      <c r="D1546" s="358"/>
    </row>
    <row r="1547" spans="4:4">
      <c r="D1547" s="358"/>
    </row>
    <row r="1548" spans="4:4">
      <c r="D1548" s="358"/>
    </row>
    <row r="1549" spans="4:4">
      <c r="D1549" s="358"/>
    </row>
    <row r="1550" spans="4:4">
      <c r="D1550" s="358"/>
    </row>
    <row r="1551" spans="4:4">
      <c r="D1551" s="358"/>
    </row>
    <row r="1552" spans="4:4">
      <c r="D1552" s="358"/>
    </row>
    <row r="1553" spans="4:4">
      <c r="D1553" s="358"/>
    </row>
    <row r="1554" spans="4:4">
      <c r="D1554" s="358"/>
    </row>
    <row r="1555" spans="4:4">
      <c r="D1555" s="358"/>
    </row>
    <row r="1556" spans="4:4">
      <c r="D1556" s="358"/>
    </row>
    <row r="1557" spans="4:4">
      <c r="D1557" s="358"/>
    </row>
    <row r="1558" spans="4:4">
      <c r="D1558" s="358"/>
    </row>
    <row r="1559" spans="4:4">
      <c r="D1559" s="358"/>
    </row>
    <row r="1560" spans="4:4">
      <c r="D1560" s="358"/>
    </row>
    <row r="1561" spans="4:4">
      <c r="D1561" s="358"/>
    </row>
    <row r="1562" spans="4:4">
      <c r="D1562" s="358"/>
    </row>
    <row r="1563" spans="4:4">
      <c r="D1563" s="358"/>
    </row>
    <row r="1564" spans="4:4">
      <c r="D1564" s="358"/>
    </row>
    <row r="1565" spans="4:4">
      <c r="D1565" s="358"/>
    </row>
    <row r="1566" spans="4:4">
      <c r="D1566" s="358"/>
    </row>
    <row r="1567" spans="4:4">
      <c r="D1567" s="358"/>
    </row>
    <row r="1568" spans="4:4">
      <c r="D1568" s="358"/>
    </row>
    <row r="1569" spans="4:4">
      <c r="D1569" s="358"/>
    </row>
    <row r="1570" spans="4:4">
      <c r="D1570" s="358"/>
    </row>
    <row r="1571" spans="4:4">
      <c r="D1571" s="358"/>
    </row>
    <row r="1572" spans="4:4">
      <c r="D1572" s="358"/>
    </row>
    <row r="1573" spans="4:4">
      <c r="D1573" s="358"/>
    </row>
    <row r="1574" spans="4:4">
      <c r="D1574" s="358"/>
    </row>
    <row r="1575" spans="4:4">
      <c r="D1575" s="358"/>
    </row>
    <row r="1576" spans="4:4">
      <c r="D1576" s="358"/>
    </row>
    <row r="1577" spans="4:4">
      <c r="D1577" s="358"/>
    </row>
    <row r="1578" spans="4:4">
      <c r="D1578" s="358"/>
    </row>
    <row r="1579" spans="4:4">
      <c r="D1579" s="358"/>
    </row>
    <row r="1580" spans="4:4">
      <c r="D1580" s="358"/>
    </row>
    <row r="1581" spans="4:4">
      <c r="D1581" s="358"/>
    </row>
    <row r="1582" spans="4:4">
      <c r="D1582" s="358"/>
    </row>
    <row r="1583" spans="4:4">
      <c r="D1583" s="358"/>
    </row>
    <row r="1584" spans="4:4">
      <c r="D1584" s="358"/>
    </row>
    <row r="1585" spans="4:4">
      <c r="D1585" s="358"/>
    </row>
    <row r="1586" spans="4:4">
      <c r="D1586" s="358"/>
    </row>
    <row r="1587" spans="4:4">
      <c r="D1587" s="358"/>
    </row>
    <row r="1588" spans="4:4">
      <c r="D1588" s="358"/>
    </row>
    <row r="1589" spans="4:4">
      <c r="D1589" s="358"/>
    </row>
    <row r="1590" spans="4:4">
      <c r="D1590" s="358"/>
    </row>
    <row r="1591" spans="4:4">
      <c r="D1591" s="358"/>
    </row>
    <row r="1592" spans="4:4">
      <c r="D1592" s="358"/>
    </row>
    <row r="1593" spans="4:4">
      <c r="D1593" s="358"/>
    </row>
    <row r="1594" spans="4:4">
      <c r="D1594" s="358"/>
    </row>
    <row r="1595" spans="4:4">
      <c r="D1595" s="358"/>
    </row>
    <row r="1596" spans="4:4">
      <c r="D1596" s="358"/>
    </row>
    <row r="1597" spans="4:4">
      <c r="D1597" s="358"/>
    </row>
    <row r="1598" spans="4:4">
      <c r="D1598" s="358"/>
    </row>
    <row r="1599" spans="4:4">
      <c r="D1599" s="358"/>
    </row>
    <row r="1600" spans="4:4">
      <c r="D1600" s="358"/>
    </row>
    <row r="1601" spans="4:4">
      <c r="D1601" s="358"/>
    </row>
    <row r="1602" spans="4:4">
      <c r="D1602" s="358"/>
    </row>
    <row r="1603" spans="4:4">
      <c r="D1603" s="358"/>
    </row>
    <row r="1604" spans="4:4">
      <c r="D1604" s="358"/>
    </row>
    <row r="1605" spans="4:4">
      <c r="D1605" s="358"/>
    </row>
    <row r="1606" spans="4:4">
      <c r="D1606" s="358"/>
    </row>
    <row r="1607" spans="4:4">
      <c r="D1607" s="358"/>
    </row>
    <row r="1608" spans="4:4">
      <c r="D1608" s="358"/>
    </row>
    <row r="1609" spans="4:4">
      <c r="D1609" s="358"/>
    </row>
    <row r="1610" spans="4:4">
      <c r="D1610" s="358"/>
    </row>
    <row r="1611" spans="4:4">
      <c r="D1611" s="358"/>
    </row>
    <row r="1612" spans="4:4">
      <c r="D1612" s="358"/>
    </row>
    <row r="1613" spans="4:4">
      <c r="D1613" s="358"/>
    </row>
    <row r="1614" spans="4:4">
      <c r="D1614" s="358"/>
    </row>
    <row r="1615" spans="4:4">
      <c r="D1615" s="358"/>
    </row>
    <row r="1616" spans="4:4">
      <c r="D1616" s="358"/>
    </row>
    <row r="1617" spans="4:4">
      <c r="D1617" s="358"/>
    </row>
    <row r="1618" spans="4:4">
      <c r="D1618" s="358"/>
    </row>
    <row r="1619" spans="4:4">
      <c r="D1619" s="358"/>
    </row>
    <row r="1620" spans="4:4">
      <c r="D1620" s="358"/>
    </row>
    <row r="1621" spans="4:4">
      <c r="D1621" s="358"/>
    </row>
    <row r="1622" spans="4:4">
      <c r="D1622" s="358"/>
    </row>
    <row r="1623" spans="4:4">
      <c r="D1623" s="358"/>
    </row>
    <row r="1624" spans="4:4">
      <c r="D1624" s="358"/>
    </row>
    <row r="1625" spans="4:4">
      <c r="D1625" s="358"/>
    </row>
    <row r="1626" spans="4:4">
      <c r="D1626" s="358"/>
    </row>
    <row r="1627" spans="4:4">
      <c r="D1627" s="358"/>
    </row>
    <row r="1628" spans="4:4">
      <c r="D1628" s="358"/>
    </row>
    <row r="1629" spans="4:4">
      <c r="D1629" s="358"/>
    </row>
    <row r="1630" spans="4:4">
      <c r="D1630" s="358"/>
    </row>
    <row r="1631" spans="4:4">
      <c r="D1631" s="358"/>
    </row>
    <row r="1632" spans="4:4">
      <c r="D1632" s="358"/>
    </row>
    <row r="1633" spans="4:4">
      <c r="D1633" s="358"/>
    </row>
    <row r="1634" spans="4:4">
      <c r="D1634" s="358"/>
    </row>
    <row r="1635" spans="4:4">
      <c r="D1635" s="358"/>
    </row>
    <row r="1636" spans="4:4">
      <c r="D1636" s="358"/>
    </row>
    <row r="1637" spans="4:4">
      <c r="D1637" s="358"/>
    </row>
    <row r="1638" spans="4:4">
      <c r="D1638" s="358"/>
    </row>
    <row r="1639" spans="4:4">
      <c r="D1639" s="358"/>
    </row>
    <row r="1640" spans="4:4">
      <c r="D1640" s="358"/>
    </row>
    <row r="1641" spans="4:4">
      <c r="D1641" s="358"/>
    </row>
    <row r="1642" spans="4:4">
      <c r="D1642" s="358"/>
    </row>
    <row r="1643" spans="4:4">
      <c r="D1643" s="358"/>
    </row>
    <row r="1644" spans="4:4">
      <c r="D1644" s="358"/>
    </row>
    <row r="1645" spans="4:4">
      <c r="D1645" s="358"/>
    </row>
    <row r="1646" spans="4:4">
      <c r="D1646" s="358"/>
    </row>
    <row r="1647" spans="4:4">
      <c r="D1647" s="358"/>
    </row>
    <row r="1648" spans="4:4">
      <c r="D1648" s="358"/>
    </row>
    <row r="1649" spans="4:4">
      <c r="D1649" s="358"/>
    </row>
    <row r="1650" spans="4:4">
      <c r="D1650" s="358"/>
    </row>
    <row r="1651" spans="4:4">
      <c r="D1651" s="358"/>
    </row>
    <row r="1652" spans="4:4">
      <c r="D1652" s="358"/>
    </row>
    <row r="1653" spans="4:4">
      <c r="D1653" s="358"/>
    </row>
    <row r="1654" spans="4:4">
      <c r="D1654" s="358"/>
    </row>
    <row r="1655" spans="4:4">
      <c r="D1655" s="358"/>
    </row>
    <row r="1656" spans="4:4">
      <c r="D1656" s="358"/>
    </row>
    <row r="1657" spans="4:4">
      <c r="D1657" s="358"/>
    </row>
    <row r="1658" spans="4:4">
      <c r="D1658" s="358"/>
    </row>
    <row r="1659" spans="4:4">
      <c r="D1659" s="358"/>
    </row>
    <row r="1660" spans="4:4">
      <c r="D1660" s="358"/>
    </row>
    <row r="1661" spans="4:4">
      <c r="D1661" s="358"/>
    </row>
    <row r="1662" spans="4:4">
      <c r="D1662" s="358"/>
    </row>
    <row r="1663" spans="4:4">
      <c r="D1663" s="358"/>
    </row>
    <row r="1664" spans="4:4">
      <c r="D1664" s="358"/>
    </row>
    <row r="1665" spans="4:4">
      <c r="D1665" s="358"/>
    </row>
    <row r="1666" spans="4:4">
      <c r="D1666" s="358"/>
    </row>
    <row r="1667" spans="4:4">
      <c r="D1667" s="358"/>
    </row>
    <row r="1668" spans="4:4">
      <c r="D1668" s="358"/>
    </row>
    <row r="1669" spans="4:4">
      <c r="D1669" s="358"/>
    </row>
    <row r="1670" spans="4:4">
      <c r="D1670" s="358"/>
    </row>
    <row r="1671" spans="4:4">
      <c r="D1671" s="358"/>
    </row>
    <row r="1672" spans="4:4">
      <c r="D1672" s="358"/>
    </row>
    <row r="1673" spans="4:4">
      <c r="D1673" s="358"/>
    </row>
    <row r="1674" spans="4:4">
      <c r="D1674" s="358"/>
    </row>
    <row r="1675" spans="4:4">
      <c r="D1675" s="358"/>
    </row>
    <row r="1676" spans="4:4">
      <c r="D1676" s="358"/>
    </row>
    <row r="1677" spans="4:4">
      <c r="D1677" s="358"/>
    </row>
    <row r="1678" spans="4:4">
      <c r="D1678" s="358"/>
    </row>
    <row r="1679" spans="4:4">
      <c r="D1679" s="358"/>
    </row>
    <row r="1680" spans="4:4">
      <c r="D1680" s="358"/>
    </row>
    <row r="1681" spans="4:4">
      <c r="D1681" s="358"/>
    </row>
    <row r="1682" spans="4:4">
      <c r="D1682" s="358"/>
    </row>
    <row r="1683" spans="4:4">
      <c r="D1683" s="358"/>
    </row>
    <row r="1684" spans="4:4">
      <c r="D1684" s="358"/>
    </row>
    <row r="1685" spans="4:4">
      <c r="D1685" s="358"/>
    </row>
    <row r="1686" spans="4:4">
      <c r="D1686" s="358"/>
    </row>
    <row r="1687" spans="4:4">
      <c r="D1687" s="358"/>
    </row>
    <row r="1688" spans="4:4">
      <c r="D1688" s="358"/>
    </row>
    <row r="1689" spans="4:4">
      <c r="D1689" s="358"/>
    </row>
    <row r="1690" spans="4:4">
      <c r="D1690" s="358"/>
    </row>
    <row r="1691" spans="4:4">
      <c r="D1691" s="358"/>
    </row>
    <row r="1692" spans="4:4">
      <c r="D1692" s="358"/>
    </row>
    <row r="1693" spans="4:4">
      <c r="D1693" s="358"/>
    </row>
    <row r="1694" spans="4:4">
      <c r="D1694" s="358"/>
    </row>
    <row r="1695" spans="4:4">
      <c r="D1695" s="358"/>
    </row>
    <row r="1696" spans="4:4">
      <c r="D1696" s="358"/>
    </row>
    <row r="1697" spans="4:4">
      <c r="D1697" s="358"/>
    </row>
    <row r="1698" spans="4:4">
      <c r="D1698" s="358"/>
    </row>
    <row r="1699" spans="4:4">
      <c r="D1699" s="358"/>
    </row>
    <row r="1700" spans="4:4">
      <c r="D1700" s="358"/>
    </row>
    <row r="1701" spans="4:4">
      <c r="D1701" s="358"/>
    </row>
    <row r="1702" spans="4:4">
      <c r="D1702" s="358"/>
    </row>
    <row r="1703" spans="4:4">
      <c r="D1703" s="358"/>
    </row>
    <row r="1704" spans="4:4">
      <c r="D1704" s="358"/>
    </row>
    <row r="1705" spans="4:4">
      <c r="D1705" s="358"/>
    </row>
    <row r="1706" spans="4:4">
      <c r="D1706" s="358"/>
    </row>
    <row r="1707" spans="4:4">
      <c r="D1707" s="358"/>
    </row>
    <row r="1708" spans="4:4">
      <c r="D1708" s="358"/>
    </row>
    <row r="1709" spans="4:4">
      <c r="D1709" s="358"/>
    </row>
    <row r="1710" spans="4:4">
      <c r="D1710" s="358"/>
    </row>
    <row r="1711" spans="4:4">
      <c r="D1711" s="358"/>
    </row>
    <row r="1712" spans="4:4">
      <c r="D1712" s="358"/>
    </row>
    <row r="1713" spans="4:4">
      <c r="D1713" s="358"/>
    </row>
    <row r="1714" spans="4:4">
      <c r="D1714" s="358"/>
    </row>
    <row r="1715" spans="4:4">
      <c r="D1715" s="358"/>
    </row>
    <row r="1716" spans="4:4">
      <c r="D1716" s="358"/>
    </row>
    <row r="1717" spans="4:4">
      <c r="D1717" s="358"/>
    </row>
    <row r="1718" spans="4:4">
      <c r="D1718" s="358"/>
    </row>
    <row r="1719" spans="4:4">
      <c r="D1719" s="358"/>
    </row>
    <row r="1720" spans="4:4">
      <c r="D1720" s="358"/>
    </row>
    <row r="1721" spans="4:4">
      <c r="D1721" s="358"/>
    </row>
    <row r="1722" spans="4:4">
      <c r="D1722" s="358"/>
    </row>
    <row r="1723" spans="4:4">
      <c r="D1723" s="358"/>
    </row>
    <row r="1724" spans="4:4">
      <c r="D1724" s="358"/>
    </row>
    <row r="1725" spans="4:4">
      <c r="D1725" s="358"/>
    </row>
    <row r="1726" spans="4:4">
      <c r="D1726" s="358"/>
    </row>
    <row r="1727" spans="4:4">
      <c r="D1727" s="358"/>
    </row>
    <row r="1728" spans="4:4">
      <c r="D1728" s="358"/>
    </row>
    <row r="1729" spans="4:4">
      <c r="D1729" s="358"/>
    </row>
    <row r="1730" spans="4:4">
      <c r="D1730" s="358"/>
    </row>
    <row r="1731" spans="4:4">
      <c r="D1731" s="358"/>
    </row>
    <row r="1732" spans="4:4">
      <c r="D1732" s="358"/>
    </row>
    <row r="1733" spans="4:4">
      <c r="D1733" s="358"/>
    </row>
    <row r="1734" spans="4:4">
      <c r="D1734" s="358"/>
    </row>
    <row r="1735" spans="4:4">
      <c r="D1735" s="358"/>
    </row>
    <row r="1736" spans="4:4">
      <c r="D1736" s="358"/>
    </row>
    <row r="1737" spans="4:4">
      <c r="D1737" s="358"/>
    </row>
    <row r="1738" spans="4:4">
      <c r="D1738" s="358"/>
    </row>
    <row r="1739" spans="4:4">
      <c r="D1739" s="358"/>
    </row>
    <row r="1740" spans="4:4">
      <c r="D1740" s="358"/>
    </row>
    <row r="1741" spans="4:4">
      <c r="D1741" s="358"/>
    </row>
    <row r="1742" spans="4:4">
      <c r="D1742" s="358"/>
    </row>
    <row r="1743" spans="4:4">
      <c r="D1743" s="358"/>
    </row>
    <row r="1744" spans="4:4">
      <c r="D1744" s="358"/>
    </row>
    <row r="1745" spans="4:4">
      <c r="D1745" s="358"/>
    </row>
    <row r="1746" spans="4:4">
      <c r="D1746" s="358"/>
    </row>
    <row r="1747" spans="4:4">
      <c r="D1747" s="358"/>
    </row>
    <row r="1748" spans="4:4">
      <c r="D1748" s="358"/>
    </row>
    <row r="1749" spans="4:4">
      <c r="D1749" s="358"/>
    </row>
    <row r="1750" spans="4:4">
      <c r="D1750" s="358"/>
    </row>
    <row r="1751" spans="4:4">
      <c r="D1751" s="358"/>
    </row>
    <row r="1752" spans="4:4">
      <c r="D1752" s="358"/>
    </row>
    <row r="1753" spans="4:4">
      <c r="D1753" s="358"/>
    </row>
    <row r="1754" spans="4:4">
      <c r="D1754" s="358"/>
    </row>
    <row r="1755" spans="4:4">
      <c r="D1755" s="358"/>
    </row>
    <row r="1756" spans="4:4">
      <c r="D1756" s="358"/>
    </row>
    <row r="1757" spans="4:4">
      <c r="D1757" s="358"/>
    </row>
    <row r="1758" spans="4:4">
      <c r="D1758" s="358"/>
    </row>
    <row r="1759" spans="4:4">
      <c r="D1759" s="358"/>
    </row>
    <row r="1760" spans="4:4">
      <c r="D1760" s="358"/>
    </row>
    <row r="1761" spans="4:4">
      <c r="D1761" s="358"/>
    </row>
    <row r="1762" spans="4:4">
      <c r="D1762" s="358"/>
    </row>
    <row r="1763" spans="4:4">
      <c r="D1763" s="358"/>
    </row>
    <row r="1764" spans="4:4">
      <c r="D1764" s="358"/>
    </row>
    <row r="1765" spans="4:4">
      <c r="D1765" s="358"/>
    </row>
    <row r="1766" spans="4:4">
      <c r="D1766" s="358"/>
    </row>
    <row r="1767" spans="4:4">
      <c r="D1767" s="358"/>
    </row>
    <row r="1768" spans="4:4">
      <c r="D1768" s="358"/>
    </row>
    <row r="1769" spans="4:4">
      <c r="D1769" s="358"/>
    </row>
    <row r="1770" spans="4:4">
      <c r="D1770" s="358"/>
    </row>
    <row r="1771" spans="4:4">
      <c r="D1771" s="358"/>
    </row>
    <row r="1772" spans="4:4">
      <c r="D1772" s="358"/>
    </row>
    <row r="1773" spans="4:4">
      <c r="D1773" s="358"/>
    </row>
    <row r="1774" spans="4:4">
      <c r="D1774" s="358"/>
    </row>
    <row r="1775" spans="4:4">
      <c r="D1775" s="358"/>
    </row>
    <row r="1776" spans="4:4">
      <c r="D1776" s="358"/>
    </row>
    <row r="1777" spans="4:4">
      <c r="D1777" s="358"/>
    </row>
    <row r="1778" spans="4:4">
      <c r="D1778" s="358"/>
    </row>
    <row r="1779" spans="4:4">
      <c r="D1779" s="358"/>
    </row>
    <row r="1780" spans="4:4">
      <c r="D1780" s="358"/>
    </row>
    <row r="1781" spans="4:4">
      <c r="D1781" s="358"/>
    </row>
    <row r="1782" spans="4:4">
      <c r="D1782" s="358"/>
    </row>
    <row r="1783" spans="4:4">
      <c r="D1783" s="358"/>
    </row>
    <row r="1784" spans="4:4">
      <c r="D1784" s="358"/>
    </row>
    <row r="1785" spans="4:4">
      <c r="D1785" s="358"/>
    </row>
    <row r="1786" spans="4:4">
      <c r="D1786" s="358"/>
    </row>
    <row r="1787" spans="4:4">
      <c r="D1787" s="358"/>
    </row>
    <row r="1788" spans="4:4">
      <c r="D1788" s="358"/>
    </row>
    <row r="1789" spans="4:4">
      <c r="D1789" s="358"/>
    </row>
    <row r="1790" spans="4:4">
      <c r="D1790" s="358"/>
    </row>
    <row r="1791" spans="4:4">
      <c r="D1791" s="358"/>
    </row>
    <row r="1792" spans="4:4">
      <c r="D1792" s="358"/>
    </row>
    <row r="1793" spans="4:4">
      <c r="D1793" s="358"/>
    </row>
    <row r="1794" spans="4:4">
      <c r="D1794" s="358"/>
    </row>
    <row r="1795" spans="4:4">
      <c r="D1795" s="358"/>
    </row>
    <row r="1796" spans="4:4">
      <c r="D1796" s="358"/>
    </row>
    <row r="1797" spans="4:4">
      <c r="D1797" s="358"/>
    </row>
    <row r="1798" spans="4:4">
      <c r="D1798" s="358"/>
    </row>
    <row r="1799" spans="4:4">
      <c r="D1799" s="358"/>
    </row>
    <row r="1800" spans="4:4">
      <c r="D1800" s="358"/>
    </row>
    <row r="1801" spans="4:4">
      <c r="D1801" s="358"/>
    </row>
    <row r="1802" spans="4:4">
      <c r="D1802" s="358"/>
    </row>
    <row r="1803" spans="4:4">
      <c r="D1803" s="358"/>
    </row>
    <row r="1804" spans="4:4">
      <c r="D1804" s="358"/>
    </row>
    <row r="1805" spans="4:4">
      <c r="D1805" s="358"/>
    </row>
    <row r="1806" spans="4:4">
      <c r="D1806" s="358"/>
    </row>
    <row r="1807" spans="4:4">
      <c r="D1807" s="358"/>
    </row>
    <row r="1808" spans="4:4">
      <c r="D1808" s="358"/>
    </row>
    <row r="1809" spans="4:4">
      <c r="D1809" s="358"/>
    </row>
    <row r="1810" spans="4:4">
      <c r="D1810" s="358"/>
    </row>
    <row r="1811" spans="4:4">
      <c r="D1811" s="358"/>
    </row>
    <row r="1812" spans="4:4">
      <c r="D1812" s="358"/>
    </row>
    <row r="1813" spans="4:4">
      <c r="D1813" s="358"/>
    </row>
    <row r="1814" spans="4:4">
      <c r="D1814" s="358"/>
    </row>
    <row r="1815" spans="4:4">
      <c r="D1815" s="358"/>
    </row>
    <row r="1816" spans="4:4">
      <c r="D1816" s="358"/>
    </row>
    <row r="1817" spans="4:4">
      <c r="D1817" s="358"/>
    </row>
    <row r="1818" spans="4:4">
      <c r="D1818" s="358"/>
    </row>
    <row r="1819" spans="4:4">
      <c r="D1819" s="358"/>
    </row>
    <row r="1820" spans="4:4">
      <c r="D1820" s="358"/>
    </row>
    <row r="1821" spans="4:4">
      <c r="D1821" s="358"/>
    </row>
    <row r="1822" spans="4:4">
      <c r="D1822" s="358"/>
    </row>
    <row r="1823" spans="4:4">
      <c r="D1823" s="358"/>
    </row>
    <row r="1824" spans="4:4">
      <c r="D1824" s="358"/>
    </row>
    <row r="1825" spans="4:4">
      <c r="D1825" s="358"/>
    </row>
    <row r="1826" spans="4:4">
      <c r="D1826" s="358"/>
    </row>
    <row r="1827" spans="4:4">
      <c r="D1827" s="358"/>
    </row>
    <row r="1828" spans="4:4">
      <c r="D1828" s="358"/>
    </row>
    <row r="1829" spans="4:4">
      <c r="D1829" s="358"/>
    </row>
    <row r="1830" spans="4:4">
      <c r="D1830" s="358"/>
    </row>
    <row r="1831" spans="4:4">
      <c r="D1831" s="358"/>
    </row>
    <row r="1832" spans="4:4">
      <c r="D1832" s="358"/>
    </row>
    <row r="1833" spans="4:4">
      <c r="D1833" s="358"/>
    </row>
    <row r="1834" spans="4:4">
      <c r="D1834" s="358"/>
    </row>
    <row r="1835" spans="4:4">
      <c r="D1835" s="358"/>
    </row>
    <row r="1836" spans="4:4">
      <c r="D1836" s="358"/>
    </row>
    <row r="1837" spans="4:4">
      <c r="D1837" s="358"/>
    </row>
    <row r="1838" spans="4:4">
      <c r="D1838" s="358"/>
    </row>
    <row r="1839" spans="4:4">
      <c r="D1839" s="358"/>
    </row>
    <row r="1840" spans="4:4">
      <c r="D1840" s="358"/>
    </row>
    <row r="1841" spans="4:4">
      <c r="D1841" s="358"/>
    </row>
    <row r="1842" spans="4:4">
      <c r="D1842" s="358"/>
    </row>
    <row r="1843" spans="4:4">
      <c r="D1843" s="358"/>
    </row>
    <row r="1844" spans="4:4">
      <c r="D1844" s="358"/>
    </row>
    <row r="1845" spans="4:4">
      <c r="D1845" s="358"/>
    </row>
    <row r="1846" spans="4:4">
      <c r="D1846" s="358"/>
    </row>
    <row r="1847" spans="4:4">
      <c r="D1847" s="358"/>
    </row>
    <row r="1848" spans="4:4">
      <c r="D1848" s="358"/>
    </row>
    <row r="1849" spans="4:4">
      <c r="D1849" s="358"/>
    </row>
    <row r="1850" spans="4:4">
      <c r="D1850" s="358"/>
    </row>
    <row r="1851" spans="4:4">
      <c r="D1851" s="358"/>
    </row>
    <row r="1852" spans="4:4">
      <c r="D1852" s="358"/>
    </row>
    <row r="1853" spans="4:4">
      <c r="D1853" s="358"/>
    </row>
    <row r="1854" spans="4:4">
      <c r="D1854" s="358"/>
    </row>
    <row r="1855" spans="4:4">
      <c r="D1855" s="358"/>
    </row>
    <row r="1856" spans="4:4">
      <c r="D1856" s="358"/>
    </row>
    <row r="1857" spans="4:4">
      <c r="D1857" s="358"/>
    </row>
    <row r="1858" spans="4:4">
      <c r="D1858" s="358"/>
    </row>
    <row r="1859" spans="4:4">
      <c r="D1859" s="358"/>
    </row>
    <row r="1860" spans="4:4">
      <c r="D1860" s="358"/>
    </row>
    <row r="1861" spans="4:4">
      <c r="D1861" s="358"/>
    </row>
    <row r="1862" spans="4:4">
      <c r="D1862" s="358"/>
    </row>
    <row r="1863" spans="4:4">
      <c r="D1863" s="358"/>
    </row>
    <row r="1864" spans="4:4">
      <c r="D1864" s="358"/>
    </row>
    <row r="1865" spans="4:4">
      <c r="D1865" s="358"/>
    </row>
    <row r="1866" spans="4:4">
      <c r="D1866" s="358"/>
    </row>
    <row r="1867" spans="4:4">
      <c r="D1867" s="358"/>
    </row>
    <row r="1868" spans="4:4">
      <c r="D1868" s="358"/>
    </row>
    <row r="1869" spans="4:4">
      <c r="D1869" s="358"/>
    </row>
    <row r="1870" spans="4:4">
      <c r="D1870" s="358"/>
    </row>
    <row r="1871" spans="4:4">
      <c r="D1871" s="358"/>
    </row>
    <row r="1872" spans="4:4">
      <c r="D1872" s="358"/>
    </row>
    <row r="1873" spans="4:4">
      <c r="D1873" s="358"/>
    </row>
    <row r="1874" spans="4:4">
      <c r="D1874" s="358"/>
    </row>
    <row r="1875" spans="4:4">
      <c r="D1875" s="358"/>
    </row>
    <row r="1876" spans="4:4">
      <c r="D1876" s="358"/>
    </row>
    <row r="1877" spans="4:4">
      <c r="D1877" s="358"/>
    </row>
    <row r="1878" spans="4:4">
      <c r="D1878" s="358"/>
    </row>
    <row r="1879" spans="4:4">
      <c r="D1879" s="358"/>
    </row>
    <row r="1880" spans="4:4">
      <c r="D1880" s="358"/>
    </row>
    <row r="1881" spans="4:4">
      <c r="D1881" s="358"/>
    </row>
    <row r="1882" spans="4:4">
      <c r="D1882" s="358"/>
    </row>
    <row r="1883" spans="4:4">
      <c r="D1883" s="358"/>
    </row>
    <row r="1884" spans="4:4">
      <c r="D1884" s="358"/>
    </row>
    <row r="1885" spans="4:4">
      <c r="D1885" s="358"/>
    </row>
    <row r="1886" spans="4:4">
      <c r="D1886" s="358"/>
    </row>
    <row r="1887" spans="4:4">
      <c r="D1887" s="358"/>
    </row>
    <row r="1888" spans="4:4">
      <c r="D1888" s="358"/>
    </row>
    <row r="1889" spans="4:4">
      <c r="D1889" s="358"/>
    </row>
    <row r="1890" spans="4:4">
      <c r="D1890" s="358"/>
    </row>
    <row r="1891" spans="4:4">
      <c r="D1891" s="358"/>
    </row>
    <row r="1892" spans="4:4">
      <c r="D1892" s="358"/>
    </row>
    <row r="1893" spans="4:4">
      <c r="D1893" s="358"/>
    </row>
    <row r="1894" spans="4:4">
      <c r="D1894" s="358"/>
    </row>
    <row r="1895" spans="4:4">
      <c r="D1895" s="358"/>
    </row>
    <row r="1896" spans="4:4">
      <c r="D1896" s="358"/>
    </row>
    <row r="1897" spans="4:4">
      <c r="D1897" s="358"/>
    </row>
    <row r="1898" spans="4:4">
      <c r="D1898" s="358"/>
    </row>
    <row r="1899" spans="4:4">
      <c r="D1899" s="358"/>
    </row>
    <row r="1900" spans="4:4">
      <c r="D1900" s="358"/>
    </row>
    <row r="1901" spans="4:4">
      <c r="D1901" s="358"/>
    </row>
    <row r="1902" spans="4:4">
      <c r="D1902" s="358"/>
    </row>
    <row r="1903" spans="4:4">
      <c r="D1903" s="358"/>
    </row>
    <row r="1904" spans="4:4">
      <c r="D1904" s="358"/>
    </row>
    <row r="1905" spans="4:4">
      <c r="D1905" s="358"/>
    </row>
    <row r="1906" spans="4:4">
      <c r="D1906" s="358"/>
    </row>
    <row r="1907" spans="4:4">
      <c r="D1907" s="358"/>
    </row>
    <row r="1908" spans="4:4">
      <c r="D1908" s="358"/>
    </row>
    <row r="1909" spans="4:4">
      <c r="D1909" s="358"/>
    </row>
    <row r="1910" spans="4:4">
      <c r="D1910" s="358"/>
    </row>
    <row r="1911" spans="4:4">
      <c r="D1911" s="358"/>
    </row>
    <row r="1912" spans="4:4">
      <c r="D1912" s="358"/>
    </row>
    <row r="1913" spans="4:4">
      <c r="D1913" s="358"/>
    </row>
    <row r="1914" spans="4:4">
      <c r="D1914" s="358"/>
    </row>
    <row r="1915" spans="4:4">
      <c r="D1915" s="358"/>
    </row>
    <row r="1916" spans="4:4">
      <c r="D1916" s="358"/>
    </row>
    <row r="1917" spans="4:4">
      <c r="D1917" s="358"/>
    </row>
    <row r="1918" spans="4:4">
      <c r="D1918" s="358"/>
    </row>
    <row r="1919" spans="4:4">
      <c r="D1919" s="358"/>
    </row>
    <row r="1920" spans="4:4">
      <c r="D1920" s="358"/>
    </row>
    <row r="1921" spans="4:4">
      <c r="D1921" s="358"/>
    </row>
    <row r="1922" spans="4:4">
      <c r="D1922" s="358"/>
    </row>
    <row r="1923" spans="4:4">
      <c r="D1923" s="358"/>
    </row>
    <row r="1924" spans="4:4">
      <c r="D1924" s="358"/>
    </row>
    <row r="1925" spans="4:4">
      <c r="D1925" s="358"/>
    </row>
    <row r="1926" spans="4:4">
      <c r="D1926" s="358"/>
    </row>
    <row r="1927" spans="4:4">
      <c r="D1927" s="358"/>
    </row>
    <row r="1928" spans="4:4">
      <c r="D1928" s="358"/>
    </row>
    <row r="1929" spans="4:4">
      <c r="D1929" s="358"/>
    </row>
    <row r="1930" spans="4:4">
      <c r="D1930" s="358"/>
    </row>
    <row r="1931" spans="4:4">
      <c r="D1931" s="358"/>
    </row>
    <row r="1932" spans="4:4">
      <c r="D1932" s="358"/>
    </row>
    <row r="1933" spans="4:4">
      <c r="D1933" s="358"/>
    </row>
    <row r="1934" spans="4:4">
      <c r="D1934" s="358"/>
    </row>
    <row r="1935" spans="4:4">
      <c r="D1935" s="358"/>
    </row>
    <row r="1936" spans="4:4">
      <c r="D1936" s="358"/>
    </row>
    <row r="1937" spans="4:4">
      <c r="D1937" s="358"/>
    </row>
    <row r="1938" spans="4:4">
      <c r="D1938" s="358"/>
    </row>
    <row r="1939" spans="4:4">
      <c r="D1939" s="358"/>
    </row>
    <row r="1940" spans="4:4">
      <c r="D1940" s="358"/>
    </row>
    <row r="1941" spans="4:4">
      <c r="D1941" s="358"/>
    </row>
    <row r="1942" spans="4:4">
      <c r="D1942" s="358"/>
    </row>
    <row r="1943" spans="4:4">
      <c r="D1943" s="358"/>
    </row>
    <row r="1944" spans="4:4">
      <c r="D1944" s="358"/>
    </row>
    <row r="1945" spans="4:4">
      <c r="D1945" s="358"/>
    </row>
    <row r="1946" spans="4:4">
      <c r="D1946" s="358"/>
    </row>
    <row r="1947" spans="4:4">
      <c r="D1947" s="358"/>
    </row>
    <row r="1948" spans="4:4">
      <c r="D1948" s="358"/>
    </row>
    <row r="1949" spans="4:4">
      <c r="D1949" s="358"/>
    </row>
    <row r="1950" spans="4:4">
      <c r="D1950" s="358"/>
    </row>
    <row r="1951" spans="4:4">
      <c r="D1951" s="358"/>
    </row>
    <row r="1952" spans="4:4">
      <c r="D1952" s="358"/>
    </row>
    <row r="1953" spans="4:4">
      <c r="D1953" s="358"/>
    </row>
    <row r="1954" spans="4:4">
      <c r="D1954" s="358"/>
    </row>
    <row r="1955" spans="4:4">
      <c r="D1955" s="358"/>
    </row>
    <row r="1956" spans="4:4">
      <c r="D1956" s="358"/>
    </row>
    <row r="1957" spans="4:4">
      <c r="D1957" s="358"/>
    </row>
    <row r="1958" spans="4:4">
      <c r="D1958" s="358"/>
    </row>
    <row r="1959" spans="4:4">
      <c r="D1959" s="358"/>
    </row>
    <row r="1960" spans="4:4">
      <c r="D1960" s="358"/>
    </row>
    <row r="1961" spans="4:4">
      <c r="D1961" s="358"/>
    </row>
    <row r="1962" spans="4:4">
      <c r="D1962" s="358"/>
    </row>
    <row r="1963" spans="4:4">
      <c r="D1963" s="358"/>
    </row>
    <row r="1964" spans="4:4">
      <c r="D1964" s="358"/>
    </row>
    <row r="1965" spans="4:4">
      <c r="D1965" s="358"/>
    </row>
    <row r="1966" spans="4:4">
      <c r="D1966" s="358"/>
    </row>
    <row r="1967" spans="4:4">
      <c r="D1967" s="358"/>
    </row>
    <row r="1968" spans="4:4">
      <c r="D1968" s="358"/>
    </row>
    <row r="1969" spans="4:4">
      <c r="D1969" s="358"/>
    </row>
    <row r="1970" spans="4:4">
      <c r="D1970" s="358"/>
    </row>
    <row r="1971" spans="4:4">
      <c r="D1971" s="358"/>
    </row>
    <row r="1972" spans="4:4">
      <c r="D1972" s="358"/>
    </row>
    <row r="1973" spans="4:4">
      <c r="D1973" s="358"/>
    </row>
    <row r="1974" spans="4:4">
      <c r="D1974" s="358"/>
    </row>
    <row r="1975" spans="4:4">
      <c r="D1975" s="358"/>
    </row>
    <row r="1976" spans="4:4">
      <c r="D1976" s="358"/>
    </row>
    <row r="1977" spans="4:4">
      <c r="D1977" s="358"/>
    </row>
    <row r="1978" spans="4:4">
      <c r="D1978" s="358"/>
    </row>
    <row r="1979" spans="4:4">
      <c r="D1979" s="358"/>
    </row>
    <row r="1980" spans="4:4">
      <c r="D1980" s="358"/>
    </row>
    <row r="1981" spans="4:4">
      <c r="D1981" s="358"/>
    </row>
    <row r="1982" spans="4:4">
      <c r="D1982" s="358"/>
    </row>
    <row r="1983" spans="4:4">
      <c r="D1983" s="358"/>
    </row>
    <row r="1984" spans="4:4">
      <c r="D1984" s="358"/>
    </row>
    <row r="1985" spans="4:4">
      <c r="D1985" s="358"/>
    </row>
    <row r="1986" spans="4:4">
      <c r="D1986" s="358"/>
    </row>
    <row r="1987" spans="4:4">
      <c r="D1987" s="358"/>
    </row>
    <row r="1988" spans="4:4">
      <c r="D1988" s="358"/>
    </row>
    <row r="1989" spans="4:4">
      <c r="D1989" s="358"/>
    </row>
    <row r="1990" spans="4:4">
      <c r="D1990" s="358"/>
    </row>
    <row r="1991" spans="4:4">
      <c r="D1991" s="358"/>
    </row>
    <row r="1992" spans="4:4">
      <c r="D1992" s="358"/>
    </row>
    <row r="1993" spans="4:4">
      <c r="D1993" s="358"/>
    </row>
    <row r="1994" spans="4:4">
      <c r="D1994" s="358"/>
    </row>
    <row r="1995" spans="4:4">
      <c r="D1995" s="358"/>
    </row>
    <row r="1996" spans="4:4">
      <c r="D1996" s="358"/>
    </row>
    <row r="1997" spans="4:4">
      <c r="D1997" s="358"/>
    </row>
    <row r="1998" spans="4:4">
      <c r="D1998" s="358"/>
    </row>
    <row r="1999" spans="4:4">
      <c r="D1999" s="358"/>
    </row>
    <row r="2000" spans="4:4">
      <c r="D2000" s="358"/>
    </row>
    <row r="2001" spans="4:4">
      <c r="D2001" s="358"/>
    </row>
    <row r="2002" spans="4:4">
      <c r="D2002" s="358"/>
    </row>
    <row r="2003" spans="4:4">
      <c r="D2003" s="358"/>
    </row>
    <row r="2004" spans="4:4">
      <c r="D2004" s="358"/>
    </row>
    <row r="2005" spans="4:4">
      <c r="D2005" s="358"/>
    </row>
    <row r="2006" spans="4:4">
      <c r="D2006" s="358"/>
    </row>
    <row r="2007" spans="4:4">
      <c r="D2007" s="358"/>
    </row>
    <row r="2008" spans="4:4">
      <c r="D2008" s="358"/>
    </row>
    <row r="2009" spans="4:4">
      <c r="D2009" s="358"/>
    </row>
    <row r="2010" spans="4:4">
      <c r="D2010" s="358"/>
    </row>
    <row r="2011" spans="4:4">
      <c r="D2011" s="358"/>
    </row>
    <row r="2012" spans="4:4">
      <c r="D2012" s="358"/>
    </row>
    <row r="2013" spans="4:4">
      <c r="D2013" s="358"/>
    </row>
    <row r="2014" spans="4:4">
      <c r="D2014" s="358"/>
    </row>
    <row r="2015" spans="4:4">
      <c r="D2015" s="358"/>
    </row>
    <row r="2016" spans="4:4">
      <c r="D2016" s="358"/>
    </row>
    <row r="2017" spans="4:4">
      <c r="D2017" s="358"/>
    </row>
    <row r="2018" spans="4:4">
      <c r="D2018" s="358"/>
    </row>
    <row r="2019" spans="4:4">
      <c r="D2019" s="358"/>
    </row>
    <row r="2020" spans="4:4">
      <c r="D2020" s="358"/>
    </row>
    <row r="2021" spans="4:4">
      <c r="D2021" s="358"/>
    </row>
    <row r="2022" spans="4:4">
      <c r="D2022" s="358"/>
    </row>
    <row r="2023" spans="4:4">
      <c r="D2023" s="358"/>
    </row>
    <row r="2024" spans="4:4">
      <c r="D2024" s="358"/>
    </row>
    <row r="2025" spans="4:4">
      <c r="D2025" s="358"/>
    </row>
    <row r="2026" spans="4:4">
      <c r="D2026" s="358"/>
    </row>
    <row r="2027" spans="4:4">
      <c r="D2027" s="358"/>
    </row>
    <row r="2028" spans="4:4">
      <c r="D2028" s="358"/>
    </row>
    <row r="2029" spans="4:4">
      <c r="D2029" s="358"/>
    </row>
    <row r="2030" spans="4:4">
      <c r="D2030" s="358"/>
    </row>
    <row r="2031" spans="4:4">
      <c r="D2031" s="358"/>
    </row>
    <row r="2032" spans="4:4">
      <c r="D2032" s="358"/>
    </row>
    <row r="2033" spans="4:4">
      <c r="D2033" s="358"/>
    </row>
    <row r="2034" spans="4:4">
      <c r="D2034" s="358"/>
    </row>
    <row r="2035" spans="4:4">
      <c r="D2035" s="358"/>
    </row>
    <row r="2036" spans="4:4">
      <c r="D2036" s="358"/>
    </row>
    <row r="2037" spans="4:4">
      <c r="D2037" s="358"/>
    </row>
    <row r="2038" spans="4:4">
      <c r="D2038" s="358"/>
    </row>
    <row r="2039" spans="4:4">
      <c r="D2039" s="358"/>
    </row>
    <row r="2040" spans="4:4">
      <c r="D2040" s="358"/>
    </row>
    <row r="2041" spans="4:4">
      <c r="D2041" s="358"/>
    </row>
    <row r="2042" spans="4:4">
      <c r="D2042" s="358"/>
    </row>
    <row r="2043" spans="4:4">
      <c r="D2043" s="358"/>
    </row>
    <row r="2044" spans="4:4">
      <c r="D2044" s="358"/>
    </row>
    <row r="2045" spans="4:4">
      <c r="D2045" s="358"/>
    </row>
    <row r="2046" spans="4:4">
      <c r="D2046" s="358"/>
    </row>
    <row r="2047" spans="4:4">
      <c r="D2047" s="358"/>
    </row>
    <row r="2048" spans="4:4">
      <c r="D2048" s="358"/>
    </row>
    <row r="2049" spans="4:4">
      <c r="D2049" s="358"/>
    </row>
    <row r="2050" spans="4:4">
      <c r="D2050" s="358"/>
    </row>
    <row r="2051" spans="4:4">
      <c r="D2051" s="358"/>
    </row>
    <row r="2052" spans="4:4">
      <c r="D2052" s="358"/>
    </row>
    <row r="2053" spans="4:4">
      <c r="D2053" s="358"/>
    </row>
    <row r="2054" spans="4:4">
      <c r="D2054" s="358"/>
    </row>
    <row r="2055" spans="4:4">
      <c r="D2055" s="358"/>
    </row>
    <row r="2056" spans="4:4">
      <c r="D2056" s="358"/>
    </row>
    <row r="2057" spans="4:4">
      <c r="D2057" s="358"/>
    </row>
    <row r="2058" spans="4:4">
      <c r="D2058" s="358"/>
    </row>
    <row r="2059" spans="4:4">
      <c r="D2059" s="358"/>
    </row>
    <row r="2060" spans="4:4">
      <c r="D2060" s="358"/>
    </row>
    <row r="2061" spans="4:4">
      <c r="D2061" s="358"/>
    </row>
    <row r="2062" spans="4:4">
      <c r="D2062" s="358"/>
    </row>
    <row r="2063" spans="4:4">
      <c r="D2063" s="358"/>
    </row>
    <row r="2064" spans="4:4">
      <c r="D2064" s="358"/>
    </row>
    <row r="2065" spans="4:4">
      <c r="D2065" s="358"/>
    </row>
    <row r="2066" spans="4:4">
      <c r="D2066" s="358"/>
    </row>
    <row r="2067" spans="4:4">
      <c r="D2067" s="358"/>
    </row>
    <row r="2068" spans="4:4">
      <c r="D2068" s="358"/>
    </row>
    <row r="2069" spans="4:4">
      <c r="D2069" s="358"/>
    </row>
    <row r="2070" spans="4:4">
      <c r="D2070" s="358"/>
    </row>
    <row r="2071" spans="4:4">
      <c r="D2071" s="358"/>
    </row>
    <row r="2072" spans="4:4">
      <c r="D2072" s="358"/>
    </row>
    <row r="2073" spans="4:4">
      <c r="D2073" s="358"/>
    </row>
    <row r="2074" spans="4:4">
      <c r="D2074" s="358"/>
    </row>
    <row r="2075" spans="4:4">
      <c r="D2075" s="358"/>
    </row>
    <row r="2076" spans="4:4">
      <c r="D2076" s="358"/>
    </row>
    <row r="2077" spans="4:4">
      <c r="D2077" s="358"/>
    </row>
    <row r="2078" spans="4:4">
      <c r="D2078" s="358"/>
    </row>
    <row r="2079" spans="4:4">
      <c r="D2079" s="358"/>
    </row>
    <row r="2080" spans="4:4">
      <c r="D2080" s="358"/>
    </row>
    <row r="2081" spans="4:4">
      <c r="D2081" s="358"/>
    </row>
    <row r="2082" spans="4:4">
      <c r="D2082" s="358"/>
    </row>
    <row r="2083" spans="4:4">
      <c r="D2083" s="358"/>
    </row>
    <row r="2084" spans="4:4">
      <c r="D2084" s="358"/>
    </row>
    <row r="2085" spans="4:4">
      <c r="D2085" s="358"/>
    </row>
    <row r="2086" spans="4:4">
      <c r="D2086" s="358"/>
    </row>
    <row r="2087" spans="4:4">
      <c r="D2087" s="358"/>
    </row>
    <row r="2088" spans="4:4">
      <c r="D2088" s="358"/>
    </row>
    <row r="2089" spans="4:4">
      <c r="D2089" s="358"/>
    </row>
    <row r="2090" spans="4:4">
      <c r="D2090" s="358"/>
    </row>
    <row r="2091" spans="4:4">
      <c r="D2091" s="358"/>
    </row>
    <row r="2092" spans="4:4">
      <c r="D2092" s="358"/>
    </row>
    <row r="2093" spans="4:4">
      <c r="D2093" s="358"/>
    </row>
    <row r="2094" spans="4:4">
      <c r="D2094" s="358"/>
    </row>
    <row r="2095" spans="4:4">
      <c r="D2095" s="358"/>
    </row>
    <row r="2096" spans="4:4">
      <c r="D2096" s="358"/>
    </row>
    <row r="2097" spans="4:4">
      <c r="D2097" s="358"/>
    </row>
    <row r="2098" spans="4:4">
      <c r="D2098" s="358"/>
    </row>
    <row r="2099" spans="4:4">
      <c r="D2099" s="358"/>
    </row>
    <row r="2100" spans="4:4">
      <c r="D2100" s="358"/>
    </row>
    <row r="2101" spans="4:4">
      <c r="D2101" s="358"/>
    </row>
    <row r="2102" spans="4:4">
      <c r="D2102" s="358"/>
    </row>
    <row r="2103" spans="4:4">
      <c r="D2103" s="358"/>
    </row>
    <row r="2104" spans="4:4">
      <c r="D2104" s="358"/>
    </row>
    <row r="2105" spans="4:4">
      <c r="D2105" s="358"/>
    </row>
    <row r="2106" spans="4:4">
      <c r="D2106" s="358"/>
    </row>
    <row r="2107" spans="4:4">
      <c r="D2107" s="358"/>
    </row>
    <row r="2108" spans="4:4">
      <c r="D2108" s="358"/>
    </row>
    <row r="2109" spans="4:4">
      <c r="D2109" s="358"/>
    </row>
    <row r="2110" spans="4:4">
      <c r="D2110" s="358"/>
    </row>
    <row r="2111" spans="4:4">
      <c r="D2111" s="358"/>
    </row>
    <row r="2112" spans="4:4">
      <c r="D2112" s="358"/>
    </row>
    <row r="2113" spans="4:4">
      <c r="D2113" s="358"/>
    </row>
    <row r="2114" spans="4:4">
      <c r="D2114" s="358"/>
    </row>
    <row r="2115" spans="4:4">
      <c r="D2115" s="358"/>
    </row>
    <row r="2116" spans="4:4">
      <c r="D2116" s="358"/>
    </row>
    <row r="2117" spans="4:4">
      <c r="D2117" s="358"/>
    </row>
    <row r="2118" spans="4:4">
      <c r="D2118" s="358"/>
    </row>
    <row r="2119" spans="4:4">
      <c r="D2119" s="358"/>
    </row>
    <row r="2120" spans="4:4">
      <c r="D2120" s="358"/>
    </row>
    <row r="2121" spans="4:4">
      <c r="D2121" s="358"/>
    </row>
    <row r="2122" spans="4:4">
      <c r="D2122" s="358"/>
    </row>
    <row r="2123" spans="4:4">
      <c r="D2123" s="358"/>
    </row>
    <row r="2124" spans="4:4">
      <c r="D2124" s="358"/>
    </row>
    <row r="2125" spans="4:4">
      <c r="D2125" s="358"/>
    </row>
    <row r="2126" spans="4:4">
      <c r="D2126" s="358"/>
    </row>
    <row r="2127" spans="4:4">
      <c r="D2127" s="358"/>
    </row>
    <row r="2128" spans="4:4">
      <c r="D2128" s="358"/>
    </row>
    <row r="2129" spans="4:4">
      <c r="D2129" s="358"/>
    </row>
    <row r="2130" spans="4:4">
      <c r="D2130" s="358"/>
    </row>
    <row r="2131" spans="4:4">
      <c r="D2131" s="358"/>
    </row>
    <row r="2132" spans="4:4">
      <c r="D2132" s="358"/>
    </row>
    <row r="2133" spans="4:4">
      <c r="D2133" s="358"/>
    </row>
    <row r="2134" spans="4:4">
      <c r="D2134" s="358"/>
    </row>
    <row r="2135" spans="4:4">
      <c r="D2135" s="358"/>
    </row>
    <row r="2136" spans="4:4">
      <c r="D2136" s="358"/>
    </row>
    <row r="2137" spans="4:4">
      <c r="D2137" s="358"/>
    </row>
    <row r="2138" spans="4:4">
      <c r="D2138" s="358"/>
    </row>
    <row r="2139" spans="4:4">
      <c r="D2139" s="358"/>
    </row>
    <row r="2140" spans="4:4">
      <c r="D2140" s="358"/>
    </row>
    <row r="2141" spans="4:4">
      <c r="D2141" s="358"/>
    </row>
    <row r="2142" spans="4:4">
      <c r="D2142" s="358"/>
    </row>
    <row r="2143" spans="4:4">
      <c r="D2143" s="358"/>
    </row>
    <row r="2144" spans="4:4">
      <c r="D2144" s="358"/>
    </row>
    <row r="2145" spans="4:4">
      <c r="D2145" s="358"/>
    </row>
    <row r="2146" spans="4:4">
      <c r="D2146" s="358"/>
    </row>
    <row r="2147" spans="4:4">
      <c r="D2147" s="358"/>
    </row>
    <row r="2148" spans="4:4">
      <c r="D2148" s="358"/>
    </row>
    <row r="2149" spans="4:4">
      <c r="D2149" s="358"/>
    </row>
    <row r="2150" spans="4:4">
      <c r="D2150" s="358"/>
    </row>
    <row r="2151" spans="4:4">
      <c r="D2151" s="358"/>
    </row>
    <row r="2152" spans="4:4">
      <c r="D2152" s="358"/>
    </row>
    <row r="2153" spans="4:4">
      <c r="D2153" s="358"/>
    </row>
    <row r="2154" spans="4:4">
      <c r="D2154" s="358"/>
    </row>
    <row r="2155" spans="4:4">
      <c r="D2155" s="358"/>
    </row>
    <row r="2156" spans="4:4">
      <c r="D2156" s="358"/>
    </row>
    <row r="2157" spans="4:4">
      <c r="D2157" s="358"/>
    </row>
    <row r="2158" spans="4:4">
      <c r="D2158" s="358"/>
    </row>
    <row r="2159" spans="4:4">
      <c r="D2159" s="358"/>
    </row>
    <row r="2160" spans="4:4">
      <c r="D2160" s="358"/>
    </row>
    <row r="2161" spans="4:4">
      <c r="D2161" s="358"/>
    </row>
    <row r="2162" spans="4:4">
      <c r="D2162" s="358"/>
    </row>
    <row r="2163" spans="4:4">
      <c r="D2163" s="358"/>
    </row>
    <row r="2164" spans="4:4">
      <c r="D2164" s="358"/>
    </row>
    <row r="2165" spans="4:4">
      <c r="D2165" s="358"/>
    </row>
    <row r="2166" spans="4:4">
      <c r="D2166" s="358"/>
    </row>
    <row r="2167" spans="4:4">
      <c r="D2167" s="358"/>
    </row>
    <row r="2168" spans="4:4">
      <c r="D2168" s="358"/>
    </row>
    <row r="2169" spans="4:4">
      <c r="D2169" s="358"/>
    </row>
    <row r="2170" spans="4:4">
      <c r="D2170" s="358"/>
    </row>
    <row r="2171" spans="4:4">
      <c r="D2171" s="358"/>
    </row>
    <row r="2172" spans="4:4">
      <c r="D2172" s="358"/>
    </row>
    <row r="2173" spans="4:4">
      <c r="D2173" s="358"/>
    </row>
    <row r="2174" spans="4:4">
      <c r="D2174" s="358"/>
    </row>
    <row r="2175" spans="4:4">
      <c r="D2175" s="358"/>
    </row>
    <row r="2176" spans="4:4">
      <c r="D2176" s="358"/>
    </row>
    <row r="2177" spans="4:4">
      <c r="D2177" s="358"/>
    </row>
    <row r="2178" spans="4:4">
      <c r="D2178" s="358"/>
    </row>
    <row r="2179" spans="4:4">
      <c r="D2179" s="358"/>
    </row>
    <row r="2180" spans="4:4">
      <c r="D2180" s="358"/>
    </row>
    <row r="2181" spans="4:4">
      <c r="D2181" s="358"/>
    </row>
    <row r="2182" spans="4:4">
      <c r="D2182" s="358"/>
    </row>
    <row r="2183" spans="4:4">
      <c r="D2183" s="358"/>
    </row>
    <row r="2184" spans="4:4">
      <c r="D2184" s="358"/>
    </row>
    <row r="2185" spans="4:4">
      <c r="D2185" s="358"/>
    </row>
    <row r="2186" spans="4:4">
      <c r="D2186" s="358"/>
    </row>
    <row r="2187" spans="4:4">
      <c r="D2187" s="358"/>
    </row>
    <row r="2188" spans="4:4">
      <c r="D2188" s="358"/>
    </row>
    <row r="2189" spans="4:4">
      <c r="D2189" s="358"/>
    </row>
    <row r="2190" spans="4:4">
      <c r="D2190" s="358"/>
    </row>
    <row r="2191" spans="4:4">
      <c r="D2191" s="358"/>
    </row>
    <row r="2192" spans="4:4">
      <c r="D2192" s="358"/>
    </row>
    <row r="2193" spans="4:4">
      <c r="D2193" s="358"/>
    </row>
    <row r="2194" spans="4:4">
      <c r="D2194" s="358"/>
    </row>
    <row r="2195" spans="4:4">
      <c r="D2195" s="358"/>
    </row>
    <row r="2196" spans="4:4">
      <c r="D2196" s="358"/>
    </row>
    <row r="2197" spans="4:4">
      <c r="D2197" s="358"/>
    </row>
    <row r="2198" spans="4:4">
      <c r="D2198" s="358"/>
    </row>
    <row r="2199" spans="4:4">
      <c r="D2199" s="358"/>
    </row>
    <row r="2200" spans="4:4">
      <c r="D2200" s="358"/>
    </row>
    <row r="2201" spans="4:4">
      <c r="D2201" s="358"/>
    </row>
    <row r="2202" spans="4:4">
      <c r="D2202" s="358"/>
    </row>
    <row r="2203" spans="4:4">
      <c r="D2203" s="358"/>
    </row>
    <row r="2204" spans="4:4">
      <c r="D2204" s="358"/>
    </row>
    <row r="2205" spans="4:4">
      <c r="D2205" s="358"/>
    </row>
    <row r="2206" spans="4:4">
      <c r="D2206" s="358"/>
    </row>
    <row r="2207" spans="4:4">
      <c r="D2207" s="358"/>
    </row>
    <row r="2208" spans="4:4">
      <c r="D2208" s="358"/>
    </row>
    <row r="2209" spans="4:4">
      <c r="D2209" s="358"/>
    </row>
    <row r="2210" spans="4:4">
      <c r="D2210" s="358"/>
    </row>
    <row r="2211" spans="4:4">
      <c r="D2211" s="358"/>
    </row>
    <row r="2212" spans="4:4">
      <c r="D2212" s="358"/>
    </row>
    <row r="2213" spans="4:4">
      <c r="D2213" s="358"/>
    </row>
    <row r="2214" spans="4:4">
      <c r="D2214" s="358"/>
    </row>
    <row r="2215" spans="4:4">
      <c r="D2215" s="358"/>
    </row>
    <row r="2216" spans="4:4">
      <c r="D2216" s="358"/>
    </row>
    <row r="2217" spans="4:4">
      <c r="D2217" s="358"/>
    </row>
    <row r="2218" spans="4:4">
      <c r="D2218" s="358"/>
    </row>
    <row r="2219" spans="4:4">
      <c r="D2219" s="358"/>
    </row>
    <row r="2220" spans="4:4">
      <c r="D2220" s="358"/>
    </row>
    <row r="2221" spans="4:4">
      <c r="D2221" s="358"/>
    </row>
    <row r="2222" spans="4:4">
      <c r="D2222" s="358"/>
    </row>
    <row r="2223" spans="4:4">
      <c r="D2223" s="358"/>
    </row>
    <row r="2224" spans="4:4">
      <c r="D2224" s="358"/>
    </row>
    <row r="2225" spans="4:4">
      <c r="D2225" s="358"/>
    </row>
    <row r="2226" spans="4:4">
      <c r="D2226" s="358"/>
    </row>
    <row r="2227" spans="4:4">
      <c r="D2227" s="358"/>
    </row>
    <row r="2228" spans="4:4">
      <c r="D2228" s="358"/>
    </row>
    <row r="2229" spans="4:4">
      <c r="D2229" s="358"/>
    </row>
    <row r="2230" spans="4:4">
      <c r="D2230" s="358"/>
    </row>
    <row r="2231" spans="4:4">
      <c r="D2231" s="358"/>
    </row>
    <row r="2232" spans="4:4">
      <c r="D2232" s="358"/>
    </row>
    <row r="2233" spans="4:4">
      <c r="D2233" s="358"/>
    </row>
    <row r="2234" spans="4:4">
      <c r="D2234" s="358"/>
    </row>
    <row r="2235" spans="4:4">
      <c r="D2235" s="358"/>
    </row>
    <row r="2236" spans="4:4">
      <c r="D2236" s="358"/>
    </row>
    <row r="2237" spans="4:4">
      <c r="D2237" s="358"/>
    </row>
    <row r="2238" spans="4:4">
      <c r="D2238" s="358"/>
    </row>
    <row r="2239" spans="4:4">
      <c r="D2239" s="358"/>
    </row>
    <row r="2240" spans="4:4">
      <c r="D2240" s="358"/>
    </row>
    <row r="2241" spans="4:4">
      <c r="D2241" s="358"/>
    </row>
    <row r="2242" spans="4:4">
      <c r="D2242" s="358"/>
    </row>
    <row r="2243" spans="4:4">
      <c r="D2243" s="358"/>
    </row>
    <row r="2244" spans="4:4">
      <c r="D2244" s="358"/>
    </row>
    <row r="2245" spans="4:4">
      <c r="D2245" s="358"/>
    </row>
    <row r="2246" spans="4:4">
      <c r="D2246" s="358"/>
    </row>
    <row r="2247" spans="4:4">
      <c r="D2247" s="358"/>
    </row>
    <row r="2248" spans="4:4">
      <c r="D2248" s="358"/>
    </row>
    <row r="2249" spans="4:4">
      <c r="D2249" s="358"/>
    </row>
    <row r="2250" spans="4:4">
      <c r="D2250" s="358"/>
    </row>
    <row r="2251" spans="4:4">
      <c r="D2251" s="358"/>
    </row>
    <row r="2252" spans="4:4">
      <c r="D2252" s="358"/>
    </row>
    <row r="2253" spans="4:4">
      <c r="D2253" s="358"/>
    </row>
    <row r="2254" spans="4:4">
      <c r="D2254" s="358"/>
    </row>
    <row r="2255" spans="4:4">
      <c r="D2255" s="358"/>
    </row>
    <row r="2256" spans="4:4">
      <c r="D2256" s="358"/>
    </row>
    <row r="2257" spans="4:4">
      <c r="D2257" s="358"/>
    </row>
    <row r="2258" spans="4:4">
      <c r="D2258" s="358"/>
    </row>
    <row r="2259" spans="4:4">
      <c r="D2259" s="358"/>
    </row>
    <row r="2260" spans="4:4">
      <c r="D2260" s="358"/>
    </row>
    <row r="2261" spans="4:4">
      <c r="D2261" s="358"/>
    </row>
    <row r="2262" spans="4:4">
      <c r="D2262" s="358"/>
    </row>
    <row r="2263" spans="4:4">
      <c r="D2263" s="358"/>
    </row>
    <row r="2264" spans="4:4">
      <c r="D2264" s="358"/>
    </row>
    <row r="2265" spans="4:4">
      <c r="D2265" s="358"/>
    </row>
    <row r="2266" spans="4:4">
      <c r="D2266" s="358"/>
    </row>
    <row r="2267" spans="4:4">
      <c r="D2267" s="358"/>
    </row>
    <row r="2268" spans="4:4">
      <c r="D2268" s="358"/>
    </row>
    <row r="2269" spans="4:4">
      <c r="D2269" s="358"/>
    </row>
    <row r="2270" spans="4:4">
      <c r="D2270" s="358"/>
    </row>
    <row r="2271" spans="4:4">
      <c r="D2271" s="358"/>
    </row>
    <row r="2272" spans="4:4">
      <c r="D2272" s="358"/>
    </row>
    <row r="2273" spans="4:4">
      <c r="D2273" s="358"/>
    </row>
    <row r="2274" spans="4:4">
      <c r="D2274" s="358"/>
    </row>
    <row r="2275" spans="4:4">
      <c r="D2275" s="358"/>
    </row>
    <row r="2276" spans="4:4">
      <c r="D2276" s="358"/>
    </row>
    <row r="2277" spans="4:4">
      <c r="D2277" s="358"/>
    </row>
    <row r="2278" spans="4:4">
      <c r="D2278" s="358"/>
    </row>
    <row r="2279" spans="4:4">
      <c r="D2279" s="358"/>
    </row>
    <row r="2280" spans="4:4">
      <c r="D2280" s="358"/>
    </row>
    <row r="2281" spans="4:4">
      <c r="D2281" s="358"/>
    </row>
    <row r="2282" spans="4:4">
      <c r="D2282" s="358"/>
    </row>
    <row r="2283" spans="4:4">
      <c r="D2283" s="358"/>
    </row>
    <row r="2284" spans="4:4">
      <c r="D2284" s="358"/>
    </row>
    <row r="2285" spans="4:4">
      <c r="D2285" s="358"/>
    </row>
    <row r="2286" spans="4:4">
      <c r="D2286" s="358"/>
    </row>
    <row r="2287" spans="4:4">
      <c r="D2287" s="358"/>
    </row>
    <row r="2288" spans="4:4">
      <c r="D2288" s="358"/>
    </row>
    <row r="2289" spans="4:4">
      <c r="D2289" s="358"/>
    </row>
    <row r="2290" spans="4:4">
      <c r="D2290" s="358"/>
    </row>
    <row r="2291" spans="4:4">
      <c r="D2291" s="358"/>
    </row>
    <row r="2292" spans="4:4">
      <c r="D2292" s="358"/>
    </row>
    <row r="2293" spans="4:4">
      <c r="D2293" s="358"/>
    </row>
    <row r="2294" spans="4:4">
      <c r="D2294" s="358"/>
    </row>
    <row r="2295" spans="4:4">
      <c r="D2295" s="358"/>
    </row>
    <row r="2296" spans="4:4">
      <c r="D2296" s="358"/>
    </row>
    <row r="2297" spans="4:4">
      <c r="D2297" s="358"/>
    </row>
    <row r="2298" spans="4:4">
      <c r="D2298" s="358"/>
    </row>
    <row r="2299" spans="4:4">
      <c r="D2299" s="358"/>
    </row>
    <row r="2300" spans="4:4">
      <c r="D2300" s="358"/>
    </row>
    <row r="2301" spans="4:4">
      <c r="D2301" s="358"/>
    </row>
    <row r="2302" spans="4:4">
      <c r="D2302" s="358"/>
    </row>
    <row r="2303" spans="4:4">
      <c r="D2303" s="358"/>
    </row>
    <row r="2304" spans="4:4">
      <c r="D2304" s="358"/>
    </row>
    <row r="2305" spans="4:4">
      <c r="D2305" s="358"/>
    </row>
    <row r="2306" spans="4:4">
      <c r="D2306" s="358"/>
    </row>
    <row r="2307" spans="4:4">
      <c r="D2307" s="358"/>
    </row>
    <row r="2308" spans="4:4">
      <c r="D2308" s="358"/>
    </row>
    <row r="2309" spans="4:4">
      <c r="D2309" s="358"/>
    </row>
    <row r="2310" spans="4:4">
      <c r="D2310" s="358"/>
    </row>
    <row r="2311" spans="4:4">
      <c r="D2311" s="358"/>
    </row>
    <row r="2312" spans="4:4">
      <c r="D2312" s="358"/>
    </row>
    <row r="2313" spans="4:4">
      <c r="D2313" s="358"/>
    </row>
    <row r="2314" spans="4:4">
      <c r="D2314" s="358"/>
    </row>
    <row r="2315" spans="4:4">
      <c r="D2315" s="358"/>
    </row>
    <row r="2316" spans="4:4">
      <c r="D2316" s="358"/>
    </row>
    <row r="2317" spans="4:4">
      <c r="D2317" s="358"/>
    </row>
    <row r="2318" spans="4:4">
      <c r="D2318" s="358"/>
    </row>
    <row r="2319" spans="4:4">
      <c r="D2319" s="358"/>
    </row>
    <row r="2320" spans="4:4">
      <c r="D2320" s="358"/>
    </row>
    <row r="2321" spans="4:4">
      <c r="D2321" s="358"/>
    </row>
    <row r="2322" spans="4:4">
      <c r="D2322" s="358"/>
    </row>
    <row r="2323" spans="4:4">
      <c r="D2323" s="358"/>
    </row>
    <row r="2324" spans="4:4">
      <c r="D2324" s="358"/>
    </row>
    <row r="2325" spans="4:4">
      <c r="D2325" s="358"/>
    </row>
    <row r="2326" spans="4:4">
      <c r="D2326" s="358"/>
    </row>
    <row r="2327" spans="4:4">
      <c r="D2327" s="358"/>
    </row>
    <row r="2328" spans="4:4">
      <c r="D2328" s="358"/>
    </row>
    <row r="2329" spans="4:4">
      <c r="D2329" s="358"/>
    </row>
    <row r="2330" spans="4:4">
      <c r="D2330" s="358"/>
    </row>
    <row r="2331" spans="4:4">
      <c r="D2331" s="358"/>
    </row>
    <row r="2332" spans="4:4">
      <c r="D2332" s="358"/>
    </row>
    <row r="2333" spans="4:4">
      <c r="D2333" s="358"/>
    </row>
    <row r="2334" spans="4:4">
      <c r="D2334" s="358"/>
    </row>
    <row r="2335" spans="4:4">
      <c r="D2335" s="358"/>
    </row>
    <row r="2336" spans="4:4">
      <c r="D2336" s="358"/>
    </row>
    <row r="2337" spans="4:4">
      <c r="D2337" s="358"/>
    </row>
    <row r="2338" spans="4:4">
      <c r="D2338" s="358"/>
    </row>
    <row r="2339" spans="4:4">
      <c r="D2339" s="358"/>
    </row>
    <row r="2340" spans="4:4">
      <c r="D2340" s="358"/>
    </row>
    <row r="2341" spans="4:4">
      <c r="D2341" s="358"/>
    </row>
    <row r="2342" spans="4:4">
      <c r="D2342" s="358"/>
    </row>
    <row r="2343" spans="4:4">
      <c r="D2343" s="358"/>
    </row>
    <row r="2344" spans="4:4">
      <c r="D2344" s="358"/>
    </row>
    <row r="2345" spans="4:4">
      <c r="D2345" s="358"/>
    </row>
    <row r="2346" spans="4:4">
      <c r="D2346" s="358"/>
    </row>
    <row r="2347" spans="4:4">
      <c r="D2347" s="358"/>
    </row>
    <row r="2348" spans="4:4">
      <c r="D2348" s="358"/>
    </row>
    <row r="2349" spans="4:4">
      <c r="D2349" s="358"/>
    </row>
    <row r="2350" spans="4:4">
      <c r="D2350" s="358"/>
    </row>
    <row r="2351" spans="4:4">
      <c r="D2351" s="358"/>
    </row>
    <row r="2352" spans="4:4">
      <c r="D2352" s="358"/>
    </row>
    <row r="2353" spans="4:4">
      <c r="D2353" s="358"/>
    </row>
    <row r="2354" spans="4:4">
      <c r="D2354" s="358"/>
    </row>
    <row r="2355" spans="4:4">
      <c r="D2355" s="358"/>
    </row>
    <row r="2356" spans="4:4">
      <c r="D2356" s="358"/>
    </row>
    <row r="2357" spans="4:4">
      <c r="D2357" s="358"/>
    </row>
    <row r="2358" spans="4:4">
      <c r="D2358" s="358"/>
    </row>
    <row r="2359" spans="4:4">
      <c r="D2359" s="358"/>
    </row>
    <row r="2360" spans="4:4">
      <c r="D2360" s="358"/>
    </row>
    <row r="2361" spans="4:4">
      <c r="D2361" s="358"/>
    </row>
    <row r="2362" spans="4:4">
      <c r="D2362" s="358"/>
    </row>
    <row r="2363" spans="4:4">
      <c r="D2363" s="358"/>
    </row>
    <row r="2364" spans="4:4">
      <c r="D2364" s="358"/>
    </row>
    <row r="2365" spans="4:4">
      <c r="D2365" s="358"/>
    </row>
    <row r="2366" spans="4:4">
      <c r="D2366" s="358"/>
    </row>
    <row r="2367" spans="4:4">
      <c r="D2367" s="358"/>
    </row>
    <row r="2368" spans="4:4">
      <c r="D2368" s="358"/>
    </row>
    <row r="2369" spans="4:4">
      <c r="D2369" s="358"/>
    </row>
    <row r="2370" spans="4:4">
      <c r="D2370" s="358"/>
    </row>
    <row r="2371" spans="4:4">
      <c r="D2371" s="358"/>
    </row>
    <row r="2372" spans="4:4">
      <c r="D2372" s="358"/>
    </row>
    <row r="2373" spans="4:4">
      <c r="D2373" s="358"/>
    </row>
    <row r="2374" spans="4:4">
      <c r="D2374" s="358"/>
    </row>
    <row r="2375" spans="4:4">
      <c r="D2375" s="358"/>
    </row>
    <row r="2376" spans="4:4">
      <c r="D2376" s="358"/>
    </row>
    <row r="2377" spans="4:4">
      <c r="D2377" s="358"/>
    </row>
    <row r="2378" spans="4:4">
      <c r="D2378" s="358"/>
    </row>
    <row r="2379" spans="4:4">
      <c r="D2379" s="358"/>
    </row>
    <row r="2380" spans="4:4">
      <c r="D2380" s="358"/>
    </row>
    <row r="2381" spans="4:4">
      <c r="D2381" s="358"/>
    </row>
    <row r="2382" spans="4:4">
      <c r="D2382" s="358"/>
    </row>
    <row r="2383" spans="4:4">
      <c r="D2383" s="358"/>
    </row>
    <row r="2384" spans="4:4">
      <c r="D2384" s="358"/>
    </row>
    <row r="2385" spans="4:4">
      <c r="D2385" s="358"/>
    </row>
    <row r="2386" spans="4:4">
      <c r="D2386" s="358"/>
    </row>
    <row r="2387" spans="4:4">
      <c r="D2387" s="358"/>
    </row>
    <row r="2388" spans="4:4">
      <c r="D2388" s="358"/>
    </row>
    <row r="2389" spans="4:4">
      <c r="D2389" s="358"/>
    </row>
    <row r="2390" spans="4:4">
      <c r="D2390" s="358"/>
    </row>
    <row r="2391" spans="4:4">
      <c r="D2391" s="358"/>
    </row>
    <row r="2392" spans="4:4">
      <c r="D2392" s="358"/>
    </row>
    <row r="2393" spans="4:4">
      <c r="D2393" s="358"/>
    </row>
    <row r="2394" spans="4:4">
      <c r="D2394" s="358"/>
    </row>
    <row r="2395" spans="4:4">
      <c r="D2395" s="358"/>
    </row>
    <row r="2396" spans="4:4">
      <c r="D2396" s="358"/>
    </row>
    <row r="2397" spans="4:4">
      <c r="D2397" s="358"/>
    </row>
    <row r="2398" spans="4:4">
      <c r="D2398" s="358"/>
    </row>
    <row r="2399" spans="4:4">
      <c r="D2399" s="358"/>
    </row>
    <row r="2400" spans="4:4">
      <c r="D2400" s="358"/>
    </row>
    <row r="2401" spans="4:4">
      <c r="D2401" s="358"/>
    </row>
    <row r="2402" spans="4:4">
      <c r="D2402" s="358"/>
    </row>
    <row r="2403" spans="4:4">
      <c r="D2403" s="358"/>
    </row>
    <row r="2404" spans="4:4">
      <c r="D2404" s="358"/>
    </row>
    <row r="2405" spans="4:4">
      <c r="D2405" s="358"/>
    </row>
    <row r="2406" spans="4:4">
      <c r="D2406" s="358"/>
    </row>
    <row r="2407" spans="4:4">
      <c r="D2407" s="358"/>
    </row>
    <row r="2408" spans="4:4">
      <c r="D2408" s="358"/>
    </row>
    <row r="2409" spans="4:4">
      <c r="D2409" s="358"/>
    </row>
    <row r="2410" spans="4:4">
      <c r="D2410" s="358"/>
    </row>
    <row r="2411" spans="4:4">
      <c r="D2411" s="358"/>
    </row>
    <row r="2412" spans="4:4">
      <c r="D2412" s="358"/>
    </row>
    <row r="2413" spans="4:4">
      <c r="D2413" s="358"/>
    </row>
    <row r="2414" spans="4:4">
      <c r="D2414" s="358"/>
    </row>
    <row r="2415" spans="4:4">
      <c r="D2415" s="358"/>
    </row>
    <row r="2416" spans="4:4">
      <c r="D2416" s="358"/>
    </row>
    <row r="2417" spans="4:4">
      <c r="D2417" s="358"/>
    </row>
    <row r="2418" spans="4:4">
      <c r="D2418" s="358"/>
    </row>
    <row r="2419" spans="4:4">
      <c r="D2419" s="358"/>
    </row>
    <row r="2420" spans="4:4">
      <c r="D2420" s="358"/>
    </row>
    <row r="2421" spans="4:4">
      <c r="D2421" s="358"/>
    </row>
    <row r="2422" spans="4:4">
      <c r="D2422" s="358"/>
    </row>
    <row r="2423" spans="4:4">
      <c r="D2423" s="358"/>
    </row>
    <row r="2424" spans="4:4">
      <c r="D2424" s="358"/>
    </row>
    <row r="2425" spans="4:4">
      <c r="D2425" s="358"/>
    </row>
    <row r="2426" spans="4:4">
      <c r="D2426" s="358"/>
    </row>
    <row r="2427" spans="4:4">
      <c r="D2427" s="358"/>
    </row>
    <row r="2428" spans="4:4">
      <c r="D2428" s="358"/>
    </row>
    <row r="2429" spans="4:4">
      <c r="D2429" s="358"/>
    </row>
    <row r="2430" spans="4:4">
      <c r="D2430" s="358"/>
    </row>
    <row r="2431" spans="4:4">
      <c r="D2431" s="358"/>
    </row>
    <row r="2432" spans="4:4">
      <c r="D2432" s="358"/>
    </row>
    <row r="2433" spans="4:4">
      <c r="D2433" s="358"/>
    </row>
    <row r="2434" spans="4:4">
      <c r="D2434" s="358"/>
    </row>
    <row r="2435" spans="4:4">
      <c r="D2435" s="358"/>
    </row>
    <row r="2436" spans="4:4">
      <c r="D2436" s="358"/>
    </row>
    <row r="2437" spans="4:4">
      <c r="D2437" s="358"/>
    </row>
    <row r="2438" spans="4:4">
      <c r="D2438" s="358"/>
    </row>
    <row r="2439" spans="4:4">
      <c r="D2439" s="358"/>
    </row>
    <row r="2440" spans="4:4">
      <c r="D2440" s="358"/>
    </row>
    <row r="2441" spans="4:4">
      <c r="D2441" s="358"/>
    </row>
    <row r="2442" spans="4:4">
      <c r="D2442" s="358"/>
    </row>
    <row r="2443" spans="4:4">
      <c r="D2443" s="358"/>
    </row>
    <row r="2444" spans="4:4">
      <c r="D2444" s="358"/>
    </row>
    <row r="2445" spans="4:4">
      <c r="D2445" s="358"/>
    </row>
    <row r="2446" spans="4:4">
      <c r="D2446" s="358"/>
    </row>
    <row r="2447" spans="4:4">
      <c r="D2447" s="358"/>
    </row>
    <row r="2448" spans="4:4">
      <c r="D2448" s="358"/>
    </row>
    <row r="2449" spans="4:4">
      <c r="D2449" s="358"/>
    </row>
    <row r="2450" spans="4:4">
      <c r="D2450" s="358"/>
    </row>
    <row r="2451" spans="4:4">
      <c r="D2451" s="358"/>
    </row>
    <row r="2452" spans="4:4">
      <c r="D2452" s="358"/>
    </row>
    <row r="2453" spans="4:4">
      <c r="D2453" s="358"/>
    </row>
    <row r="2454" spans="4:4">
      <c r="D2454" s="358"/>
    </row>
    <row r="2455" spans="4:4">
      <c r="D2455" s="358"/>
    </row>
    <row r="2456" spans="4:4">
      <c r="D2456" s="358"/>
    </row>
    <row r="2457" spans="4:4">
      <c r="D2457" s="358"/>
    </row>
    <row r="2458" spans="4:4">
      <c r="D2458" s="358"/>
    </row>
    <row r="2459" spans="4:4">
      <c r="D2459" s="358"/>
    </row>
    <row r="2460" spans="4:4">
      <c r="D2460" s="358"/>
    </row>
    <row r="2461" spans="4:4">
      <c r="D2461" s="358"/>
    </row>
    <row r="2462" spans="4:4">
      <c r="D2462" s="358"/>
    </row>
    <row r="2463" spans="4:4">
      <c r="D2463" s="358"/>
    </row>
    <row r="2464" spans="4:4">
      <c r="D2464" s="358"/>
    </row>
    <row r="2465" spans="4:4">
      <c r="D2465" s="358"/>
    </row>
    <row r="2466" spans="4:4">
      <c r="D2466" s="358"/>
    </row>
    <row r="2467" spans="4:4">
      <c r="D2467" s="358"/>
    </row>
    <row r="2468" spans="4:4">
      <c r="D2468" s="358"/>
    </row>
    <row r="2469" spans="4:4">
      <c r="D2469" s="358"/>
    </row>
    <row r="2470" spans="4:4">
      <c r="D2470" s="358"/>
    </row>
    <row r="2471" spans="4:4">
      <c r="D2471" s="358"/>
    </row>
    <row r="2472" spans="4:4">
      <c r="D2472" s="358"/>
    </row>
    <row r="2473" spans="4:4">
      <c r="D2473" s="358"/>
    </row>
    <row r="2474" spans="4:4">
      <c r="D2474" s="358"/>
    </row>
    <row r="2475" spans="4:4">
      <c r="D2475" s="358"/>
    </row>
    <row r="2476" spans="4:4">
      <c r="D2476" s="358"/>
    </row>
    <row r="2477" spans="4:4">
      <c r="D2477" s="358"/>
    </row>
    <row r="2478" spans="4:4">
      <c r="D2478" s="358"/>
    </row>
    <row r="2479" spans="4:4">
      <c r="D2479" s="358"/>
    </row>
    <row r="2480" spans="4:4">
      <c r="D2480" s="358"/>
    </row>
    <row r="2481" spans="4:4">
      <c r="D2481" s="358"/>
    </row>
    <row r="2482" spans="4:4">
      <c r="D2482" s="358"/>
    </row>
    <row r="2483" spans="4:4">
      <c r="D2483" s="358"/>
    </row>
    <row r="2484" spans="4:4">
      <c r="D2484" s="358"/>
    </row>
    <row r="2485" spans="4:4">
      <c r="D2485" s="358"/>
    </row>
    <row r="2486" spans="4:4">
      <c r="D2486" s="358"/>
    </row>
    <row r="2487" spans="4:4">
      <c r="D2487" s="358"/>
    </row>
    <row r="2488" spans="4:4">
      <c r="D2488" s="358"/>
    </row>
    <row r="2489" spans="4:4">
      <c r="D2489" s="358"/>
    </row>
    <row r="2490" spans="4:4">
      <c r="D2490" s="358"/>
    </row>
    <row r="2491" spans="4:4">
      <c r="D2491" s="358"/>
    </row>
    <row r="2492" spans="4:4">
      <c r="D2492" s="358"/>
    </row>
    <row r="2493" spans="4:4">
      <c r="D2493" s="358"/>
    </row>
    <row r="2494" spans="4:4">
      <c r="D2494" s="358"/>
    </row>
    <row r="2495" spans="4:4">
      <c r="D2495" s="358"/>
    </row>
    <row r="2496" spans="4:4">
      <c r="D2496" s="358"/>
    </row>
    <row r="2497" spans="4:4">
      <c r="D2497" s="358"/>
    </row>
    <row r="2498" spans="4:4">
      <c r="D2498" s="358"/>
    </row>
    <row r="2499" spans="4:4">
      <c r="D2499" s="358"/>
    </row>
    <row r="2500" spans="4:4">
      <c r="D2500" s="358"/>
    </row>
    <row r="2501" spans="4:4">
      <c r="D2501" s="358"/>
    </row>
    <row r="2502" spans="4:4">
      <c r="D2502" s="358"/>
    </row>
    <row r="2503" spans="4:4">
      <c r="D2503" s="358"/>
    </row>
    <row r="2504" spans="4:4">
      <c r="D2504" s="358"/>
    </row>
    <row r="2505" spans="4:4">
      <c r="D2505" s="358"/>
    </row>
    <row r="2506" spans="4:4">
      <c r="D2506" s="358"/>
    </row>
    <row r="2507" spans="4:4">
      <c r="D2507" s="358"/>
    </row>
    <row r="2508" spans="4:4">
      <c r="D2508" s="358"/>
    </row>
    <row r="2509" spans="4:4">
      <c r="D2509" s="358"/>
    </row>
    <row r="2510" spans="4:4">
      <c r="D2510" s="358"/>
    </row>
    <row r="2511" spans="4:4">
      <c r="D2511" s="358"/>
    </row>
    <row r="2512" spans="4:4">
      <c r="D2512" s="358"/>
    </row>
    <row r="2513" spans="4:4">
      <c r="D2513" s="358"/>
    </row>
    <row r="2514" spans="4:4">
      <c r="D2514" s="358"/>
    </row>
    <row r="2515" spans="4:4">
      <c r="D2515" s="358"/>
    </row>
    <row r="2516" spans="4:4">
      <c r="D2516" s="358"/>
    </row>
    <row r="2517" spans="4:4">
      <c r="D2517" s="358"/>
    </row>
    <row r="2518" spans="4:4">
      <c r="D2518" s="358"/>
    </row>
    <row r="2519" spans="4:4">
      <c r="D2519" s="358"/>
    </row>
    <row r="2520" spans="4:4">
      <c r="D2520" s="358"/>
    </row>
    <row r="2521" spans="4:4">
      <c r="D2521" s="358"/>
    </row>
    <row r="2522" spans="4:4">
      <c r="D2522" s="358"/>
    </row>
    <row r="2523" spans="4:4">
      <c r="D2523" s="358"/>
    </row>
    <row r="2524" spans="4:4">
      <c r="D2524" s="358"/>
    </row>
    <row r="2525" spans="4:4">
      <c r="D2525" s="358"/>
    </row>
    <row r="2526" spans="4:4">
      <c r="D2526" s="358"/>
    </row>
    <row r="2527" spans="4:4">
      <c r="D2527" s="358"/>
    </row>
    <row r="2528" spans="4:4">
      <c r="D2528" s="358"/>
    </row>
    <row r="2529" spans="4:4">
      <c r="D2529" s="358"/>
    </row>
    <row r="2530" spans="4:4">
      <c r="D2530" s="358"/>
    </row>
    <row r="2531" spans="4:4">
      <c r="D2531" s="358"/>
    </row>
    <row r="2532" spans="4:4">
      <c r="D2532" s="358"/>
    </row>
    <row r="2533" spans="4:4">
      <c r="D2533" s="358"/>
    </row>
    <row r="2534" spans="4:4">
      <c r="D2534" s="358"/>
    </row>
    <row r="2535" spans="4:4">
      <c r="D2535" s="358"/>
    </row>
    <row r="2536" spans="4:4">
      <c r="D2536" s="358"/>
    </row>
    <row r="2537" spans="4:4">
      <c r="D2537" s="358"/>
    </row>
    <row r="2538" spans="4:4">
      <c r="D2538" s="358"/>
    </row>
    <row r="2539" spans="4:4">
      <c r="D2539" s="358"/>
    </row>
    <row r="2540" spans="4:4">
      <c r="D2540" s="358"/>
    </row>
    <row r="2541" spans="4:4">
      <c r="D2541" s="358"/>
    </row>
    <row r="2542" spans="4:4">
      <c r="D2542" s="358"/>
    </row>
    <row r="2543" spans="4:4">
      <c r="D2543" s="358"/>
    </row>
    <row r="2544" spans="4:4">
      <c r="D2544" s="358"/>
    </row>
    <row r="2545" spans="4:4">
      <c r="D2545" s="358"/>
    </row>
    <row r="2546" spans="4:4">
      <c r="D2546" s="358"/>
    </row>
    <row r="2547" spans="4:4">
      <c r="D2547" s="358"/>
    </row>
    <row r="2548" spans="4:4">
      <c r="D2548" s="358"/>
    </row>
    <row r="2549" spans="4:4">
      <c r="D2549" s="358"/>
    </row>
    <row r="2550" spans="4:4">
      <c r="D2550" s="358"/>
    </row>
    <row r="2551" spans="4:4">
      <c r="D2551" s="358"/>
    </row>
    <row r="2552" spans="4:4">
      <c r="D2552" s="358"/>
    </row>
    <row r="2553" spans="4:4">
      <c r="D2553" s="358"/>
    </row>
    <row r="2554" spans="4:4">
      <c r="D2554" s="358"/>
    </row>
    <row r="2555" spans="4:4">
      <c r="D2555" s="358"/>
    </row>
    <row r="2556" spans="4:4">
      <c r="D2556" s="358"/>
    </row>
    <row r="2557" spans="4:4">
      <c r="D2557" s="358"/>
    </row>
    <row r="2558" spans="4:4">
      <c r="D2558" s="358"/>
    </row>
    <row r="2559" spans="4:4">
      <c r="D2559" s="358"/>
    </row>
    <row r="2560" spans="4:4">
      <c r="D2560" s="358"/>
    </row>
    <row r="2561" spans="4:4">
      <c r="D2561" s="358"/>
    </row>
    <row r="2562" spans="4:4">
      <c r="D2562" s="358"/>
    </row>
    <row r="2563" spans="4:4">
      <c r="D2563" s="358"/>
    </row>
    <row r="2564" spans="4:4">
      <c r="D2564" s="358"/>
    </row>
    <row r="2565" spans="4:4">
      <c r="D2565" s="358"/>
    </row>
    <row r="2566" spans="4:4">
      <c r="D2566" s="358"/>
    </row>
    <row r="2567" spans="4:4">
      <c r="D2567" s="358"/>
    </row>
    <row r="2568" spans="4:4">
      <c r="D2568" s="358"/>
    </row>
    <row r="2569" spans="4:4">
      <c r="D2569" s="358"/>
    </row>
    <row r="2570" spans="4:4">
      <c r="D2570" s="358"/>
    </row>
    <row r="2571" spans="4:4">
      <c r="D2571" s="358"/>
    </row>
    <row r="2572" spans="4:4">
      <c r="D2572" s="358"/>
    </row>
    <row r="2573" spans="4:4">
      <c r="D2573" s="358"/>
    </row>
    <row r="2574" spans="4:4">
      <c r="D2574" s="358"/>
    </row>
    <row r="2575" spans="4:4">
      <c r="D2575" s="358"/>
    </row>
    <row r="2576" spans="4:4">
      <c r="D2576" s="358"/>
    </row>
    <row r="2577" spans="4:4">
      <c r="D2577" s="358"/>
    </row>
    <row r="2578" spans="4:4">
      <c r="D2578" s="358"/>
    </row>
    <row r="2579" spans="4:4">
      <c r="D2579" s="358"/>
    </row>
    <row r="2580" spans="4:4">
      <c r="D2580" s="358"/>
    </row>
    <row r="2581" spans="4:4">
      <c r="D2581" s="358"/>
    </row>
    <row r="2582" spans="4:4">
      <c r="D2582" s="358"/>
    </row>
    <row r="2583" spans="4:4">
      <c r="D2583" s="358"/>
    </row>
    <row r="2584" spans="4:4">
      <c r="D2584" s="358"/>
    </row>
    <row r="2585" spans="4:4">
      <c r="D2585" s="358"/>
    </row>
    <row r="2586" spans="4:4">
      <c r="D2586" s="358"/>
    </row>
    <row r="2587" spans="4:4">
      <c r="D2587" s="358"/>
    </row>
    <row r="2588" spans="4:4">
      <c r="D2588" s="358"/>
    </row>
    <row r="2589" spans="4:4">
      <c r="D2589" s="358"/>
    </row>
    <row r="2590" spans="4:4">
      <c r="D2590" s="358"/>
    </row>
    <row r="2591" spans="4:4">
      <c r="D2591" s="358"/>
    </row>
    <row r="2592" spans="4:4">
      <c r="D2592" s="358"/>
    </row>
    <row r="2593" spans="4:4">
      <c r="D2593" s="358"/>
    </row>
    <row r="2594" spans="4:4">
      <c r="D2594" s="358"/>
    </row>
    <row r="2595" spans="4:4">
      <c r="D2595" s="358"/>
    </row>
    <row r="2596" spans="4:4">
      <c r="D2596" s="358"/>
    </row>
    <row r="2597" spans="4:4">
      <c r="D2597" s="358"/>
    </row>
    <row r="2598" spans="4:4">
      <c r="D2598" s="358"/>
    </row>
    <row r="2599" spans="4:4">
      <c r="D2599" s="358"/>
    </row>
    <row r="2600" spans="4:4">
      <c r="D2600" s="358"/>
    </row>
    <row r="2601" spans="4:4">
      <c r="D2601" s="358"/>
    </row>
    <row r="2602" spans="4:4">
      <c r="D2602" s="358"/>
    </row>
    <row r="2603" spans="4:4">
      <c r="D2603" s="358"/>
    </row>
    <row r="2604" spans="4:4">
      <c r="D2604" s="358"/>
    </row>
    <row r="2605" spans="4:4">
      <c r="D2605" s="358"/>
    </row>
    <row r="2606" spans="4:4">
      <c r="D2606" s="358"/>
    </row>
    <row r="2607" spans="4:4">
      <c r="D2607" s="358"/>
    </row>
    <row r="2608" spans="4:4">
      <c r="D2608" s="358"/>
    </row>
    <row r="2609" spans="4:4">
      <c r="D2609" s="358"/>
    </row>
    <row r="2610" spans="4:4">
      <c r="D2610" s="358"/>
    </row>
    <row r="2611" spans="4:4">
      <c r="D2611" s="358"/>
    </row>
    <row r="2612" spans="4:4">
      <c r="D2612" s="358"/>
    </row>
    <row r="2613" spans="4:4">
      <c r="D2613" s="358"/>
    </row>
    <row r="2614" spans="4:4">
      <c r="D2614" s="358"/>
    </row>
    <row r="2615" spans="4:4">
      <c r="D2615" s="358"/>
    </row>
    <row r="2616" spans="4:4">
      <c r="D2616" s="358"/>
    </row>
    <row r="2617" spans="4:4">
      <c r="D2617" s="358"/>
    </row>
    <row r="2618" spans="4:4">
      <c r="D2618" s="358"/>
    </row>
    <row r="2619" spans="4:4">
      <c r="D2619" s="358"/>
    </row>
    <row r="2620" spans="4:4">
      <c r="D2620" s="358"/>
    </row>
    <row r="2621" spans="4:4">
      <c r="D2621" s="358"/>
    </row>
    <row r="2622" spans="4:4">
      <c r="D2622" s="358"/>
    </row>
    <row r="2623" spans="4:4">
      <c r="D2623" s="358"/>
    </row>
    <row r="2624" spans="4:4">
      <c r="D2624" s="358"/>
    </row>
    <row r="2625" spans="4:4">
      <c r="D2625" s="358"/>
    </row>
    <row r="2626" spans="4:4">
      <c r="D2626" s="358"/>
    </row>
    <row r="2627" spans="4:4">
      <c r="D2627" s="358"/>
    </row>
    <row r="2628" spans="4:4">
      <c r="D2628" s="358"/>
    </row>
    <row r="2629" spans="4:4">
      <c r="D2629" s="358"/>
    </row>
    <row r="2630" spans="4:4">
      <c r="D2630" s="358"/>
    </row>
    <row r="2631" spans="4:4">
      <c r="D2631" s="358"/>
    </row>
    <row r="2632" spans="4:4">
      <c r="D2632" s="358"/>
    </row>
    <row r="2633" spans="4:4">
      <c r="D2633" s="358"/>
    </row>
    <row r="2634" spans="4:4">
      <c r="D2634" s="358"/>
    </row>
    <row r="2635" spans="4:4">
      <c r="D2635" s="358"/>
    </row>
    <row r="2636" spans="4:4">
      <c r="D2636" s="358"/>
    </row>
    <row r="2637" spans="4:4">
      <c r="D2637" s="358"/>
    </row>
    <row r="2638" spans="4:4">
      <c r="D2638" s="358"/>
    </row>
    <row r="2639" spans="4:4">
      <c r="D2639" s="358"/>
    </row>
    <row r="2640" spans="4:4">
      <c r="D2640" s="358"/>
    </row>
    <row r="2641" spans="4:4">
      <c r="D2641" s="358"/>
    </row>
    <row r="2642" spans="4:4">
      <c r="D2642" s="358"/>
    </row>
    <row r="2643" spans="4:4">
      <c r="D2643" s="358"/>
    </row>
    <row r="2644" spans="4:4">
      <c r="D2644" s="358"/>
    </row>
    <row r="2645" spans="4:4">
      <c r="D2645" s="358"/>
    </row>
    <row r="2646" spans="4:4">
      <c r="D2646" s="358"/>
    </row>
    <row r="2647" spans="4:4">
      <c r="D2647" s="358"/>
    </row>
    <row r="2648" spans="4:4">
      <c r="D2648" s="358"/>
    </row>
    <row r="2649" spans="4:4">
      <c r="D2649" s="358"/>
    </row>
    <row r="2650" spans="4:4">
      <c r="D2650" s="358"/>
    </row>
    <row r="2651" spans="4:4">
      <c r="D2651" s="358"/>
    </row>
    <row r="2652" spans="4:4">
      <c r="D2652" s="358"/>
    </row>
    <row r="2653" spans="4:4">
      <c r="D2653" s="358"/>
    </row>
    <row r="2654" spans="4:4">
      <c r="D2654" s="358"/>
    </row>
    <row r="2655" spans="4:4">
      <c r="D2655" s="358"/>
    </row>
    <row r="2656" spans="4:4">
      <c r="D2656" s="358"/>
    </row>
    <row r="2657" spans="4:4">
      <c r="D2657" s="358"/>
    </row>
    <row r="2658" spans="4:4">
      <c r="D2658" s="358"/>
    </row>
    <row r="2659" spans="4:4">
      <c r="D2659" s="358"/>
    </row>
    <row r="2660" spans="4:4">
      <c r="D2660" s="358"/>
    </row>
    <row r="2661" spans="4:4">
      <c r="D2661" s="358"/>
    </row>
    <row r="2662" spans="4:4">
      <c r="D2662" s="358"/>
    </row>
    <row r="2663" spans="4:4">
      <c r="D2663" s="358"/>
    </row>
    <row r="2664" spans="4:4">
      <c r="D2664" s="358"/>
    </row>
    <row r="2665" spans="4:4">
      <c r="D2665" s="358"/>
    </row>
    <row r="2666" spans="4:4">
      <c r="D2666" s="358"/>
    </row>
    <row r="2667" spans="4:4">
      <c r="D2667" s="358"/>
    </row>
    <row r="2668" spans="4:4">
      <c r="D2668" s="358"/>
    </row>
    <row r="2669" spans="4:4">
      <c r="D2669" s="358"/>
    </row>
    <row r="2670" spans="4:4">
      <c r="D2670" s="358"/>
    </row>
    <row r="2671" spans="4:4">
      <c r="D2671" s="358"/>
    </row>
    <row r="2672" spans="4:4">
      <c r="D2672" s="358"/>
    </row>
    <row r="2673" spans="4:4">
      <c r="D2673" s="358"/>
    </row>
    <row r="2674" spans="4:4">
      <c r="D2674" s="358"/>
    </row>
    <row r="2675" spans="4:4">
      <c r="D2675" s="358"/>
    </row>
    <row r="2676" spans="4:4">
      <c r="D2676" s="358"/>
    </row>
    <row r="2677" spans="4:4">
      <c r="D2677" s="358"/>
    </row>
    <row r="2678" spans="4:4">
      <c r="D2678" s="358"/>
    </row>
    <row r="2679" spans="4:4">
      <c r="D2679" s="358"/>
    </row>
    <row r="2680" spans="4:4">
      <c r="D2680" s="358"/>
    </row>
    <row r="2681" spans="4:4">
      <c r="D2681" s="358"/>
    </row>
    <row r="2682" spans="4:4">
      <c r="D2682" s="358"/>
    </row>
    <row r="2683" spans="4:4">
      <c r="D2683" s="358"/>
    </row>
    <row r="2684" spans="4:4">
      <c r="D2684" s="358"/>
    </row>
    <row r="2685" spans="4:4">
      <c r="D2685" s="358"/>
    </row>
    <row r="2686" spans="4:4">
      <c r="D2686" s="358"/>
    </row>
    <row r="2687" spans="4:4">
      <c r="D2687" s="358"/>
    </row>
    <row r="2688" spans="4:4">
      <c r="D2688" s="358"/>
    </row>
    <row r="2689" spans="4:4">
      <c r="D2689" s="358"/>
    </row>
    <row r="2690" spans="4:4">
      <c r="D2690" s="358"/>
    </row>
    <row r="2691" spans="4:4">
      <c r="D2691" s="358"/>
    </row>
    <row r="2692" spans="4:4">
      <c r="D2692" s="358"/>
    </row>
    <row r="2693" spans="4:4">
      <c r="D2693" s="358"/>
    </row>
    <row r="2694" spans="4:4">
      <c r="D2694" s="358"/>
    </row>
    <row r="2695" spans="4:4">
      <c r="D2695" s="358"/>
    </row>
    <row r="2696" spans="4:4">
      <c r="D2696" s="358"/>
    </row>
    <row r="2697" spans="4:4">
      <c r="D2697" s="358"/>
    </row>
    <row r="2698" spans="4:4">
      <c r="D2698" s="358"/>
    </row>
    <row r="2699" spans="4:4">
      <c r="D2699" s="358"/>
    </row>
    <row r="2700" spans="4:4">
      <c r="D2700" s="358"/>
    </row>
    <row r="2701" spans="4:4">
      <c r="D2701" s="358"/>
    </row>
    <row r="2702" spans="4:4">
      <c r="D2702" s="358"/>
    </row>
    <row r="2703" spans="4:4">
      <c r="D2703" s="358"/>
    </row>
    <row r="2704" spans="4:4">
      <c r="D2704" s="358"/>
    </row>
    <row r="2705" spans="4:4">
      <c r="D2705" s="358"/>
    </row>
    <row r="2706" spans="4:4">
      <c r="D2706" s="358"/>
    </row>
    <row r="2707" spans="4:4">
      <c r="D2707" s="358"/>
    </row>
    <row r="2708" spans="4:4">
      <c r="D2708" s="358"/>
    </row>
    <row r="2709" spans="4:4">
      <c r="D2709" s="358"/>
    </row>
    <row r="2710" spans="4:4">
      <c r="D2710" s="358"/>
    </row>
    <row r="2711" spans="4:4">
      <c r="D2711" s="358"/>
    </row>
    <row r="2712" spans="4:4">
      <c r="D2712" s="358"/>
    </row>
    <row r="2713" spans="4:4">
      <c r="D2713" s="358"/>
    </row>
    <row r="2714" spans="4:4">
      <c r="D2714" s="358"/>
    </row>
    <row r="2715" spans="4:4">
      <c r="D2715" s="358"/>
    </row>
    <row r="2716" spans="4:4">
      <c r="D2716" s="358"/>
    </row>
    <row r="2717" spans="4:4">
      <c r="D2717" s="358"/>
    </row>
    <row r="2718" spans="4:4">
      <c r="D2718" s="358"/>
    </row>
    <row r="2719" spans="4:4">
      <c r="D2719" s="358"/>
    </row>
    <row r="2720" spans="4:4">
      <c r="D2720" s="358"/>
    </row>
    <row r="2721" spans="4:4">
      <c r="D2721" s="358"/>
    </row>
    <row r="2722" spans="4:4">
      <c r="D2722" s="358"/>
    </row>
    <row r="2723" spans="4:4">
      <c r="D2723" s="358"/>
    </row>
    <row r="2724" spans="4:4">
      <c r="D2724" s="358"/>
    </row>
    <row r="2725" spans="4:4">
      <c r="D2725" s="358"/>
    </row>
    <row r="2726" spans="4:4">
      <c r="D2726" s="358"/>
    </row>
    <row r="2727" spans="4:4">
      <c r="D2727" s="358"/>
    </row>
    <row r="2728" spans="4:4">
      <c r="D2728" s="358"/>
    </row>
    <row r="2729" spans="4:4">
      <c r="D2729" s="358"/>
    </row>
    <row r="2730" spans="4:4">
      <c r="D2730" s="358"/>
    </row>
    <row r="2731" spans="4:4">
      <c r="D2731" s="358"/>
    </row>
    <row r="2732" spans="4:4">
      <c r="D2732" s="358"/>
    </row>
    <row r="2733" spans="4:4">
      <c r="D2733" s="358"/>
    </row>
    <row r="2734" spans="4:4">
      <c r="D2734" s="358"/>
    </row>
    <row r="2735" spans="4:4">
      <c r="D2735" s="358"/>
    </row>
    <row r="2736" spans="4:4">
      <c r="D2736" s="358"/>
    </row>
    <row r="2737" spans="4:4">
      <c r="D2737" s="358"/>
    </row>
    <row r="2738" spans="4:4">
      <c r="D2738" s="358"/>
    </row>
    <row r="2739" spans="4:4">
      <c r="D2739" s="358"/>
    </row>
    <row r="2740" spans="4:4">
      <c r="D2740" s="358"/>
    </row>
    <row r="2741" spans="4:4">
      <c r="D2741" s="358"/>
    </row>
    <row r="2742" spans="4:4">
      <c r="D2742" s="358"/>
    </row>
    <row r="2743" spans="4:4">
      <c r="D2743" s="358"/>
    </row>
    <row r="2744" spans="4:4">
      <c r="D2744" s="358"/>
    </row>
    <row r="2745" spans="4:4">
      <c r="D2745" s="358"/>
    </row>
    <row r="2746" spans="4:4">
      <c r="D2746" s="358"/>
    </row>
    <row r="2747" spans="4:4">
      <c r="D2747" s="358"/>
    </row>
    <row r="2748" spans="4:4">
      <c r="D2748" s="358"/>
    </row>
    <row r="2749" spans="4:4">
      <c r="D2749" s="358"/>
    </row>
    <row r="2750" spans="4:4">
      <c r="D2750" s="358"/>
    </row>
    <row r="2751" spans="4:4">
      <c r="D2751" s="358"/>
    </row>
    <row r="2752" spans="4:4">
      <c r="D2752" s="358"/>
    </row>
    <row r="2753" spans="4:4">
      <c r="D2753" s="358"/>
    </row>
    <row r="2754" spans="4:4">
      <c r="D2754" s="358"/>
    </row>
    <row r="2755" spans="4:4">
      <c r="D2755" s="358"/>
    </row>
    <row r="2756" spans="4:4">
      <c r="D2756" s="358"/>
    </row>
    <row r="2757" spans="4:4">
      <c r="D2757" s="358"/>
    </row>
    <row r="2758" spans="4:4">
      <c r="D2758" s="358"/>
    </row>
    <row r="2759" spans="4:4">
      <c r="D2759" s="358"/>
    </row>
    <row r="2760" spans="4:4">
      <c r="D2760" s="358"/>
    </row>
    <row r="2761" spans="4:4">
      <c r="D2761" s="358"/>
    </row>
    <row r="2762" spans="4:4">
      <c r="D2762" s="358"/>
    </row>
    <row r="2763" spans="4:4">
      <c r="D2763" s="358"/>
    </row>
    <row r="2764" spans="4:4">
      <c r="D2764" s="358"/>
    </row>
    <row r="2765" spans="4:4">
      <c r="D2765" s="358"/>
    </row>
    <row r="2766" spans="4:4">
      <c r="D2766" s="358"/>
    </row>
    <row r="2767" spans="4:4">
      <c r="D2767" s="358"/>
    </row>
    <row r="2768" spans="4:4">
      <c r="D2768" s="358"/>
    </row>
    <row r="2769" spans="4:4">
      <c r="D2769" s="358"/>
    </row>
    <row r="2770" spans="4:4">
      <c r="D2770" s="358"/>
    </row>
    <row r="2771" spans="4:4">
      <c r="D2771" s="358"/>
    </row>
    <row r="2772" spans="4:4">
      <c r="D2772" s="358"/>
    </row>
    <row r="2773" spans="4:4">
      <c r="D2773" s="358"/>
    </row>
    <row r="2774" spans="4:4">
      <c r="D2774" s="358"/>
    </row>
    <row r="2775" spans="4:4">
      <c r="D2775" s="358"/>
    </row>
    <row r="2776" spans="4:4">
      <c r="D2776" s="358"/>
    </row>
    <row r="2777" spans="4:4">
      <c r="D2777" s="358"/>
    </row>
    <row r="2778" spans="4:4">
      <c r="D2778" s="358"/>
    </row>
    <row r="2779" spans="4:4">
      <c r="D2779" s="358"/>
    </row>
    <row r="2780" spans="4:4">
      <c r="D2780" s="358"/>
    </row>
    <row r="2781" spans="4:4">
      <c r="D2781" s="358"/>
    </row>
    <row r="2782" spans="4:4">
      <c r="D2782" s="358"/>
    </row>
    <row r="2783" spans="4:4">
      <c r="D2783" s="358"/>
    </row>
    <row r="2784" spans="4:4">
      <c r="D2784" s="358"/>
    </row>
    <row r="2785" spans="4:4">
      <c r="D2785" s="358"/>
    </row>
    <row r="2786" spans="4:4">
      <c r="D2786" s="358"/>
    </row>
    <row r="2787" spans="4:4">
      <c r="D2787" s="358"/>
    </row>
    <row r="2788" spans="4:4">
      <c r="D2788" s="358"/>
    </row>
    <row r="2789" spans="4:4">
      <c r="D2789" s="358"/>
    </row>
    <row r="2790" spans="4:4">
      <c r="D2790" s="358"/>
    </row>
    <row r="2791" spans="4:4">
      <c r="D2791" s="358"/>
    </row>
    <row r="2792" spans="4:4">
      <c r="D2792" s="358"/>
    </row>
    <row r="2793" spans="4:4">
      <c r="D2793" s="358"/>
    </row>
    <row r="2794" spans="4:4">
      <c r="D2794" s="358"/>
    </row>
    <row r="2795" spans="4:4">
      <c r="D2795" s="358"/>
    </row>
    <row r="2796" spans="4:4">
      <c r="D2796" s="358"/>
    </row>
    <row r="2797" spans="4:4">
      <c r="D2797" s="358"/>
    </row>
    <row r="2798" spans="4:4">
      <c r="D2798" s="358"/>
    </row>
    <row r="2799" spans="4:4">
      <c r="D2799" s="358"/>
    </row>
    <row r="2800" spans="4:4">
      <c r="D2800" s="358"/>
    </row>
    <row r="2801" spans="4:4">
      <c r="D2801" s="358"/>
    </row>
    <row r="2802" spans="4:4">
      <c r="D2802" s="358"/>
    </row>
    <row r="2803" spans="4:4">
      <c r="D2803" s="358"/>
    </row>
    <row r="2804" spans="4:4">
      <c r="D2804" s="358"/>
    </row>
    <row r="2805" spans="4:4">
      <c r="D2805" s="358"/>
    </row>
    <row r="2806" spans="4:4">
      <c r="D2806" s="358"/>
    </row>
    <row r="2807" spans="4:4">
      <c r="D2807" s="358"/>
    </row>
    <row r="2808" spans="4:4">
      <c r="D2808" s="358"/>
    </row>
    <row r="2809" spans="4:4">
      <c r="D2809" s="358"/>
    </row>
    <row r="2810" spans="4:4">
      <c r="D2810" s="358"/>
    </row>
    <row r="2811" spans="4:4">
      <c r="D2811" s="358"/>
    </row>
    <row r="2812" spans="4:4">
      <c r="D2812" s="358"/>
    </row>
    <row r="2813" spans="4:4">
      <c r="D2813" s="358"/>
    </row>
    <row r="2814" spans="4:4">
      <c r="D2814" s="358"/>
    </row>
    <row r="2815" spans="4:4">
      <c r="D2815" s="358"/>
    </row>
    <row r="2816" spans="4:4">
      <c r="D2816" s="358"/>
    </row>
    <row r="2817" spans="4:4">
      <c r="D2817" s="358"/>
    </row>
    <row r="2818" spans="4:4">
      <c r="D2818" s="358"/>
    </row>
    <row r="2819" spans="4:4">
      <c r="D2819" s="358"/>
    </row>
    <row r="2820" spans="4:4">
      <c r="D2820" s="358"/>
    </row>
    <row r="2821" spans="4:4">
      <c r="D2821" s="358"/>
    </row>
    <row r="2822" spans="4:4">
      <c r="D2822" s="358"/>
    </row>
    <row r="2823" spans="4:4">
      <c r="D2823" s="358"/>
    </row>
    <row r="2824" spans="4:4">
      <c r="D2824" s="358"/>
    </row>
    <row r="2825" spans="4:4">
      <c r="D2825" s="358"/>
    </row>
    <row r="2826" spans="4:4">
      <c r="D2826" s="358"/>
    </row>
    <row r="2827" spans="4:4">
      <c r="D2827" s="358"/>
    </row>
    <row r="2828" spans="4:4">
      <c r="D2828" s="358"/>
    </row>
    <row r="2829" spans="4:4">
      <c r="D2829" s="358"/>
    </row>
    <row r="2830" spans="4:4">
      <c r="D2830" s="358"/>
    </row>
    <row r="2831" spans="4:4">
      <c r="D2831" s="358"/>
    </row>
    <row r="2832" spans="4:4">
      <c r="D2832" s="358"/>
    </row>
    <row r="2833" spans="4:4">
      <c r="D2833" s="358"/>
    </row>
    <row r="2834" spans="4:4">
      <c r="D2834" s="358"/>
    </row>
    <row r="2835" spans="4:4">
      <c r="D2835" s="358"/>
    </row>
    <row r="2836" spans="4:4">
      <c r="D2836" s="358"/>
    </row>
    <row r="2837" spans="4:4">
      <c r="D2837" s="358"/>
    </row>
    <row r="2838" spans="4:4">
      <c r="D2838" s="358"/>
    </row>
    <row r="2839" spans="4:4">
      <c r="D2839" s="358"/>
    </row>
    <row r="2840" spans="4:4">
      <c r="D2840" s="358"/>
    </row>
    <row r="2841" spans="4:4">
      <c r="D2841" s="358"/>
    </row>
    <row r="2842" spans="4:4">
      <c r="D2842" s="358"/>
    </row>
    <row r="2843" spans="4:4">
      <c r="D2843" s="358"/>
    </row>
    <row r="2844" spans="4:4">
      <c r="D2844" s="358"/>
    </row>
    <row r="2845" spans="4:4">
      <c r="D2845" s="358"/>
    </row>
    <row r="2846" spans="4:4">
      <c r="D2846" s="358"/>
    </row>
    <row r="2847" spans="4:4">
      <c r="D2847" s="358"/>
    </row>
    <row r="2848" spans="4:4">
      <c r="D2848" s="358"/>
    </row>
    <row r="2849" spans="4:4">
      <c r="D2849" s="358"/>
    </row>
    <row r="2850" spans="4:4">
      <c r="D2850" s="358"/>
    </row>
    <row r="2851" spans="4:4">
      <c r="D2851" s="358"/>
    </row>
    <row r="2852" spans="4:4">
      <c r="D2852" s="358"/>
    </row>
    <row r="2853" spans="4:4">
      <c r="D2853" s="358"/>
    </row>
    <row r="2854" spans="4:4">
      <c r="D2854" s="358"/>
    </row>
    <row r="2855" spans="4:4">
      <c r="D2855" s="358"/>
    </row>
    <row r="2856" spans="4:4">
      <c r="D2856" s="358"/>
    </row>
    <row r="2857" spans="4:4">
      <c r="D2857" s="358"/>
    </row>
    <row r="2858" spans="4:4">
      <c r="D2858" s="358"/>
    </row>
    <row r="2859" spans="4:4">
      <c r="D2859" s="358"/>
    </row>
    <row r="2860" spans="4:4">
      <c r="D2860" s="358"/>
    </row>
    <row r="2861" spans="4:4">
      <c r="D2861" s="358"/>
    </row>
    <row r="2862" spans="4:4">
      <c r="D2862" s="358"/>
    </row>
    <row r="2863" spans="4:4">
      <c r="D2863" s="358"/>
    </row>
    <row r="2864" spans="4:4">
      <c r="D2864" s="358"/>
    </row>
    <row r="2865" spans="4:4">
      <c r="D2865" s="358"/>
    </row>
    <row r="2866" spans="4:4">
      <c r="D2866" s="358"/>
    </row>
    <row r="2867" spans="4:4">
      <c r="D2867" s="358"/>
    </row>
    <row r="2868" spans="4:4">
      <c r="D2868" s="358"/>
    </row>
    <row r="2869" spans="4:4">
      <c r="D2869" s="358"/>
    </row>
    <row r="2870" spans="4:4">
      <c r="D2870" s="358"/>
    </row>
    <row r="2871" spans="4:4">
      <c r="D2871" s="358"/>
    </row>
    <row r="2872" spans="4:4">
      <c r="D2872" s="358"/>
    </row>
    <row r="2873" spans="4:4">
      <c r="D2873" s="358"/>
    </row>
    <row r="2874" spans="4:4">
      <c r="D2874" s="358"/>
    </row>
    <row r="2875" spans="4:4">
      <c r="D2875" s="358"/>
    </row>
    <row r="2876" spans="4:4">
      <c r="D2876" s="358"/>
    </row>
    <row r="2877" spans="4:4">
      <c r="D2877" s="358"/>
    </row>
    <row r="2878" spans="4:4">
      <c r="D2878" s="358"/>
    </row>
    <row r="2879" spans="4:4">
      <c r="D2879" s="358"/>
    </row>
    <row r="2880" spans="4:4">
      <c r="D2880" s="358"/>
    </row>
    <row r="2881" spans="4:4">
      <c r="D2881" s="358"/>
    </row>
    <row r="2882" spans="4:4">
      <c r="D2882" s="358"/>
    </row>
    <row r="2883" spans="4:4">
      <c r="D2883" s="358"/>
    </row>
    <row r="2884" spans="4:4">
      <c r="D2884" s="358"/>
    </row>
    <row r="2885" spans="4:4">
      <c r="D2885" s="358"/>
    </row>
    <row r="2886" spans="4:4">
      <c r="D2886" s="358"/>
    </row>
    <row r="2887" spans="4:4">
      <c r="D2887" s="358"/>
    </row>
    <row r="2888" spans="4:4">
      <c r="D2888" s="358"/>
    </row>
    <row r="2889" spans="4:4">
      <c r="D2889" s="358"/>
    </row>
    <row r="2890" spans="4:4">
      <c r="D2890" s="358"/>
    </row>
    <row r="2891" spans="4:4">
      <c r="D2891" s="358"/>
    </row>
    <row r="2892" spans="4:4">
      <c r="D2892" s="358"/>
    </row>
    <row r="2893" spans="4:4">
      <c r="D2893" s="358"/>
    </row>
    <row r="2894" spans="4:4">
      <c r="D2894" s="358"/>
    </row>
    <row r="2895" spans="4:4">
      <c r="D2895" s="358"/>
    </row>
    <row r="2896" spans="4:4">
      <c r="D2896" s="358"/>
    </row>
    <row r="2897" spans="4:4">
      <c r="D2897" s="358"/>
    </row>
    <row r="2898" spans="4:4">
      <c r="D2898" s="358"/>
    </row>
    <row r="2899" spans="4:4">
      <c r="D2899" s="358"/>
    </row>
    <row r="2900" spans="4:4">
      <c r="D2900" s="358"/>
    </row>
    <row r="2901" spans="4:4">
      <c r="D2901" s="358"/>
    </row>
    <row r="2902" spans="4:4">
      <c r="D2902" s="358"/>
    </row>
    <row r="2903" spans="4:4">
      <c r="D2903" s="358"/>
    </row>
    <row r="2904" spans="4:4">
      <c r="D2904" s="358"/>
    </row>
    <row r="2905" spans="4:4">
      <c r="D2905" s="358"/>
    </row>
    <row r="2906" spans="4:4">
      <c r="D2906" s="358"/>
    </row>
    <row r="2907" spans="4:4">
      <c r="D2907" s="358"/>
    </row>
    <row r="2908" spans="4:4">
      <c r="D2908" s="358"/>
    </row>
    <row r="2909" spans="4:4">
      <c r="D2909" s="358"/>
    </row>
    <row r="2910" spans="4:4">
      <c r="D2910" s="358"/>
    </row>
    <row r="2911" spans="4:4">
      <c r="D2911" s="358"/>
    </row>
    <row r="2912" spans="4:4">
      <c r="D2912" s="358"/>
    </row>
    <row r="2913" spans="4:4">
      <c r="D2913" s="358"/>
    </row>
    <row r="2914" spans="4:4">
      <c r="D2914" s="358"/>
    </row>
    <row r="2915" spans="4:4">
      <c r="D2915" s="358"/>
    </row>
    <row r="2916" spans="4:4">
      <c r="D2916" s="358"/>
    </row>
    <row r="2917" spans="4:4">
      <c r="D2917" s="358"/>
    </row>
    <row r="2918" spans="4:4">
      <c r="D2918" s="358"/>
    </row>
    <row r="2919" spans="4:4">
      <c r="D2919" s="358"/>
    </row>
    <row r="2920" spans="4:4">
      <c r="D2920" s="358"/>
    </row>
    <row r="2921" spans="4:4">
      <c r="D2921" s="358"/>
    </row>
    <row r="2922" spans="4:4">
      <c r="D2922" s="358"/>
    </row>
    <row r="2923" spans="4:4">
      <c r="D2923" s="358"/>
    </row>
    <row r="2924" spans="4:4">
      <c r="D2924" s="358"/>
    </row>
    <row r="2925" spans="4:4">
      <c r="D2925" s="358"/>
    </row>
    <row r="2926" spans="4:4">
      <c r="D2926" s="358"/>
    </row>
    <row r="2927" spans="4:4">
      <c r="D2927" s="358"/>
    </row>
    <row r="2928" spans="4:4">
      <c r="D2928" s="358"/>
    </row>
    <row r="2929" spans="4:4">
      <c r="D2929" s="358"/>
    </row>
    <row r="2930" spans="4:4">
      <c r="D2930" s="358"/>
    </row>
    <row r="2931" spans="4:4">
      <c r="D2931" s="358"/>
    </row>
    <row r="2932" spans="4:4">
      <c r="D2932" s="358"/>
    </row>
    <row r="2933" spans="4:4">
      <c r="D2933" s="358"/>
    </row>
    <row r="2934" spans="4:4">
      <c r="D2934" s="358"/>
    </row>
    <row r="2935" spans="4:4">
      <c r="D2935" s="358"/>
    </row>
    <row r="2936" spans="4:4">
      <c r="D2936" s="358"/>
    </row>
    <row r="2937" spans="4:4">
      <c r="D2937" s="358"/>
    </row>
    <row r="2938" spans="4:4">
      <c r="D2938" s="358"/>
    </row>
    <row r="2939" spans="4:4">
      <c r="D2939" s="358"/>
    </row>
    <row r="2940" spans="4:4">
      <c r="D2940" s="358"/>
    </row>
    <row r="2941" spans="4:4">
      <c r="D2941" s="358"/>
    </row>
    <row r="2942" spans="4:4">
      <c r="D2942" s="358"/>
    </row>
    <row r="2943" spans="4:4">
      <c r="D2943" s="358"/>
    </row>
    <row r="2944" spans="4:4">
      <c r="D2944" s="358"/>
    </row>
    <row r="2945" spans="4:4">
      <c r="D2945" s="358"/>
    </row>
    <row r="2946" spans="4:4">
      <c r="D2946" s="358"/>
    </row>
    <row r="2947" spans="4:4">
      <c r="D2947" s="358"/>
    </row>
    <row r="2948" spans="4:4">
      <c r="D2948" s="358"/>
    </row>
    <row r="2949" spans="4:4">
      <c r="D2949" s="358"/>
    </row>
    <row r="2950" spans="4:4">
      <c r="D2950" s="358"/>
    </row>
    <row r="2951" spans="4:4">
      <c r="D2951" s="358"/>
    </row>
    <row r="2952" spans="4:4">
      <c r="D2952" s="358"/>
    </row>
    <row r="2953" spans="4:4">
      <c r="D2953" s="358"/>
    </row>
    <row r="2954" spans="4:4">
      <c r="D2954" s="358"/>
    </row>
    <row r="2955" spans="4:4">
      <c r="D2955" s="358"/>
    </row>
    <row r="2956" spans="4:4">
      <c r="D2956" s="358"/>
    </row>
    <row r="2957" spans="4:4">
      <c r="D2957" s="358"/>
    </row>
    <row r="2958" spans="4:4">
      <c r="D2958" s="358"/>
    </row>
    <row r="2959" spans="4:4">
      <c r="D2959" s="358"/>
    </row>
    <row r="2960" spans="4:4">
      <c r="D2960" s="358"/>
    </row>
    <row r="2961" spans="4:4">
      <c r="D2961" s="358"/>
    </row>
    <row r="2962" spans="4:4">
      <c r="D2962" s="358"/>
    </row>
    <row r="2963" spans="4:4">
      <c r="D2963" s="358"/>
    </row>
    <row r="2964" spans="4:4">
      <c r="D2964" s="358"/>
    </row>
    <row r="2965" spans="4:4">
      <c r="D2965" s="358"/>
    </row>
    <row r="2966" spans="4:4">
      <c r="D2966" s="358"/>
    </row>
    <row r="2967" spans="4:4">
      <c r="D2967" s="358"/>
    </row>
    <row r="2968" spans="4:4">
      <c r="D2968" s="358"/>
    </row>
    <row r="2969" spans="4:4">
      <c r="D2969" s="358"/>
    </row>
    <row r="2970" spans="4:4">
      <c r="D2970" s="358"/>
    </row>
    <row r="2971" spans="4:4">
      <c r="D2971" s="358"/>
    </row>
    <row r="2972" spans="4:4">
      <c r="D2972" s="358"/>
    </row>
    <row r="2973" spans="4:4">
      <c r="D2973" s="358"/>
    </row>
    <row r="2974" spans="4:4">
      <c r="D2974" s="358"/>
    </row>
    <row r="2975" spans="4:4">
      <c r="D2975" s="358"/>
    </row>
    <row r="2976" spans="4:4">
      <c r="D2976" s="358"/>
    </row>
    <row r="2977" spans="4:4">
      <c r="D2977" s="358"/>
    </row>
    <row r="2978" spans="4:4">
      <c r="D2978" s="358"/>
    </row>
    <row r="2979" spans="4:4">
      <c r="D2979" s="358"/>
    </row>
    <row r="2980" spans="4:4">
      <c r="D2980" s="358"/>
    </row>
    <row r="2981" spans="4:4">
      <c r="D2981" s="358"/>
    </row>
    <row r="2982" spans="4:4">
      <c r="D2982" s="358"/>
    </row>
    <row r="2983" spans="4:4">
      <c r="D2983" s="358"/>
    </row>
    <row r="2984" spans="4:4">
      <c r="D2984" s="358"/>
    </row>
    <row r="2985" spans="4:4">
      <c r="D2985" s="358"/>
    </row>
    <row r="2986" spans="4:4">
      <c r="D2986" s="358"/>
    </row>
    <row r="2987" spans="4:4">
      <c r="D2987" s="358"/>
    </row>
    <row r="2988" spans="4:4">
      <c r="D2988" s="358"/>
    </row>
    <row r="2989" spans="4:4">
      <c r="D2989" s="358"/>
    </row>
    <row r="2990" spans="4:4">
      <c r="D2990" s="358"/>
    </row>
    <row r="2991" spans="4:4">
      <c r="D2991" s="358"/>
    </row>
    <row r="2992" spans="4:4">
      <c r="D2992" s="358"/>
    </row>
    <row r="2993" spans="4:4">
      <c r="D2993" s="358"/>
    </row>
    <row r="2994" spans="4:4">
      <c r="D2994" s="358"/>
    </row>
    <row r="2995" spans="4:4">
      <c r="D2995" s="358"/>
    </row>
    <row r="2996" spans="4:4">
      <c r="D2996" s="358"/>
    </row>
    <row r="2997" spans="4:4">
      <c r="D2997" s="358"/>
    </row>
    <row r="2998" spans="4:4">
      <c r="D2998" s="358"/>
    </row>
    <row r="2999" spans="4:4">
      <c r="D2999" s="358"/>
    </row>
    <row r="3000" spans="4:4">
      <c r="D3000" s="358"/>
    </row>
    <row r="3001" spans="4:4">
      <c r="D3001" s="358"/>
    </row>
    <row r="3002" spans="4:4">
      <c r="D3002" s="358"/>
    </row>
    <row r="3003" spans="4:4">
      <c r="D3003" s="358"/>
    </row>
    <row r="3004" spans="4:4">
      <c r="D3004" s="358"/>
    </row>
    <row r="3005" spans="4:4">
      <c r="D3005" s="358"/>
    </row>
    <row r="3006" spans="4:4">
      <c r="D3006" s="358"/>
    </row>
    <row r="3007" spans="4:4">
      <c r="D3007" s="358"/>
    </row>
    <row r="3008" spans="4:4">
      <c r="D3008" s="358"/>
    </row>
    <row r="3009" spans="4:4">
      <c r="D3009" s="358"/>
    </row>
    <row r="3010" spans="4:4">
      <c r="D3010" s="358"/>
    </row>
    <row r="3011" spans="4:4">
      <c r="D3011" s="358"/>
    </row>
    <row r="3012" spans="4:4">
      <c r="D3012" s="358"/>
    </row>
    <row r="3013" spans="4:4">
      <c r="D3013" s="358"/>
    </row>
    <row r="3014" spans="4:4">
      <c r="D3014" s="358"/>
    </row>
    <row r="3015" spans="4:4">
      <c r="D3015" s="358"/>
    </row>
    <row r="3016" spans="4:4">
      <c r="D3016" s="358"/>
    </row>
    <row r="3017" spans="4:4">
      <c r="D3017" s="358"/>
    </row>
    <row r="3018" spans="4:4">
      <c r="D3018" s="358"/>
    </row>
    <row r="3019" spans="4:4">
      <c r="D3019" s="358"/>
    </row>
    <row r="3020" spans="4:4">
      <c r="D3020" s="358"/>
    </row>
    <row r="3021" spans="4:4">
      <c r="D3021" s="358"/>
    </row>
    <row r="3022" spans="4:4">
      <c r="D3022" s="358"/>
    </row>
    <row r="3023" spans="4:4">
      <c r="D3023" s="358"/>
    </row>
    <row r="3024" spans="4:4">
      <c r="D3024" s="358"/>
    </row>
    <row r="3025" spans="4:4">
      <c r="D3025" s="358"/>
    </row>
    <row r="3026" spans="4:4">
      <c r="D3026" s="358"/>
    </row>
    <row r="3027" spans="4:4">
      <c r="D3027" s="358"/>
    </row>
    <row r="3028" spans="4:4">
      <c r="D3028" s="358"/>
    </row>
    <row r="3029" spans="4:4">
      <c r="D3029" s="358"/>
    </row>
    <row r="3030" spans="4:4">
      <c r="D3030" s="358"/>
    </row>
    <row r="3031" spans="4:4">
      <c r="D3031" s="358"/>
    </row>
    <row r="3032" spans="4:4">
      <c r="D3032" s="358"/>
    </row>
    <row r="3033" spans="4:4">
      <c r="D3033" s="358"/>
    </row>
    <row r="3034" spans="4:4">
      <c r="D3034" s="358"/>
    </row>
    <row r="3035" spans="4:4">
      <c r="D3035" s="358"/>
    </row>
    <row r="3036" spans="4:4">
      <c r="D3036" s="358"/>
    </row>
    <row r="3037" spans="4:4">
      <c r="D3037" s="358"/>
    </row>
    <row r="3038" spans="4:4">
      <c r="D3038" s="358"/>
    </row>
    <row r="3039" spans="4:4">
      <c r="D3039" s="358"/>
    </row>
    <row r="3040" spans="4:4">
      <c r="D3040" s="358"/>
    </row>
    <row r="3041" spans="4:4">
      <c r="D3041" s="358"/>
    </row>
    <row r="3042" spans="4:4">
      <c r="D3042" s="358"/>
    </row>
    <row r="3043" spans="4:4">
      <c r="D3043" s="358"/>
    </row>
    <row r="3044" spans="4:4">
      <c r="D3044" s="358"/>
    </row>
    <row r="3045" spans="4:4">
      <c r="D3045" s="358"/>
    </row>
    <row r="3046" spans="4:4">
      <c r="D3046" s="358"/>
    </row>
    <row r="3047" spans="4:4">
      <c r="D3047" s="358"/>
    </row>
    <row r="3048" spans="4:4">
      <c r="D3048" s="358"/>
    </row>
    <row r="3049" spans="4:4">
      <c r="D3049" s="358"/>
    </row>
    <row r="3050" spans="4:4">
      <c r="D3050" s="358"/>
    </row>
    <row r="3051" spans="4:4">
      <c r="D3051" s="358"/>
    </row>
    <row r="3052" spans="4:4">
      <c r="D3052" s="358"/>
    </row>
    <row r="3053" spans="4:4">
      <c r="D3053" s="358"/>
    </row>
    <row r="3054" spans="4:4">
      <c r="D3054" s="358"/>
    </row>
    <row r="3055" spans="4:4">
      <c r="D3055" s="358"/>
    </row>
    <row r="3056" spans="4:4">
      <c r="D3056" s="358"/>
    </row>
    <row r="3057" spans="4:4">
      <c r="D3057" s="358"/>
    </row>
    <row r="3058" spans="4:4">
      <c r="D3058" s="358"/>
    </row>
    <row r="3059" spans="4:4">
      <c r="D3059" s="358"/>
    </row>
    <row r="3060" spans="4:4">
      <c r="D3060" s="358"/>
    </row>
    <row r="3061" spans="4:4">
      <c r="D3061" s="358"/>
    </row>
    <row r="3062" spans="4:4">
      <c r="D3062" s="358"/>
    </row>
    <row r="3063" spans="4:4">
      <c r="D3063" s="358"/>
    </row>
    <row r="3064" spans="4:4">
      <c r="D3064" s="358"/>
    </row>
    <row r="3065" spans="4:4">
      <c r="D3065" s="358"/>
    </row>
    <row r="3066" spans="4:4">
      <c r="D3066" s="358"/>
    </row>
    <row r="3067" spans="4:4">
      <c r="D3067" s="358"/>
    </row>
    <row r="3068" spans="4:4">
      <c r="D3068" s="358"/>
    </row>
    <row r="3069" spans="4:4">
      <c r="D3069" s="358"/>
    </row>
    <row r="3070" spans="4:4">
      <c r="D3070" s="358"/>
    </row>
    <row r="3071" spans="4:4">
      <c r="D3071" s="358"/>
    </row>
    <row r="3072" spans="4:4">
      <c r="D3072" s="358"/>
    </row>
    <row r="3073" spans="4:4">
      <c r="D3073" s="358"/>
    </row>
    <row r="3074" spans="4:4">
      <c r="D3074" s="358"/>
    </row>
    <row r="3075" spans="4:4">
      <c r="D3075" s="358"/>
    </row>
    <row r="3076" spans="4:4">
      <c r="D3076" s="358"/>
    </row>
    <row r="3077" spans="4:4">
      <c r="D3077" s="358"/>
    </row>
    <row r="3078" spans="4:4">
      <c r="D3078" s="358"/>
    </row>
    <row r="3079" spans="4:4">
      <c r="D3079" s="358"/>
    </row>
    <row r="3080" spans="4:4">
      <c r="D3080" s="358"/>
    </row>
    <row r="3081" spans="4:4">
      <c r="D3081" s="358"/>
    </row>
    <row r="3082" spans="4:4">
      <c r="D3082" s="358"/>
    </row>
    <row r="3083" spans="4:4">
      <c r="D3083" s="358"/>
    </row>
    <row r="3084" spans="4:4">
      <c r="D3084" s="358"/>
    </row>
    <row r="3085" spans="4:4">
      <c r="D3085" s="358"/>
    </row>
    <row r="3086" spans="4:4">
      <c r="D3086" s="358"/>
    </row>
    <row r="3087" spans="4:4">
      <c r="D3087" s="358"/>
    </row>
    <row r="3088" spans="4:4">
      <c r="D3088" s="358"/>
    </row>
    <row r="3089" spans="4:4">
      <c r="D3089" s="358"/>
    </row>
    <row r="3090" spans="4:4">
      <c r="D3090" s="358"/>
    </row>
    <row r="3091" spans="4:4">
      <c r="D3091" s="358"/>
    </row>
    <row r="3092" spans="4:4">
      <c r="D3092" s="358"/>
    </row>
    <row r="3093" spans="4:4">
      <c r="D3093" s="358"/>
    </row>
    <row r="3094" spans="4:4">
      <c r="D3094" s="358"/>
    </row>
    <row r="3095" spans="4:4">
      <c r="D3095" s="358"/>
    </row>
    <row r="3096" spans="4:4">
      <c r="D3096" s="358"/>
    </row>
    <row r="3097" spans="4:4">
      <c r="D3097" s="358"/>
    </row>
    <row r="3098" spans="4:4">
      <c r="D3098" s="358"/>
    </row>
    <row r="3099" spans="4:4">
      <c r="D3099" s="358"/>
    </row>
    <row r="3100" spans="4:4">
      <c r="D3100" s="358"/>
    </row>
    <row r="3101" spans="4:4">
      <c r="D3101" s="358"/>
    </row>
    <row r="3102" spans="4:4">
      <c r="D3102" s="358"/>
    </row>
    <row r="3103" spans="4:4">
      <c r="D3103" s="358"/>
    </row>
    <row r="3104" spans="4:4">
      <c r="D3104" s="358"/>
    </row>
    <row r="3105" spans="4:4">
      <c r="D3105" s="358"/>
    </row>
    <row r="3106" spans="4:4">
      <c r="D3106" s="358"/>
    </row>
    <row r="3107" spans="4:4">
      <c r="D3107" s="358"/>
    </row>
    <row r="3108" spans="4:4">
      <c r="D3108" s="358"/>
    </row>
    <row r="3109" spans="4:4">
      <c r="D3109" s="358"/>
    </row>
    <row r="3110" spans="4:4">
      <c r="D3110" s="358"/>
    </row>
    <row r="3111" spans="4:4">
      <c r="D3111" s="358"/>
    </row>
    <row r="3112" spans="4:4">
      <c r="D3112" s="358"/>
    </row>
    <row r="3113" spans="4:4">
      <c r="D3113" s="358"/>
    </row>
    <row r="3114" spans="4:4">
      <c r="D3114" s="358"/>
    </row>
    <row r="3115" spans="4:4">
      <c r="D3115" s="358"/>
    </row>
    <row r="3116" spans="4:4">
      <c r="D3116" s="358"/>
    </row>
    <row r="3117" spans="4:4">
      <c r="D3117" s="358"/>
    </row>
    <row r="3118" spans="4:4">
      <c r="D3118" s="358"/>
    </row>
    <row r="3119" spans="4:4">
      <c r="D3119" s="358"/>
    </row>
    <row r="3120" spans="4:4">
      <c r="D3120" s="358"/>
    </row>
    <row r="3121" spans="4:4">
      <c r="D3121" s="358"/>
    </row>
    <row r="3122" spans="4:4">
      <c r="D3122" s="358"/>
    </row>
    <row r="3123" spans="4:4">
      <c r="D3123" s="358"/>
    </row>
    <row r="3124" spans="4:4">
      <c r="D3124" s="358"/>
    </row>
    <row r="3125" spans="4:4">
      <c r="D3125" s="358"/>
    </row>
    <row r="3126" spans="4:4">
      <c r="D3126" s="358"/>
    </row>
    <row r="3127" spans="4:4">
      <c r="D3127" s="358"/>
    </row>
    <row r="3128" spans="4:4">
      <c r="D3128" s="358"/>
    </row>
    <row r="3129" spans="4:4">
      <c r="D3129" s="358"/>
    </row>
    <row r="3130" spans="4:4">
      <c r="D3130" s="358"/>
    </row>
    <row r="3131" spans="4:4">
      <c r="D3131" s="358"/>
    </row>
    <row r="3132" spans="4:4">
      <c r="D3132" s="358"/>
    </row>
    <row r="3133" spans="4:4">
      <c r="D3133" s="358"/>
    </row>
    <row r="3134" spans="4:4">
      <c r="D3134" s="358"/>
    </row>
    <row r="3135" spans="4:4">
      <c r="D3135" s="358"/>
    </row>
    <row r="3136" spans="4:4">
      <c r="D3136" s="358"/>
    </row>
    <row r="3137" spans="4:4">
      <c r="D3137" s="358"/>
    </row>
    <row r="3138" spans="4:4">
      <c r="D3138" s="358"/>
    </row>
    <row r="3139" spans="4:4">
      <c r="D3139" s="358"/>
    </row>
    <row r="3140" spans="4:4">
      <c r="D3140" s="358"/>
    </row>
    <row r="3141" spans="4:4">
      <c r="D3141" s="358"/>
    </row>
    <row r="3142" spans="4:4">
      <c r="D3142" s="358"/>
    </row>
    <row r="3143" spans="4:4">
      <c r="D3143" s="358"/>
    </row>
    <row r="3144" spans="4:4">
      <c r="D3144" s="358"/>
    </row>
    <row r="3145" spans="4:4">
      <c r="D3145" s="358"/>
    </row>
    <row r="3146" spans="4:4">
      <c r="D3146" s="358"/>
    </row>
    <row r="3147" spans="4:4">
      <c r="D3147" s="358"/>
    </row>
    <row r="3148" spans="4:4">
      <c r="D3148" s="358"/>
    </row>
    <row r="3149" spans="4:4">
      <c r="D3149" s="358"/>
    </row>
    <row r="3150" spans="4:4">
      <c r="D3150" s="358"/>
    </row>
    <row r="3151" spans="4:4">
      <c r="D3151" s="358"/>
    </row>
    <row r="3152" spans="4:4">
      <c r="D3152" s="358"/>
    </row>
    <row r="3153" spans="4:4">
      <c r="D3153" s="358"/>
    </row>
    <row r="3154" spans="4:4">
      <c r="D3154" s="358"/>
    </row>
    <row r="3155" spans="4:4">
      <c r="D3155" s="358"/>
    </row>
    <row r="3156" spans="4:4">
      <c r="D3156" s="358"/>
    </row>
    <row r="3157" spans="4:4">
      <c r="D3157" s="358"/>
    </row>
    <row r="3158" spans="4:4">
      <c r="D3158" s="358"/>
    </row>
    <row r="3159" spans="4:4">
      <c r="D3159" s="358"/>
    </row>
    <row r="3160" spans="4:4">
      <c r="D3160" s="358"/>
    </row>
    <row r="3161" spans="4:4">
      <c r="D3161" s="358"/>
    </row>
    <row r="3162" spans="4:4">
      <c r="D3162" s="358"/>
    </row>
    <row r="3163" spans="4:4">
      <c r="D3163" s="358"/>
    </row>
    <row r="3164" spans="4:4">
      <c r="D3164" s="358"/>
    </row>
    <row r="3165" spans="4:4">
      <c r="D3165" s="358"/>
    </row>
    <row r="3166" spans="4:4">
      <c r="D3166" s="358"/>
    </row>
    <row r="3167" spans="4:4">
      <c r="D3167" s="358"/>
    </row>
    <row r="3168" spans="4:4">
      <c r="D3168" s="358"/>
    </row>
    <row r="3169" spans="4:4">
      <c r="D3169" s="358"/>
    </row>
    <row r="3170" spans="4:4">
      <c r="D3170" s="358"/>
    </row>
    <row r="3171" spans="4:4">
      <c r="D3171" s="358"/>
    </row>
    <row r="3172" spans="4:4">
      <c r="D3172" s="358"/>
    </row>
    <row r="3173" spans="4:4">
      <c r="D3173" s="358"/>
    </row>
    <row r="3174" spans="4:4">
      <c r="D3174" s="358"/>
    </row>
    <row r="3175" spans="4:4">
      <c r="D3175" s="358"/>
    </row>
    <row r="3176" spans="4:4">
      <c r="D3176" s="358"/>
    </row>
    <row r="3177" spans="4:4">
      <c r="D3177" s="358"/>
    </row>
    <row r="3178" spans="4:4">
      <c r="D3178" s="358"/>
    </row>
    <row r="3179" spans="4:4">
      <c r="D3179" s="358"/>
    </row>
    <row r="3180" spans="4:4">
      <c r="D3180" s="358"/>
    </row>
    <row r="3181" spans="4:4">
      <c r="D3181" s="358"/>
    </row>
    <row r="3182" spans="4:4">
      <c r="D3182" s="358"/>
    </row>
    <row r="3183" spans="4:4">
      <c r="D3183" s="358"/>
    </row>
    <row r="3184" spans="4:4">
      <c r="D3184" s="358"/>
    </row>
    <row r="3185" spans="4:4">
      <c r="D3185" s="358"/>
    </row>
    <row r="3186" spans="4:4">
      <c r="D3186" s="358"/>
    </row>
    <row r="3187" spans="4:4">
      <c r="D3187" s="358"/>
    </row>
    <row r="3188" spans="4:4">
      <c r="D3188" s="358"/>
    </row>
    <row r="3189" spans="4:4">
      <c r="D3189" s="358"/>
    </row>
    <row r="3190" spans="4:4">
      <c r="D3190" s="358"/>
    </row>
    <row r="3191" spans="4:4">
      <c r="D3191" s="358"/>
    </row>
    <row r="3192" spans="4:4">
      <c r="D3192" s="358"/>
    </row>
    <row r="3193" spans="4:4">
      <c r="D3193" s="358"/>
    </row>
    <row r="3194" spans="4:4">
      <c r="D3194" s="358"/>
    </row>
    <row r="3195" spans="4:4">
      <c r="D3195" s="358"/>
    </row>
    <row r="3196" spans="4:4">
      <c r="D3196" s="358"/>
    </row>
    <row r="3197" spans="4:4">
      <c r="D3197" s="358"/>
    </row>
    <row r="3198" spans="4:4">
      <c r="D3198" s="358"/>
    </row>
    <row r="3199" spans="4:4">
      <c r="D3199" s="358"/>
    </row>
    <row r="3200" spans="4:4">
      <c r="D3200" s="358"/>
    </row>
    <row r="3201" spans="4:4">
      <c r="D3201" s="358"/>
    </row>
    <row r="3202" spans="4:4">
      <c r="D3202" s="358"/>
    </row>
    <row r="3203" spans="4:4">
      <c r="D3203" s="358"/>
    </row>
    <row r="3204" spans="4:4">
      <c r="D3204" s="358"/>
    </row>
    <row r="3205" spans="4:4">
      <c r="D3205" s="358"/>
    </row>
    <row r="3206" spans="4:4">
      <c r="D3206" s="358"/>
    </row>
    <row r="3207" spans="4:4">
      <c r="D3207" s="358"/>
    </row>
    <row r="3208" spans="4:4">
      <c r="D3208" s="358"/>
    </row>
    <row r="3209" spans="4:4">
      <c r="D3209" s="358"/>
    </row>
    <row r="3210" spans="4:4">
      <c r="D3210" s="358"/>
    </row>
    <row r="3211" spans="4:4">
      <c r="D3211" s="358"/>
    </row>
    <row r="3212" spans="4:4">
      <c r="D3212" s="358"/>
    </row>
    <row r="3213" spans="4:4">
      <c r="D3213" s="358"/>
    </row>
    <row r="3214" spans="4:4">
      <c r="D3214" s="358"/>
    </row>
    <row r="3215" spans="4:4">
      <c r="D3215" s="358"/>
    </row>
    <row r="3216" spans="4:4">
      <c r="D3216" s="358"/>
    </row>
    <row r="3217" spans="4:4">
      <c r="D3217" s="358"/>
    </row>
    <row r="3218" spans="4:4">
      <c r="D3218" s="358"/>
    </row>
    <row r="3219" spans="4:4">
      <c r="D3219" s="358"/>
    </row>
    <row r="3220" spans="4:4">
      <c r="D3220" s="358"/>
    </row>
    <row r="3221" spans="4:4">
      <c r="D3221" s="358"/>
    </row>
    <row r="3222" spans="4:4">
      <c r="D3222" s="358"/>
    </row>
    <row r="3223" spans="4:4">
      <c r="D3223" s="358"/>
    </row>
    <row r="3224" spans="4:4">
      <c r="D3224" s="358"/>
    </row>
    <row r="3225" spans="4:4">
      <c r="D3225" s="358"/>
    </row>
    <row r="3226" spans="4:4">
      <c r="D3226" s="358"/>
    </row>
    <row r="3227" spans="4:4">
      <c r="D3227" s="358"/>
    </row>
    <row r="3228" spans="4:4">
      <c r="D3228" s="358"/>
    </row>
    <row r="3229" spans="4:4">
      <c r="D3229" s="358"/>
    </row>
    <row r="3230" spans="4:4">
      <c r="D3230" s="358"/>
    </row>
    <row r="3231" spans="4:4">
      <c r="D3231" s="358"/>
    </row>
    <row r="3232" spans="4:4">
      <c r="D3232" s="358"/>
    </row>
    <row r="3233" spans="4:4">
      <c r="D3233" s="358"/>
    </row>
    <row r="3234" spans="4:4">
      <c r="D3234" s="358"/>
    </row>
    <row r="3235" spans="4:4">
      <c r="D3235" s="358"/>
    </row>
    <row r="3236" spans="4:4">
      <c r="D3236" s="358"/>
    </row>
    <row r="3237" spans="4:4">
      <c r="D3237" s="358"/>
    </row>
    <row r="3238" spans="4:4">
      <c r="D3238" s="358"/>
    </row>
    <row r="3239" spans="4:4">
      <c r="D3239" s="358"/>
    </row>
    <row r="3240" spans="4:4">
      <c r="D3240" s="358"/>
    </row>
    <row r="3241" spans="4:4">
      <c r="D3241" s="358"/>
    </row>
    <row r="3242" spans="4:4">
      <c r="D3242" s="358"/>
    </row>
    <row r="3243" spans="4:4">
      <c r="D3243" s="358"/>
    </row>
    <row r="3244" spans="4:4">
      <c r="D3244" s="358"/>
    </row>
    <row r="3245" spans="4:4">
      <c r="D3245" s="358"/>
    </row>
    <row r="3246" spans="4:4">
      <c r="D3246" s="358"/>
    </row>
    <row r="3247" spans="4:4">
      <c r="D3247" s="358"/>
    </row>
    <row r="3248" spans="4:4">
      <c r="D3248" s="358"/>
    </row>
    <row r="3249" spans="4:4">
      <c r="D3249" s="358"/>
    </row>
    <row r="3250" spans="4:4">
      <c r="D3250" s="358"/>
    </row>
    <row r="3251" spans="4:4">
      <c r="D3251" s="358"/>
    </row>
    <row r="3252" spans="4:4">
      <c r="D3252" s="358"/>
    </row>
    <row r="3253" spans="4:4">
      <c r="D3253" s="358"/>
    </row>
    <row r="3254" spans="4:4">
      <c r="D3254" s="358"/>
    </row>
    <row r="3255" spans="4:4">
      <c r="D3255" s="358"/>
    </row>
    <row r="3256" spans="4:4">
      <c r="D3256" s="358"/>
    </row>
    <row r="3257" spans="4:4">
      <c r="D3257" s="358"/>
    </row>
    <row r="3258" spans="4:4">
      <c r="D3258" s="358"/>
    </row>
    <row r="3259" spans="4:4">
      <c r="D3259" s="358"/>
    </row>
    <row r="3260" spans="4:4">
      <c r="D3260" s="358"/>
    </row>
    <row r="3261" spans="4:4">
      <c r="D3261" s="358"/>
    </row>
    <row r="3262" spans="4:4">
      <c r="D3262" s="358"/>
    </row>
    <row r="3263" spans="4:4">
      <c r="D3263" s="358"/>
    </row>
    <row r="3264" spans="4:4">
      <c r="D3264" s="358"/>
    </row>
    <row r="3265" spans="4:4">
      <c r="D3265" s="358"/>
    </row>
    <row r="3266" spans="4:4">
      <c r="D3266" s="358"/>
    </row>
    <row r="3267" spans="4:4">
      <c r="D3267" s="358"/>
    </row>
    <row r="3268" spans="4:4">
      <c r="D3268" s="358"/>
    </row>
    <row r="3269" spans="4:4">
      <c r="D3269" s="358"/>
    </row>
    <row r="3270" spans="4:4">
      <c r="D3270" s="358"/>
    </row>
    <row r="3271" spans="4:4">
      <c r="D3271" s="358"/>
    </row>
    <row r="3272" spans="4:4">
      <c r="D3272" s="358"/>
    </row>
    <row r="3273" spans="4:4">
      <c r="D3273" s="358"/>
    </row>
    <row r="3274" spans="4:4">
      <c r="D3274" s="358"/>
    </row>
    <row r="3275" spans="4:4">
      <c r="D3275" s="358"/>
    </row>
    <row r="3276" spans="4:4">
      <c r="D3276" s="358"/>
    </row>
    <row r="3277" spans="4:4">
      <c r="D3277" s="358"/>
    </row>
    <row r="3278" spans="4:4">
      <c r="D3278" s="358"/>
    </row>
    <row r="3279" spans="4:4">
      <c r="D3279" s="358"/>
    </row>
    <row r="3280" spans="4:4">
      <c r="D3280" s="358"/>
    </row>
    <row r="3281" spans="4:4">
      <c r="D3281" s="358"/>
    </row>
    <row r="3282" spans="4:4">
      <c r="D3282" s="358"/>
    </row>
    <row r="3283" spans="4:4">
      <c r="D3283" s="358"/>
    </row>
    <row r="3284" spans="4:4">
      <c r="D3284" s="358"/>
    </row>
    <row r="3285" spans="4:4">
      <c r="D3285" s="358"/>
    </row>
    <row r="3286" spans="4:4">
      <c r="D3286" s="358"/>
    </row>
    <row r="3287" spans="4:4">
      <c r="D3287" s="358"/>
    </row>
    <row r="3288" spans="4:4">
      <c r="D3288" s="358"/>
    </row>
    <row r="3289" spans="4:4">
      <c r="D3289" s="358"/>
    </row>
    <row r="3290" spans="4:4">
      <c r="D3290" s="358"/>
    </row>
    <row r="3291" spans="4:4">
      <c r="D3291" s="358"/>
    </row>
    <row r="3292" spans="4:4">
      <c r="D3292" s="358"/>
    </row>
    <row r="3293" spans="4:4">
      <c r="D3293" s="358"/>
    </row>
    <row r="3294" spans="4:4">
      <c r="D3294" s="358"/>
    </row>
    <row r="3295" spans="4:4">
      <c r="D3295" s="358"/>
    </row>
    <row r="3296" spans="4:4">
      <c r="D3296" s="358"/>
    </row>
    <row r="3297" spans="4:4">
      <c r="D3297" s="358"/>
    </row>
    <row r="3298" spans="4:4">
      <c r="D3298" s="358"/>
    </row>
    <row r="3299" spans="4:4">
      <c r="D3299" s="358"/>
    </row>
    <row r="3300" spans="4:4">
      <c r="D3300" s="358"/>
    </row>
    <row r="3301" spans="4:4">
      <c r="D3301" s="358"/>
    </row>
    <row r="3302" spans="4:4">
      <c r="D3302" s="358"/>
    </row>
    <row r="3303" spans="4:4">
      <c r="D3303" s="358"/>
    </row>
    <row r="3304" spans="4:4">
      <c r="D3304" s="358"/>
    </row>
    <row r="3305" spans="4:4">
      <c r="D3305" s="358"/>
    </row>
    <row r="3306" spans="4:4">
      <c r="D3306" s="358"/>
    </row>
    <row r="3307" spans="4:4">
      <c r="D3307" s="358"/>
    </row>
    <row r="3308" spans="4:4">
      <c r="D3308" s="358"/>
    </row>
    <row r="3309" spans="4:4">
      <c r="D3309" s="358"/>
    </row>
    <row r="3310" spans="4:4">
      <c r="D3310" s="358"/>
    </row>
    <row r="3311" spans="4:4">
      <c r="D3311" s="358"/>
    </row>
    <row r="3312" spans="4:4">
      <c r="D3312" s="358"/>
    </row>
    <row r="3313" spans="4:4">
      <c r="D3313" s="358"/>
    </row>
    <row r="3314" spans="4:4">
      <c r="D3314" s="358"/>
    </row>
    <row r="3315" spans="4:4">
      <c r="D3315" s="358"/>
    </row>
    <row r="3316" spans="4:4">
      <c r="D3316" s="358"/>
    </row>
    <row r="3317" spans="4:4">
      <c r="D3317" s="358"/>
    </row>
    <row r="3318" spans="4:4">
      <c r="D3318" s="358"/>
    </row>
    <row r="3319" spans="4:4">
      <c r="D3319" s="358"/>
    </row>
    <row r="3320" spans="4:4">
      <c r="D3320" s="358"/>
    </row>
    <row r="3321" spans="4:4">
      <c r="D3321" s="358"/>
    </row>
    <row r="3322" spans="4:4">
      <c r="D3322" s="358"/>
    </row>
    <row r="3323" spans="4:4">
      <c r="D3323" s="358"/>
    </row>
    <row r="3324" spans="4:4">
      <c r="D3324" s="358"/>
    </row>
    <row r="3325" spans="4:4">
      <c r="D3325" s="358"/>
    </row>
    <row r="3326" spans="4:4">
      <c r="D3326" s="358"/>
    </row>
    <row r="3327" spans="4:4">
      <c r="D3327" s="358"/>
    </row>
    <row r="3328" spans="4:4">
      <c r="D3328" s="358"/>
    </row>
    <row r="3329" spans="4:4">
      <c r="D3329" s="358"/>
    </row>
    <row r="3330" spans="4:4">
      <c r="D3330" s="358"/>
    </row>
    <row r="3331" spans="4:4">
      <c r="D3331" s="358"/>
    </row>
    <row r="3332" spans="4:4">
      <c r="D3332" s="358"/>
    </row>
    <row r="3333" spans="4:4">
      <c r="D3333" s="358"/>
    </row>
    <row r="3334" spans="4:4">
      <c r="D3334" s="358"/>
    </row>
    <row r="3335" spans="4:4">
      <c r="D3335" s="358"/>
    </row>
    <row r="3336" spans="4:4">
      <c r="D3336" s="358"/>
    </row>
    <row r="3337" spans="4:4">
      <c r="D3337" s="358"/>
    </row>
    <row r="3338" spans="4:4">
      <c r="D3338" s="358"/>
    </row>
    <row r="3339" spans="4:4">
      <c r="D3339" s="358"/>
    </row>
    <row r="3340" spans="4:4">
      <c r="D3340" s="358"/>
    </row>
    <row r="3341" spans="4:4">
      <c r="D3341" s="358"/>
    </row>
    <row r="3342" spans="4:4">
      <c r="D3342" s="358"/>
    </row>
    <row r="3343" spans="4:4">
      <c r="D3343" s="358"/>
    </row>
    <row r="3344" spans="4:4">
      <c r="D3344" s="358"/>
    </row>
    <row r="3345" spans="4:4">
      <c r="D3345" s="358"/>
    </row>
    <row r="3346" spans="4:4">
      <c r="D3346" s="358"/>
    </row>
    <row r="3347" spans="4:4">
      <c r="D3347" s="358"/>
    </row>
    <row r="3348" spans="4:4">
      <c r="D3348" s="358"/>
    </row>
    <row r="3349" spans="4:4">
      <c r="D3349" s="358"/>
    </row>
    <row r="3350" spans="4:4">
      <c r="D3350" s="358"/>
    </row>
    <row r="3351" spans="4:4">
      <c r="D3351" s="358"/>
    </row>
    <row r="3352" spans="4:4">
      <c r="D3352" s="358"/>
    </row>
    <row r="3353" spans="4:4">
      <c r="D3353" s="358"/>
    </row>
    <row r="3354" spans="4:4">
      <c r="D3354" s="358"/>
    </row>
    <row r="3355" spans="4:4">
      <c r="D3355" s="358"/>
    </row>
    <row r="3356" spans="4:4">
      <c r="D3356" s="358"/>
    </row>
    <row r="3357" spans="4:4">
      <c r="D3357" s="358"/>
    </row>
    <row r="3358" spans="4:4">
      <c r="D3358" s="358"/>
    </row>
    <row r="3359" spans="4:4">
      <c r="D3359" s="358"/>
    </row>
    <row r="3360" spans="4:4">
      <c r="D3360" s="358"/>
    </row>
    <row r="3361" spans="4:4">
      <c r="D3361" s="358"/>
    </row>
    <row r="3362" spans="4:4">
      <c r="D3362" s="358"/>
    </row>
    <row r="3363" spans="4:4">
      <c r="D3363" s="358"/>
    </row>
    <row r="3364" spans="4:4">
      <c r="D3364" s="358"/>
    </row>
    <row r="3365" spans="4:4">
      <c r="D3365" s="358"/>
    </row>
    <row r="3366" spans="4:4">
      <c r="D3366" s="358"/>
    </row>
    <row r="3367" spans="4:4">
      <c r="D3367" s="358"/>
    </row>
    <row r="3368" spans="4:4">
      <c r="D3368" s="358"/>
    </row>
    <row r="3369" spans="4:4">
      <c r="D3369" s="358"/>
    </row>
    <row r="3370" spans="4:4">
      <c r="D3370" s="358"/>
    </row>
    <row r="3371" spans="4:4">
      <c r="D3371" s="358"/>
    </row>
    <row r="3372" spans="4:4">
      <c r="D3372" s="358"/>
    </row>
    <row r="3373" spans="4:4">
      <c r="D3373" s="358"/>
    </row>
    <row r="3374" spans="4:4">
      <c r="D3374" s="358"/>
    </row>
    <row r="3375" spans="4:4">
      <c r="D3375" s="358"/>
    </row>
    <row r="3376" spans="4:4">
      <c r="D3376" s="358"/>
    </row>
    <row r="3377" spans="4:4">
      <c r="D3377" s="358"/>
    </row>
    <row r="3378" spans="4:4">
      <c r="D3378" s="358"/>
    </row>
    <row r="3379" spans="4:4">
      <c r="D3379" s="358"/>
    </row>
    <row r="3380" spans="4:4">
      <c r="D3380" s="358"/>
    </row>
    <row r="3381" spans="4:4">
      <c r="D3381" s="358"/>
    </row>
    <row r="3382" spans="4:4">
      <c r="D3382" s="358"/>
    </row>
    <row r="3383" spans="4:4">
      <c r="D3383" s="358"/>
    </row>
    <row r="3384" spans="4:4">
      <c r="D3384" s="358"/>
    </row>
    <row r="3385" spans="4:4">
      <c r="D3385" s="358"/>
    </row>
    <row r="3386" spans="4:4">
      <c r="D3386" s="358"/>
    </row>
    <row r="3387" spans="4:4">
      <c r="D3387" s="358"/>
    </row>
    <row r="3388" spans="4:4">
      <c r="D3388" s="358"/>
    </row>
    <row r="3389" spans="4:4">
      <c r="D3389" s="358"/>
    </row>
    <row r="3390" spans="4:4">
      <c r="D3390" s="358"/>
    </row>
    <row r="3391" spans="4:4">
      <c r="D3391" s="358"/>
    </row>
    <row r="3392" spans="4:4">
      <c r="D3392" s="358"/>
    </row>
    <row r="3393" spans="4:4">
      <c r="D3393" s="358"/>
    </row>
    <row r="3394" spans="4:4">
      <c r="D3394" s="358"/>
    </row>
    <row r="3395" spans="4:4">
      <c r="D3395" s="358"/>
    </row>
    <row r="3396" spans="4:4">
      <c r="D3396" s="358"/>
    </row>
    <row r="3397" spans="4:4">
      <c r="D3397" s="358"/>
    </row>
    <row r="3398" spans="4:4">
      <c r="D3398" s="358"/>
    </row>
    <row r="3399" spans="4:4">
      <c r="D3399" s="358"/>
    </row>
    <row r="3400" spans="4:4">
      <c r="D3400" s="358"/>
    </row>
    <row r="3401" spans="4:4">
      <c r="D3401" s="358"/>
    </row>
    <row r="3402" spans="4:4">
      <c r="D3402" s="358"/>
    </row>
    <row r="3403" spans="4:4">
      <c r="D3403" s="358"/>
    </row>
    <row r="3404" spans="4:4">
      <c r="D3404" s="358"/>
    </row>
    <row r="3405" spans="4:4">
      <c r="D3405" s="358"/>
    </row>
    <row r="3406" spans="4:4">
      <c r="D3406" s="358"/>
    </row>
    <row r="3407" spans="4:4">
      <c r="D3407" s="358"/>
    </row>
    <row r="3408" spans="4:4">
      <c r="D3408" s="358"/>
    </row>
    <row r="3409" spans="4:4">
      <c r="D3409" s="358"/>
    </row>
    <row r="3410" spans="4:4">
      <c r="D3410" s="358"/>
    </row>
    <row r="3411" spans="4:4">
      <c r="D3411" s="358"/>
    </row>
    <row r="3412" spans="4:4">
      <c r="D3412" s="358"/>
    </row>
    <row r="3413" spans="4:4">
      <c r="D3413" s="358"/>
    </row>
    <row r="3414" spans="4:4">
      <c r="D3414" s="358"/>
    </row>
    <row r="3415" spans="4:4">
      <c r="D3415" s="358"/>
    </row>
    <row r="3416" spans="4:4">
      <c r="D3416" s="358"/>
    </row>
    <row r="3417" spans="4:4">
      <c r="D3417" s="358"/>
    </row>
    <row r="3418" spans="4:4">
      <c r="D3418" s="358"/>
    </row>
    <row r="3419" spans="4:4">
      <c r="D3419" s="358"/>
    </row>
    <row r="3420" spans="4:4">
      <c r="D3420" s="358"/>
    </row>
    <row r="3421" spans="4:4">
      <c r="D3421" s="358"/>
    </row>
    <row r="3422" spans="4:4">
      <c r="D3422" s="358"/>
    </row>
    <row r="3423" spans="4:4">
      <c r="D3423" s="358"/>
    </row>
    <row r="3424" spans="4:4">
      <c r="D3424" s="358"/>
    </row>
    <row r="3425" spans="4:4">
      <c r="D3425" s="358"/>
    </row>
    <row r="3426" spans="4:4">
      <c r="D3426" s="358"/>
    </row>
    <row r="3427" spans="4:4">
      <c r="D3427" s="358"/>
    </row>
    <row r="3428" spans="4:4">
      <c r="D3428" s="358"/>
    </row>
    <row r="3429" spans="4:4">
      <c r="D3429" s="358"/>
    </row>
    <row r="3430" spans="4:4">
      <c r="D3430" s="358"/>
    </row>
    <row r="3431" spans="4:4">
      <c r="D3431" s="358"/>
    </row>
    <row r="3432" spans="4:4">
      <c r="D3432" s="358"/>
    </row>
    <row r="3433" spans="4:4">
      <c r="D3433" s="358"/>
    </row>
    <row r="3434" spans="4:4">
      <c r="D3434" s="358"/>
    </row>
    <row r="3435" spans="4:4">
      <c r="D3435" s="358"/>
    </row>
    <row r="3436" spans="4:4">
      <c r="D3436" s="358"/>
    </row>
    <row r="3437" spans="4:4">
      <c r="D3437" s="358"/>
    </row>
    <row r="3438" spans="4:4">
      <c r="D3438" s="358"/>
    </row>
    <row r="3439" spans="4:4">
      <c r="D3439" s="358"/>
    </row>
    <row r="3440" spans="4:4">
      <c r="D3440" s="358"/>
    </row>
    <row r="3441" spans="4:4">
      <c r="D3441" s="358"/>
    </row>
    <row r="3442" spans="4:4">
      <c r="D3442" s="358"/>
    </row>
    <row r="3443" spans="4:4">
      <c r="D3443" s="358"/>
    </row>
    <row r="3444" spans="4:4">
      <c r="D3444" s="358"/>
    </row>
    <row r="3445" spans="4:4">
      <c r="D3445" s="358"/>
    </row>
    <row r="3446" spans="4:4">
      <c r="D3446" s="358"/>
    </row>
    <row r="3447" spans="4:4">
      <c r="D3447" s="358"/>
    </row>
    <row r="3448" spans="4:4">
      <c r="D3448" s="358"/>
    </row>
    <row r="3449" spans="4:4">
      <c r="D3449" s="358"/>
    </row>
    <row r="3450" spans="4:4">
      <c r="D3450" s="358"/>
    </row>
    <row r="3451" spans="4:4">
      <c r="D3451" s="358"/>
    </row>
    <row r="3452" spans="4:4">
      <c r="D3452" s="358"/>
    </row>
    <row r="3453" spans="4:4">
      <c r="D3453" s="358"/>
    </row>
    <row r="3454" spans="4:4">
      <c r="D3454" s="358"/>
    </row>
    <row r="3455" spans="4:4">
      <c r="D3455" s="358"/>
    </row>
    <row r="3456" spans="4:4">
      <c r="D3456" s="358"/>
    </row>
    <row r="3457" spans="4:4">
      <c r="D3457" s="358"/>
    </row>
    <row r="3458" spans="4:4">
      <c r="D3458" s="358"/>
    </row>
    <row r="3459" spans="4:4">
      <c r="D3459" s="358"/>
    </row>
    <row r="3460" spans="4:4">
      <c r="D3460" s="358"/>
    </row>
    <row r="3461" spans="4:4">
      <c r="D3461" s="358"/>
    </row>
    <row r="3462" spans="4:4">
      <c r="D3462" s="358"/>
    </row>
    <row r="3463" spans="4:4">
      <c r="D3463" s="358"/>
    </row>
    <row r="3464" spans="4:4">
      <c r="D3464" s="358"/>
    </row>
    <row r="3465" spans="4:4">
      <c r="D3465" s="358"/>
    </row>
    <row r="3466" spans="4:4">
      <c r="D3466" s="358"/>
    </row>
    <row r="3467" spans="4:4">
      <c r="D3467" s="358"/>
    </row>
    <row r="3468" spans="4:4">
      <c r="D3468" s="358"/>
    </row>
    <row r="3469" spans="4:4">
      <c r="D3469" s="358"/>
    </row>
    <row r="3470" spans="4:4">
      <c r="D3470" s="358"/>
    </row>
    <row r="3471" spans="4:4">
      <c r="D3471" s="358"/>
    </row>
    <row r="3472" spans="4:4">
      <c r="D3472" s="358"/>
    </row>
    <row r="3473" spans="4:4">
      <c r="D3473" s="358"/>
    </row>
    <row r="3474" spans="4:4">
      <c r="D3474" s="358"/>
    </row>
    <row r="3475" spans="4:4">
      <c r="D3475" s="358"/>
    </row>
    <row r="3476" spans="4:4">
      <c r="D3476" s="358"/>
    </row>
    <row r="3477" spans="4:4">
      <c r="D3477" s="358"/>
    </row>
    <row r="3478" spans="4:4">
      <c r="D3478" s="358"/>
    </row>
    <row r="3479" spans="4:4">
      <c r="D3479" s="358"/>
    </row>
    <row r="3480" spans="4:4">
      <c r="D3480" s="358"/>
    </row>
    <row r="3481" spans="4:4">
      <c r="D3481" s="358"/>
    </row>
    <row r="3482" spans="4:4">
      <c r="D3482" s="358"/>
    </row>
    <row r="3483" spans="4:4">
      <c r="D3483" s="358"/>
    </row>
    <row r="3484" spans="4:4">
      <c r="D3484" s="358"/>
    </row>
    <row r="3485" spans="4:4">
      <c r="D3485" s="358"/>
    </row>
    <row r="3486" spans="4:4">
      <c r="D3486" s="358"/>
    </row>
    <row r="3487" spans="4:4">
      <c r="D3487" s="358"/>
    </row>
    <row r="3488" spans="4:4">
      <c r="D3488" s="358"/>
    </row>
    <row r="3489" spans="4:4">
      <c r="D3489" s="358"/>
    </row>
    <row r="3490" spans="4:4">
      <c r="D3490" s="358"/>
    </row>
    <row r="3491" spans="4:4">
      <c r="D3491" s="358"/>
    </row>
    <row r="3492" spans="4:4">
      <c r="D3492" s="358"/>
    </row>
    <row r="3493" spans="4:4">
      <c r="D3493" s="358"/>
    </row>
    <row r="3494" spans="4:4">
      <c r="D3494" s="358"/>
    </row>
    <row r="3495" spans="4:4">
      <c r="D3495" s="358"/>
    </row>
    <row r="3496" spans="4:4">
      <c r="D3496" s="358"/>
    </row>
    <row r="3497" spans="4:4">
      <c r="D3497" s="358"/>
    </row>
    <row r="3498" spans="4:4">
      <c r="D3498" s="358"/>
    </row>
    <row r="3499" spans="4:4">
      <c r="D3499" s="358"/>
    </row>
    <row r="3500" spans="4:4">
      <c r="D3500" s="358"/>
    </row>
    <row r="3501" spans="4:4">
      <c r="D3501" s="358"/>
    </row>
    <row r="3502" spans="4:4">
      <c r="D3502" s="358"/>
    </row>
    <row r="3503" spans="4:4">
      <c r="D3503" s="358"/>
    </row>
    <row r="3504" spans="4:4">
      <c r="D3504" s="358"/>
    </row>
    <row r="3505" spans="4:4">
      <c r="D3505" s="358"/>
    </row>
    <row r="3506" spans="4:4">
      <c r="D3506" s="358"/>
    </row>
    <row r="3507" spans="4:4">
      <c r="D3507" s="358"/>
    </row>
    <row r="3508" spans="4:4">
      <c r="D3508" s="358"/>
    </row>
    <row r="3509" spans="4:4">
      <c r="D3509" s="358"/>
    </row>
    <row r="3510" spans="4:4">
      <c r="D3510" s="358"/>
    </row>
    <row r="3511" spans="4:4">
      <c r="D3511" s="358"/>
    </row>
    <row r="3512" spans="4:4">
      <c r="D3512" s="358"/>
    </row>
    <row r="3513" spans="4:4">
      <c r="D3513" s="358"/>
    </row>
    <row r="3514" spans="4:4">
      <c r="D3514" s="358"/>
    </row>
    <row r="3515" spans="4:4">
      <c r="D3515" s="358"/>
    </row>
    <row r="3516" spans="4:4">
      <c r="D3516" s="358"/>
    </row>
    <row r="3517" spans="4:4">
      <c r="D3517" s="358"/>
    </row>
    <row r="3518" spans="4:4">
      <c r="D3518" s="358"/>
    </row>
    <row r="3519" spans="4:4">
      <c r="D3519" s="358"/>
    </row>
    <row r="3520" spans="4:4">
      <c r="D3520" s="358"/>
    </row>
    <row r="3521" spans="4:4">
      <c r="D3521" s="358"/>
    </row>
    <row r="3522" spans="4:4">
      <c r="D3522" s="358"/>
    </row>
    <row r="3523" spans="4:4">
      <c r="D3523" s="358"/>
    </row>
    <row r="3524" spans="4:4">
      <c r="D3524" s="358"/>
    </row>
    <row r="3525" spans="4:4">
      <c r="D3525" s="358"/>
    </row>
    <row r="3526" spans="4:4">
      <c r="D3526" s="358"/>
    </row>
    <row r="3527" spans="4:4">
      <c r="D3527" s="358"/>
    </row>
    <row r="3528" spans="4:4">
      <c r="D3528" s="358"/>
    </row>
    <row r="3529" spans="4:4">
      <c r="D3529" s="358"/>
    </row>
    <row r="3530" spans="4:4">
      <c r="D3530" s="358"/>
    </row>
    <row r="3531" spans="4:4">
      <c r="D3531" s="358"/>
    </row>
    <row r="3532" spans="4:4">
      <c r="D3532" s="358"/>
    </row>
    <row r="3533" spans="4:4">
      <c r="D3533" s="358"/>
    </row>
    <row r="3534" spans="4:4">
      <c r="D3534" s="358"/>
    </row>
    <row r="3535" spans="4:4">
      <c r="D3535" s="358"/>
    </row>
    <row r="3536" spans="4:4">
      <c r="D3536" s="358"/>
    </row>
    <row r="3537" spans="4:4">
      <c r="D3537" s="358"/>
    </row>
    <row r="3538" spans="4:4">
      <c r="D3538" s="358"/>
    </row>
    <row r="3539" spans="4:4">
      <c r="D3539" s="358"/>
    </row>
    <row r="3540" spans="4:4">
      <c r="D3540" s="358"/>
    </row>
    <row r="3541" spans="4:4">
      <c r="D3541" s="358"/>
    </row>
    <row r="3542" spans="4:4">
      <c r="D3542" s="358"/>
    </row>
    <row r="3543" spans="4:4">
      <c r="D3543" s="358"/>
    </row>
    <row r="3544" spans="4:4">
      <c r="D3544" s="358"/>
    </row>
    <row r="3545" spans="4:4">
      <c r="D3545" s="358"/>
    </row>
    <row r="3546" spans="4:4">
      <c r="D3546" s="358"/>
    </row>
    <row r="3547" spans="4:4">
      <c r="D3547" s="358"/>
    </row>
    <row r="3548" spans="4:4">
      <c r="D3548" s="358"/>
    </row>
    <row r="3549" spans="4:4">
      <c r="D3549" s="358"/>
    </row>
    <row r="3550" spans="4:4">
      <c r="D3550" s="358"/>
    </row>
    <row r="3551" spans="4:4">
      <c r="D3551" s="358"/>
    </row>
    <row r="3552" spans="4:4">
      <c r="D3552" s="358"/>
    </row>
    <row r="3553" spans="4:4">
      <c r="D3553" s="358"/>
    </row>
    <row r="3554" spans="4:4">
      <c r="D3554" s="358"/>
    </row>
    <row r="3555" spans="4:4">
      <c r="D3555" s="358"/>
    </row>
    <row r="3556" spans="4:4">
      <c r="D3556" s="358"/>
    </row>
    <row r="3557" spans="4:4">
      <c r="D3557" s="358"/>
    </row>
    <row r="3558" spans="4:4">
      <c r="D3558" s="358"/>
    </row>
    <row r="3559" spans="4:4">
      <c r="D3559" s="358"/>
    </row>
    <row r="3560" spans="4:4">
      <c r="D3560" s="358"/>
    </row>
    <row r="3561" spans="4:4">
      <c r="D3561" s="358"/>
    </row>
    <row r="3562" spans="4:4">
      <c r="D3562" s="358"/>
    </row>
    <row r="3563" spans="4:4">
      <c r="D3563" s="358"/>
    </row>
    <row r="3564" spans="4:4">
      <c r="D3564" s="358"/>
    </row>
    <row r="3565" spans="4:4">
      <c r="D3565" s="358"/>
    </row>
    <row r="3566" spans="4:4">
      <c r="D3566" s="358"/>
    </row>
    <row r="3567" spans="4:4">
      <c r="D3567" s="358"/>
    </row>
    <row r="3568" spans="4:4">
      <c r="D3568" s="358"/>
    </row>
    <row r="3569" spans="4:4">
      <c r="D3569" s="358"/>
    </row>
    <row r="3570" spans="4:4">
      <c r="D3570" s="358"/>
    </row>
    <row r="3571" spans="4:4">
      <c r="D3571" s="358"/>
    </row>
    <row r="3572" spans="4:4">
      <c r="D3572" s="358"/>
    </row>
    <row r="3573" spans="4:4">
      <c r="D3573" s="358"/>
    </row>
    <row r="3574" spans="4:4">
      <c r="D3574" s="358"/>
    </row>
    <row r="3575" spans="4:4">
      <c r="D3575" s="358"/>
    </row>
    <row r="3576" spans="4:4">
      <c r="D3576" s="358"/>
    </row>
    <row r="3577" spans="4:4">
      <c r="D3577" s="358"/>
    </row>
    <row r="3578" spans="4:4">
      <c r="D3578" s="358"/>
    </row>
    <row r="3579" spans="4:4">
      <c r="D3579" s="358"/>
    </row>
    <row r="3580" spans="4:4">
      <c r="D3580" s="358"/>
    </row>
    <row r="3581" spans="4:4">
      <c r="D3581" s="358"/>
    </row>
    <row r="3582" spans="4:4">
      <c r="D3582" s="358"/>
    </row>
    <row r="3583" spans="4:4">
      <c r="D3583" s="358"/>
    </row>
    <row r="3584" spans="4:4">
      <c r="D3584" s="358"/>
    </row>
    <row r="3585" spans="4:4">
      <c r="D3585" s="358"/>
    </row>
    <row r="3586" spans="4:4">
      <c r="D3586" s="358"/>
    </row>
    <row r="3587" spans="4:4">
      <c r="D3587" s="358"/>
    </row>
    <row r="3588" spans="4:4">
      <c r="D3588" s="358"/>
    </row>
    <row r="3589" spans="4:4">
      <c r="D3589" s="358"/>
    </row>
    <row r="3590" spans="4:4">
      <c r="D3590" s="358"/>
    </row>
    <row r="3591" spans="4:4">
      <c r="D3591" s="358"/>
    </row>
    <row r="3592" spans="4:4">
      <c r="D3592" s="358"/>
    </row>
    <row r="3593" spans="4:4">
      <c r="D3593" s="358"/>
    </row>
    <row r="3594" spans="4:4">
      <c r="D3594" s="358"/>
    </row>
    <row r="3595" spans="4:4">
      <c r="D3595" s="358"/>
    </row>
    <row r="3596" spans="4:4">
      <c r="D3596" s="358"/>
    </row>
    <row r="3597" spans="4:4">
      <c r="D3597" s="358"/>
    </row>
    <row r="3598" spans="4:4">
      <c r="D3598" s="358"/>
    </row>
    <row r="3599" spans="4:4">
      <c r="D3599" s="358"/>
    </row>
    <row r="3600" spans="4:4">
      <c r="D3600" s="358"/>
    </row>
    <row r="3601" spans="4:4">
      <c r="D3601" s="358"/>
    </row>
    <row r="3602" spans="4:4">
      <c r="D3602" s="358"/>
    </row>
    <row r="3603" spans="4:4">
      <c r="D3603" s="358"/>
    </row>
    <row r="3604" spans="4:4">
      <c r="D3604" s="358"/>
    </row>
    <row r="3605" spans="4:4">
      <c r="D3605" s="358"/>
    </row>
    <row r="3606" spans="4:4">
      <c r="D3606" s="358"/>
    </row>
    <row r="3607" spans="4:4">
      <c r="D3607" s="358"/>
    </row>
    <row r="3608" spans="4:4">
      <c r="D3608" s="358"/>
    </row>
    <row r="3609" spans="4:4">
      <c r="D3609" s="358"/>
    </row>
    <row r="3610" spans="4:4">
      <c r="D3610" s="358"/>
    </row>
    <row r="3611" spans="4:4">
      <c r="D3611" s="358"/>
    </row>
    <row r="3612" spans="4:4">
      <c r="D3612" s="358"/>
    </row>
    <row r="3613" spans="4:4">
      <c r="D3613" s="358"/>
    </row>
    <row r="3614" spans="4:4">
      <c r="D3614" s="358"/>
    </row>
    <row r="3615" spans="4:4">
      <c r="D3615" s="358"/>
    </row>
    <row r="3616" spans="4:4">
      <c r="D3616" s="358"/>
    </row>
    <row r="3617" spans="4:4">
      <c r="D3617" s="358"/>
    </row>
    <row r="3618" spans="4:4">
      <c r="D3618" s="358"/>
    </row>
    <row r="3619" spans="4:4">
      <c r="D3619" s="358"/>
    </row>
    <row r="3620" spans="4:4">
      <c r="D3620" s="358"/>
    </row>
    <row r="3621" spans="4:4">
      <c r="D3621" s="358"/>
    </row>
    <row r="3622" spans="4:4">
      <c r="D3622" s="358"/>
    </row>
    <row r="3623" spans="4:4">
      <c r="D3623" s="358"/>
    </row>
    <row r="3624" spans="4:4">
      <c r="D3624" s="358"/>
    </row>
    <row r="3625" spans="4:4">
      <c r="D3625" s="358"/>
    </row>
    <row r="3626" spans="4:4">
      <c r="D3626" s="358"/>
    </row>
    <row r="3627" spans="4:4">
      <c r="D3627" s="358"/>
    </row>
    <row r="3628" spans="4:4">
      <c r="D3628" s="358"/>
    </row>
    <row r="3629" spans="4:4">
      <c r="D3629" s="358"/>
    </row>
    <row r="3630" spans="4:4">
      <c r="D3630" s="358"/>
    </row>
    <row r="3631" spans="4:4">
      <c r="D3631" s="358"/>
    </row>
    <row r="3632" spans="4:4">
      <c r="D3632" s="358"/>
    </row>
    <row r="3633" spans="4:4">
      <c r="D3633" s="358"/>
    </row>
    <row r="3634" spans="4:4">
      <c r="D3634" s="358"/>
    </row>
    <row r="3635" spans="4:4">
      <c r="D3635" s="358"/>
    </row>
    <row r="3636" spans="4:4">
      <c r="D3636" s="358"/>
    </row>
    <row r="3637" spans="4:4">
      <c r="D3637" s="358"/>
    </row>
    <row r="3638" spans="4:4">
      <c r="D3638" s="358"/>
    </row>
    <row r="3639" spans="4:4">
      <c r="D3639" s="358"/>
    </row>
    <row r="3640" spans="4:4">
      <c r="D3640" s="358"/>
    </row>
    <row r="3641" spans="4:4">
      <c r="D3641" s="358"/>
    </row>
    <row r="3642" spans="4:4">
      <c r="D3642" s="358"/>
    </row>
    <row r="3643" spans="4:4">
      <c r="D3643" s="358"/>
    </row>
    <row r="3644" spans="4:4">
      <c r="D3644" s="358"/>
    </row>
    <row r="3645" spans="4:4">
      <c r="D3645" s="358"/>
    </row>
    <row r="3646" spans="4:4">
      <c r="D3646" s="358"/>
    </row>
    <row r="3647" spans="4:4">
      <c r="D3647" s="358"/>
    </row>
    <row r="3648" spans="4:4">
      <c r="D3648" s="358"/>
    </row>
    <row r="3649" spans="4:4">
      <c r="D3649" s="358"/>
    </row>
    <row r="3650" spans="4:4">
      <c r="D3650" s="358"/>
    </row>
    <row r="3651" spans="4:4">
      <c r="D3651" s="358"/>
    </row>
    <row r="3652" spans="4:4">
      <c r="D3652" s="358"/>
    </row>
    <row r="3653" spans="4:4">
      <c r="D3653" s="358"/>
    </row>
    <row r="3654" spans="4:4">
      <c r="D3654" s="358"/>
    </row>
    <row r="3655" spans="4:4">
      <c r="D3655" s="358"/>
    </row>
    <row r="3656" spans="4:4">
      <c r="D3656" s="358"/>
    </row>
    <row r="3657" spans="4:4">
      <c r="D3657" s="358"/>
    </row>
    <row r="3658" spans="4:4">
      <c r="D3658" s="358"/>
    </row>
    <row r="3659" spans="4:4">
      <c r="D3659" s="358"/>
    </row>
    <row r="3660" spans="4:4">
      <c r="D3660" s="358"/>
    </row>
    <row r="3661" spans="4:4">
      <c r="D3661" s="358"/>
    </row>
    <row r="3662" spans="4:4">
      <c r="D3662" s="358"/>
    </row>
    <row r="3663" spans="4:4">
      <c r="D3663" s="358"/>
    </row>
    <row r="3664" spans="4:4">
      <c r="D3664" s="358"/>
    </row>
    <row r="3665" spans="4:4">
      <c r="D3665" s="358"/>
    </row>
    <row r="3666" spans="4:4">
      <c r="D3666" s="358"/>
    </row>
    <row r="3667" spans="4:4">
      <c r="D3667" s="358"/>
    </row>
    <row r="3668" spans="4:4">
      <c r="D3668" s="358"/>
    </row>
    <row r="3669" spans="4:4">
      <c r="D3669" s="358"/>
    </row>
    <row r="3670" spans="4:4">
      <c r="D3670" s="358"/>
    </row>
    <row r="3671" spans="4:4">
      <c r="D3671" s="358"/>
    </row>
    <row r="3672" spans="4:4">
      <c r="D3672" s="358"/>
    </row>
    <row r="3673" spans="4:4">
      <c r="D3673" s="358"/>
    </row>
    <row r="3674" spans="4:4">
      <c r="D3674" s="358"/>
    </row>
    <row r="3675" spans="4:4">
      <c r="D3675" s="358"/>
    </row>
    <row r="3676" spans="4:4">
      <c r="D3676" s="358"/>
    </row>
    <row r="3677" spans="4:4">
      <c r="D3677" s="358"/>
    </row>
    <row r="3678" spans="4:4">
      <c r="D3678" s="358"/>
    </row>
    <row r="3679" spans="4:4">
      <c r="D3679" s="358"/>
    </row>
    <row r="3680" spans="4:4">
      <c r="D3680" s="358"/>
    </row>
    <row r="3681" spans="4:4">
      <c r="D3681" s="358"/>
    </row>
    <row r="3682" spans="4:4">
      <c r="D3682" s="358"/>
    </row>
    <row r="3683" spans="4:4">
      <c r="D3683" s="358"/>
    </row>
    <row r="3684" spans="4:4">
      <c r="D3684" s="358"/>
    </row>
    <row r="3685" spans="4:4">
      <c r="D3685" s="358"/>
    </row>
    <row r="3686" spans="4:4">
      <c r="D3686" s="358"/>
    </row>
    <row r="3687" spans="4:4">
      <c r="D3687" s="358"/>
    </row>
    <row r="3688" spans="4:4">
      <c r="D3688" s="358"/>
    </row>
    <row r="3689" spans="4:4">
      <c r="D3689" s="358"/>
    </row>
    <row r="3690" spans="4:4">
      <c r="D3690" s="358"/>
    </row>
    <row r="3691" spans="4:4">
      <c r="D3691" s="358"/>
    </row>
    <row r="3692" spans="4:4">
      <c r="D3692" s="358"/>
    </row>
    <row r="3693" spans="4:4">
      <c r="D3693" s="358"/>
    </row>
    <row r="3694" spans="4:4">
      <c r="D3694" s="358"/>
    </row>
    <row r="3695" spans="4:4">
      <c r="D3695" s="358"/>
    </row>
    <row r="3696" spans="4:4">
      <c r="D3696" s="358"/>
    </row>
    <row r="3697" spans="4:4">
      <c r="D3697" s="358"/>
    </row>
    <row r="3698" spans="4:4">
      <c r="D3698" s="358"/>
    </row>
    <row r="3699" spans="4:4">
      <c r="D3699" s="358"/>
    </row>
    <row r="3700" spans="4:4">
      <c r="D3700" s="358"/>
    </row>
    <row r="3701" spans="4:4">
      <c r="D3701" s="358"/>
    </row>
    <row r="3702" spans="4:4">
      <c r="D3702" s="358"/>
    </row>
    <row r="3703" spans="4:4">
      <c r="D3703" s="358"/>
    </row>
    <row r="3704" spans="4:4">
      <c r="D3704" s="358"/>
    </row>
    <row r="3705" spans="4:4">
      <c r="D3705" s="358"/>
    </row>
    <row r="3706" spans="4:4">
      <c r="D3706" s="358"/>
    </row>
    <row r="3707" spans="4:4">
      <c r="D3707" s="358"/>
    </row>
    <row r="3708" spans="4:4">
      <c r="D3708" s="358"/>
    </row>
    <row r="3709" spans="4:4">
      <c r="D3709" s="358"/>
    </row>
    <row r="3710" spans="4:4">
      <c r="D3710" s="358"/>
    </row>
    <row r="3711" spans="4:4">
      <c r="D3711" s="358"/>
    </row>
    <row r="3712" spans="4:4">
      <c r="D3712" s="358"/>
    </row>
    <row r="3713" spans="4:4">
      <c r="D3713" s="358"/>
    </row>
    <row r="3714" spans="4:4">
      <c r="D3714" s="358"/>
    </row>
    <row r="3715" spans="4:4">
      <c r="D3715" s="358"/>
    </row>
    <row r="3716" spans="4:4">
      <c r="D3716" s="358"/>
    </row>
    <row r="3717" spans="4:4">
      <c r="D3717" s="358"/>
    </row>
    <row r="3718" spans="4:4">
      <c r="D3718" s="358"/>
    </row>
    <row r="3719" spans="4:4">
      <c r="D3719" s="358"/>
    </row>
    <row r="3720" spans="4:4">
      <c r="D3720" s="358"/>
    </row>
    <row r="3721" spans="4:4">
      <c r="D3721" s="358"/>
    </row>
    <row r="3722" spans="4:4">
      <c r="D3722" s="358"/>
    </row>
    <row r="3723" spans="4:4">
      <c r="D3723" s="358"/>
    </row>
    <row r="3724" spans="4:4">
      <c r="D3724" s="358"/>
    </row>
    <row r="3725" spans="4:4">
      <c r="D3725" s="358"/>
    </row>
    <row r="3726" spans="4:4">
      <c r="D3726" s="358"/>
    </row>
    <row r="3727" spans="4:4">
      <c r="D3727" s="358"/>
    </row>
    <row r="3728" spans="4:4">
      <c r="D3728" s="358"/>
    </row>
    <row r="3729" spans="4:4">
      <c r="D3729" s="358"/>
    </row>
    <row r="3730" spans="4:4">
      <c r="D3730" s="358"/>
    </row>
    <row r="3731" spans="4:4">
      <c r="D3731" s="358"/>
    </row>
    <row r="3732" spans="4:4">
      <c r="D3732" s="358"/>
    </row>
    <row r="3733" spans="4:4">
      <c r="D3733" s="358"/>
    </row>
    <row r="3734" spans="4:4">
      <c r="D3734" s="358"/>
    </row>
    <row r="3735" spans="4:4">
      <c r="D3735" s="358"/>
    </row>
    <row r="3736" spans="4:4">
      <c r="D3736" s="358"/>
    </row>
    <row r="3737" spans="4:4">
      <c r="D3737" s="358"/>
    </row>
    <row r="3738" spans="4:4">
      <c r="D3738" s="358"/>
    </row>
    <row r="3739" spans="4:4">
      <c r="D3739" s="358"/>
    </row>
    <row r="3740" spans="4:4">
      <c r="D3740" s="358"/>
    </row>
    <row r="3741" spans="4:4">
      <c r="D3741" s="358"/>
    </row>
    <row r="3742" spans="4:4">
      <c r="D3742" s="358"/>
    </row>
    <row r="3743" spans="4:4">
      <c r="D3743" s="358"/>
    </row>
    <row r="3744" spans="4:4">
      <c r="D3744" s="358"/>
    </row>
    <row r="3745" spans="4:4">
      <c r="D3745" s="358"/>
    </row>
    <row r="3746" spans="4:4">
      <c r="D3746" s="358"/>
    </row>
    <row r="3747" spans="4:4">
      <c r="D3747" s="358"/>
    </row>
    <row r="3748" spans="4:4">
      <c r="D3748" s="358"/>
    </row>
    <row r="3749" spans="4:4">
      <c r="D3749" s="358"/>
    </row>
    <row r="3750" spans="4:4">
      <c r="D3750" s="358"/>
    </row>
    <row r="3751" spans="4:4">
      <c r="D3751" s="358"/>
    </row>
    <row r="3752" spans="4:4">
      <c r="D3752" s="358"/>
    </row>
    <row r="3753" spans="4:4">
      <c r="D3753" s="358"/>
    </row>
    <row r="3754" spans="4:4">
      <c r="D3754" s="358"/>
    </row>
    <row r="3755" spans="4:4">
      <c r="D3755" s="358"/>
    </row>
    <row r="3756" spans="4:4">
      <c r="D3756" s="358"/>
    </row>
    <row r="3757" spans="4:4">
      <c r="D3757" s="358"/>
    </row>
    <row r="3758" spans="4:4">
      <c r="D3758" s="358"/>
    </row>
    <row r="3759" spans="4:4">
      <c r="D3759" s="358"/>
    </row>
    <row r="3760" spans="4:4">
      <c r="D3760" s="358"/>
    </row>
    <row r="3761" spans="4:4">
      <c r="D3761" s="358"/>
    </row>
    <row r="3762" spans="4:4">
      <c r="D3762" s="358"/>
    </row>
    <row r="3763" spans="4:4">
      <c r="D3763" s="358"/>
    </row>
    <row r="3764" spans="4:4">
      <c r="D3764" s="358"/>
    </row>
    <row r="3765" spans="4:4">
      <c r="D3765" s="358"/>
    </row>
    <row r="3766" spans="4:4">
      <c r="D3766" s="358"/>
    </row>
    <row r="3767" spans="4:4">
      <c r="D3767" s="358"/>
    </row>
    <row r="3768" spans="4:4">
      <c r="D3768" s="358"/>
    </row>
    <row r="3769" spans="4:4">
      <c r="D3769" s="358"/>
    </row>
    <row r="3770" spans="4:4">
      <c r="D3770" s="358"/>
    </row>
    <row r="3771" spans="4:4">
      <c r="D3771" s="358"/>
    </row>
    <row r="3772" spans="4:4">
      <c r="D3772" s="358"/>
    </row>
    <row r="3773" spans="4:4">
      <c r="D3773" s="358"/>
    </row>
    <row r="3774" spans="4:4">
      <c r="D3774" s="358"/>
    </row>
    <row r="3775" spans="4:4">
      <c r="D3775" s="358"/>
    </row>
    <row r="3776" spans="4:4">
      <c r="D3776" s="358"/>
    </row>
    <row r="3777" spans="4:4">
      <c r="D3777" s="358"/>
    </row>
    <row r="3778" spans="4:4">
      <c r="D3778" s="358"/>
    </row>
    <row r="3779" spans="4:4">
      <c r="D3779" s="358"/>
    </row>
    <row r="3780" spans="4:4">
      <c r="D3780" s="358"/>
    </row>
    <row r="3781" spans="4:4">
      <c r="D3781" s="358"/>
    </row>
    <row r="3782" spans="4:4">
      <c r="D3782" s="358"/>
    </row>
    <row r="3783" spans="4:4">
      <c r="D3783" s="358"/>
    </row>
    <row r="3784" spans="4:4">
      <c r="D3784" s="358"/>
    </row>
    <row r="3785" spans="4:4">
      <c r="D3785" s="358"/>
    </row>
    <row r="3786" spans="4:4">
      <c r="D3786" s="358"/>
    </row>
    <row r="3787" spans="4:4">
      <c r="D3787" s="358"/>
    </row>
    <row r="3788" spans="4:4">
      <c r="D3788" s="358"/>
    </row>
    <row r="3789" spans="4:4">
      <c r="D3789" s="358"/>
    </row>
    <row r="3790" spans="4:4">
      <c r="D3790" s="358"/>
    </row>
    <row r="3791" spans="4:4">
      <c r="D3791" s="358"/>
    </row>
    <row r="3792" spans="4:4">
      <c r="D3792" s="358"/>
    </row>
    <row r="3793" spans="4:4">
      <c r="D3793" s="358"/>
    </row>
    <row r="3794" spans="4:4">
      <c r="D3794" s="358"/>
    </row>
    <row r="3795" spans="4:4">
      <c r="D3795" s="358"/>
    </row>
    <row r="3796" spans="4:4">
      <c r="D3796" s="358"/>
    </row>
    <row r="3797" spans="4:4">
      <c r="D3797" s="358"/>
    </row>
    <row r="3798" spans="4:4">
      <c r="D3798" s="358"/>
    </row>
    <row r="3799" spans="4:4">
      <c r="D3799" s="358"/>
    </row>
    <row r="3800" spans="4:4">
      <c r="D3800" s="358"/>
    </row>
    <row r="3801" spans="4:4">
      <c r="D3801" s="358"/>
    </row>
    <row r="3802" spans="4:4">
      <c r="D3802" s="358"/>
    </row>
    <row r="3803" spans="4:4">
      <c r="D3803" s="358"/>
    </row>
    <row r="3804" spans="4:4">
      <c r="D3804" s="358"/>
    </row>
    <row r="3805" spans="4:4">
      <c r="D3805" s="358"/>
    </row>
    <row r="3806" spans="4:4">
      <c r="D3806" s="358"/>
    </row>
    <row r="3807" spans="4:4">
      <c r="D3807" s="358"/>
    </row>
    <row r="3808" spans="4:4">
      <c r="D3808" s="358"/>
    </row>
    <row r="3809" spans="4:4">
      <c r="D3809" s="358"/>
    </row>
    <row r="3810" spans="4:4">
      <c r="D3810" s="358"/>
    </row>
    <row r="3811" spans="4:4">
      <c r="D3811" s="358"/>
    </row>
    <row r="3812" spans="4:4">
      <c r="D3812" s="358"/>
    </row>
    <row r="3813" spans="4:4">
      <c r="D3813" s="358"/>
    </row>
    <row r="3814" spans="4:4">
      <c r="D3814" s="358"/>
    </row>
    <row r="3815" spans="4:4">
      <c r="D3815" s="358"/>
    </row>
    <row r="3816" spans="4:4">
      <c r="D3816" s="358"/>
    </row>
    <row r="3817" spans="4:4">
      <c r="D3817" s="358"/>
    </row>
    <row r="3818" spans="4:4">
      <c r="D3818" s="358"/>
    </row>
    <row r="3819" spans="4:4">
      <c r="D3819" s="358"/>
    </row>
    <row r="3820" spans="4:4">
      <c r="D3820" s="358"/>
    </row>
    <row r="3821" spans="4:4">
      <c r="D3821" s="358"/>
    </row>
    <row r="3822" spans="4:4">
      <c r="D3822" s="358"/>
    </row>
    <row r="3823" spans="4:4">
      <c r="D3823" s="358"/>
    </row>
    <row r="3824" spans="4:4">
      <c r="D3824" s="358"/>
    </row>
    <row r="3825" spans="4:4">
      <c r="D3825" s="358"/>
    </row>
    <row r="3826" spans="4:4">
      <c r="D3826" s="358"/>
    </row>
    <row r="3827" spans="4:4">
      <c r="D3827" s="358"/>
    </row>
    <row r="3828" spans="4:4">
      <c r="D3828" s="358"/>
    </row>
    <row r="3829" spans="4:4">
      <c r="D3829" s="358"/>
    </row>
    <row r="3830" spans="4:4">
      <c r="D3830" s="358"/>
    </row>
    <row r="3831" spans="4:4">
      <c r="D3831" s="358"/>
    </row>
    <row r="3832" spans="4:4">
      <c r="D3832" s="358"/>
    </row>
    <row r="3833" spans="4:4">
      <c r="D3833" s="358"/>
    </row>
    <row r="3834" spans="4:4">
      <c r="D3834" s="358"/>
    </row>
    <row r="3835" spans="4:4">
      <c r="D3835" s="358"/>
    </row>
    <row r="3836" spans="4:4">
      <c r="D3836" s="358"/>
    </row>
    <row r="3837" spans="4:4">
      <c r="D3837" s="358"/>
    </row>
    <row r="3838" spans="4:4">
      <c r="D3838" s="358"/>
    </row>
    <row r="3839" spans="4:4">
      <c r="D3839" s="358"/>
    </row>
    <row r="3840" spans="4:4">
      <c r="D3840" s="358"/>
    </row>
    <row r="3841" spans="4:4">
      <c r="D3841" s="358"/>
    </row>
    <row r="3842" spans="4:4">
      <c r="D3842" s="358"/>
    </row>
    <row r="3843" spans="4:4">
      <c r="D3843" s="358"/>
    </row>
    <row r="3844" spans="4:4">
      <c r="D3844" s="358"/>
    </row>
    <row r="3845" spans="4:4">
      <c r="D3845" s="358"/>
    </row>
    <row r="3846" spans="4:4">
      <c r="D3846" s="358"/>
    </row>
    <row r="3847" spans="4:4">
      <c r="D3847" s="358"/>
    </row>
    <row r="3848" spans="4:4">
      <c r="D3848" s="358"/>
    </row>
    <row r="3849" spans="4:4">
      <c r="D3849" s="358"/>
    </row>
    <row r="3850" spans="4:4">
      <c r="D3850" s="358"/>
    </row>
    <row r="3851" spans="4:4">
      <c r="D3851" s="358"/>
    </row>
    <row r="3852" spans="4:4">
      <c r="D3852" s="358"/>
    </row>
    <row r="3853" spans="4:4">
      <c r="D3853" s="358"/>
    </row>
    <row r="3854" spans="4:4">
      <c r="D3854" s="358"/>
    </row>
    <row r="3855" spans="4:4">
      <c r="D3855" s="358"/>
    </row>
    <row r="3856" spans="4:4">
      <c r="D3856" s="358"/>
    </row>
    <row r="3857" spans="4:4">
      <c r="D3857" s="358"/>
    </row>
    <row r="3858" spans="4:4">
      <c r="D3858" s="358"/>
    </row>
    <row r="3859" spans="4:4">
      <c r="D3859" s="358"/>
    </row>
    <row r="3860" spans="4:4">
      <c r="D3860" s="358"/>
    </row>
    <row r="3861" spans="4:4">
      <c r="D3861" s="358"/>
    </row>
    <row r="3862" spans="4:4">
      <c r="D3862" s="358"/>
    </row>
    <row r="3863" spans="4:4">
      <c r="D3863" s="358"/>
    </row>
    <row r="3864" spans="4:4">
      <c r="D3864" s="358"/>
    </row>
    <row r="3865" spans="4:4">
      <c r="D3865" s="358"/>
    </row>
    <row r="3866" spans="4:4">
      <c r="D3866" s="358"/>
    </row>
    <row r="3867" spans="4:4">
      <c r="D3867" s="358"/>
    </row>
    <row r="3868" spans="4:4">
      <c r="D3868" s="358"/>
    </row>
    <row r="3869" spans="4:4">
      <c r="D3869" s="358"/>
    </row>
    <row r="3870" spans="4:4">
      <c r="D3870" s="358"/>
    </row>
    <row r="3871" spans="4:4">
      <c r="D3871" s="358"/>
    </row>
    <row r="3872" spans="4:4">
      <c r="D3872" s="358"/>
    </row>
    <row r="3873" spans="4:4">
      <c r="D3873" s="358"/>
    </row>
    <row r="3874" spans="4:4">
      <c r="D3874" s="358"/>
    </row>
    <row r="3875" spans="4:4">
      <c r="D3875" s="358"/>
    </row>
    <row r="3876" spans="4:4">
      <c r="D3876" s="358"/>
    </row>
    <row r="3877" spans="4:4">
      <c r="D3877" s="358"/>
    </row>
    <row r="3878" spans="4:4">
      <c r="D3878" s="358"/>
    </row>
    <row r="3879" spans="4:4">
      <c r="D3879" s="358"/>
    </row>
    <row r="3880" spans="4:4">
      <c r="D3880" s="358"/>
    </row>
    <row r="3881" spans="4:4">
      <c r="D3881" s="358"/>
    </row>
    <row r="3882" spans="4:4">
      <c r="D3882" s="358"/>
    </row>
    <row r="3883" spans="4:4">
      <c r="D3883" s="358"/>
    </row>
    <row r="3884" spans="4:4">
      <c r="D3884" s="358"/>
    </row>
    <row r="3885" spans="4:4">
      <c r="D3885" s="358"/>
    </row>
    <row r="3886" spans="4:4">
      <c r="D3886" s="358"/>
    </row>
    <row r="3887" spans="4:4">
      <c r="D3887" s="358"/>
    </row>
    <row r="3888" spans="4:4">
      <c r="D3888" s="358"/>
    </row>
    <row r="3889" spans="4:4">
      <c r="D3889" s="358"/>
    </row>
    <row r="3890" spans="4:4">
      <c r="D3890" s="358"/>
    </row>
    <row r="3891" spans="4:4">
      <c r="D3891" s="358"/>
    </row>
    <row r="3892" spans="4:4">
      <c r="D3892" s="358"/>
    </row>
    <row r="3893" spans="4:4">
      <c r="D3893" s="358"/>
    </row>
    <row r="3894" spans="4:4">
      <c r="D3894" s="358"/>
    </row>
    <row r="3895" spans="4:4">
      <c r="D3895" s="358"/>
    </row>
    <row r="3896" spans="4:4">
      <c r="D3896" s="358"/>
    </row>
    <row r="3897" spans="4:4">
      <c r="D3897" s="358"/>
    </row>
    <row r="3898" spans="4:4">
      <c r="D3898" s="358"/>
    </row>
    <row r="3899" spans="4:4">
      <c r="D3899" s="358"/>
    </row>
    <row r="3900" spans="4:4">
      <c r="D3900" s="358"/>
    </row>
    <row r="3901" spans="4:4">
      <c r="D3901" s="358"/>
    </row>
    <row r="3902" spans="4:4">
      <c r="D3902" s="358"/>
    </row>
    <row r="3903" spans="4:4">
      <c r="D3903" s="358"/>
    </row>
    <row r="3904" spans="4:4">
      <c r="D3904" s="358"/>
    </row>
    <row r="3905" spans="4:4">
      <c r="D3905" s="358"/>
    </row>
    <row r="3906" spans="4:4">
      <c r="D3906" s="358"/>
    </row>
    <row r="3907" spans="4:4">
      <c r="D3907" s="358"/>
    </row>
    <row r="3908" spans="4:4">
      <c r="D3908" s="358"/>
    </row>
    <row r="3909" spans="4:4">
      <c r="D3909" s="358"/>
    </row>
    <row r="3910" spans="4:4">
      <c r="D3910" s="358"/>
    </row>
    <row r="3911" spans="4:4">
      <c r="D3911" s="358"/>
    </row>
    <row r="3912" spans="4:4">
      <c r="D3912" s="358"/>
    </row>
    <row r="3913" spans="4:4">
      <c r="D3913" s="358"/>
    </row>
    <row r="3914" spans="4:4">
      <c r="D3914" s="358"/>
    </row>
    <row r="3915" spans="4:4">
      <c r="D3915" s="358"/>
    </row>
    <row r="3916" spans="4:4">
      <c r="D3916" s="358"/>
    </row>
    <row r="3917" spans="4:4">
      <c r="D3917" s="358"/>
    </row>
    <row r="3918" spans="4:4">
      <c r="D3918" s="358"/>
    </row>
    <row r="3919" spans="4:4">
      <c r="D3919" s="358"/>
    </row>
    <row r="3920" spans="4:4">
      <c r="D3920" s="358"/>
    </row>
    <row r="3921" spans="4:4">
      <c r="D3921" s="358"/>
    </row>
    <row r="3922" spans="4:4">
      <c r="D3922" s="358"/>
    </row>
    <row r="3923" spans="4:4">
      <c r="D3923" s="358"/>
    </row>
    <row r="3924" spans="4:4">
      <c r="D3924" s="358"/>
    </row>
    <row r="3925" spans="4:4">
      <c r="D3925" s="358"/>
    </row>
    <row r="3926" spans="4:4">
      <c r="D3926" s="358"/>
    </row>
    <row r="3927" spans="4:4">
      <c r="D3927" s="358"/>
    </row>
    <row r="3928" spans="4:4">
      <c r="D3928" s="358"/>
    </row>
    <row r="3929" spans="4:4">
      <c r="D3929" s="358"/>
    </row>
    <row r="3930" spans="4:4">
      <c r="D3930" s="358"/>
    </row>
    <row r="3931" spans="4:4">
      <c r="D3931" s="358"/>
    </row>
    <row r="3932" spans="4:4">
      <c r="D3932" s="358"/>
    </row>
    <row r="3933" spans="4:4">
      <c r="D3933" s="358"/>
    </row>
    <row r="3934" spans="4:4">
      <c r="D3934" s="358"/>
    </row>
    <row r="3935" spans="4:4">
      <c r="D3935" s="358"/>
    </row>
    <row r="3936" spans="4:4">
      <c r="D3936" s="358"/>
    </row>
    <row r="3937" spans="4:4">
      <c r="D3937" s="358"/>
    </row>
    <row r="3938" spans="4:4">
      <c r="D3938" s="358"/>
    </row>
    <row r="3939" spans="4:4">
      <c r="D3939" s="358"/>
    </row>
    <row r="3940" spans="4:4">
      <c r="D3940" s="358"/>
    </row>
    <row r="3941" spans="4:4">
      <c r="D3941" s="358"/>
    </row>
    <row r="3942" spans="4:4">
      <c r="D3942" s="358"/>
    </row>
    <row r="3943" spans="4:4">
      <c r="D3943" s="358"/>
    </row>
    <row r="3944" spans="4:4">
      <c r="D3944" s="358"/>
    </row>
    <row r="3945" spans="4:4">
      <c r="D3945" s="358"/>
    </row>
    <row r="3946" spans="4:4">
      <c r="D3946" s="358"/>
    </row>
    <row r="3947" spans="4:4">
      <c r="D3947" s="358"/>
    </row>
    <row r="3948" spans="4:4">
      <c r="D3948" s="358"/>
    </row>
    <row r="3949" spans="4:4">
      <c r="D3949" s="358"/>
    </row>
    <row r="3950" spans="4:4">
      <c r="D3950" s="358"/>
    </row>
    <row r="3951" spans="4:4">
      <c r="D3951" s="358"/>
    </row>
    <row r="3952" spans="4:4">
      <c r="D3952" s="358"/>
    </row>
    <row r="3953" spans="4:4">
      <c r="D3953" s="358"/>
    </row>
    <row r="3954" spans="4:4">
      <c r="D3954" s="358"/>
    </row>
    <row r="3955" spans="4:4">
      <c r="D3955" s="358"/>
    </row>
    <row r="3956" spans="4:4">
      <c r="D3956" s="358"/>
    </row>
    <row r="3957" spans="4:4">
      <c r="D3957" s="358"/>
    </row>
    <row r="3958" spans="4:4">
      <c r="D3958" s="358"/>
    </row>
    <row r="3959" spans="4:4">
      <c r="D3959" s="358"/>
    </row>
    <row r="3960" spans="4:4">
      <c r="D3960" s="358"/>
    </row>
    <row r="3961" spans="4:4">
      <c r="D3961" s="358"/>
    </row>
    <row r="3962" spans="4:4">
      <c r="D3962" s="358"/>
    </row>
    <row r="3963" spans="4:4">
      <c r="D3963" s="358"/>
    </row>
    <row r="3964" spans="4:4">
      <c r="D3964" s="358"/>
    </row>
    <row r="3965" spans="4:4">
      <c r="D3965" s="358"/>
    </row>
    <row r="3966" spans="4:4">
      <c r="D3966" s="358"/>
    </row>
    <row r="3967" spans="4:4">
      <c r="D3967" s="358"/>
    </row>
    <row r="3968" spans="4:4">
      <c r="D3968" s="358"/>
    </row>
    <row r="3969" spans="4:4">
      <c r="D3969" s="358"/>
    </row>
    <row r="3970" spans="4:4">
      <c r="D3970" s="358"/>
    </row>
    <row r="3971" spans="4:4">
      <c r="D3971" s="358"/>
    </row>
    <row r="3972" spans="4:4">
      <c r="D3972" s="358"/>
    </row>
    <row r="3973" spans="4:4">
      <c r="D3973" s="358"/>
    </row>
    <row r="3974" spans="4:4">
      <c r="D3974" s="358"/>
    </row>
    <row r="3975" spans="4:4">
      <c r="D3975" s="358"/>
    </row>
    <row r="3976" spans="4:4">
      <c r="D3976" s="358"/>
    </row>
    <row r="3977" spans="4:4">
      <c r="D3977" s="358"/>
    </row>
    <row r="3978" spans="4:4">
      <c r="D3978" s="358"/>
    </row>
    <row r="3979" spans="4:4">
      <c r="D3979" s="358"/>
    </row>
    <row r="3980" spans="4:4">
      <c r="D3980" s="358"/>
    </row>
    <row r="3981" spans="4:4">
      <c r="D3981" s="358"/>
    </row>
    <row r="3982" spans="4:4">
      <c r="D3982" s="358"/>
    </row>
    <row r="3983" spans="4:4">
      <c r="D3983" s="358"/>
    </row>
    <row r="3984" spans="4:4">
      <c r="D3984" s="358"/>
    </row>
    <row r="3985" spans="4:4">
      <c r="D3985" s="358"/>
    </row>
    <row r="3986" spans="4:4">
      <c r="D3986" s="358"/>
    </row>
    <row r="3987" spans="4:4">
      <c r="D3987" s="358"/>
    </row>
    <row r="3988" spans="4:4">
      <c r="D3988" s="358"/>
    </row>
    <row r="3989" spans="4:4">
      <c r="D3989" s="358"/>
    </row>
    <row r="3990" spans="4:4">
      <c r="D3990" s="358"/>
    </row>
    <row r="3991" spans="4:4">
      <c r="D3991" s="358"/>
    </row>
    <row r="3992" spans="4:4">
      <c r="D3992" s="358"/>
    </row>
    <row r="3993" spans="4:4">
      <c r="D3993" s="358"/>
    </row>
    <row r="3994" spans="4:4">
      <c r="D3994" s="358"/>
    </row>
    <row r="3995" spans="4:4">
      <c r="D3995" s="358"/>
    </row>
    <row r="3996" spans="4:4">
      <c r="D3996" s="358"/>
    </row>
    <row r="3997" spans="4:4">
      <c r="D3997" s="358"/>
    </row>
    <row r="3998" spans="4:4">
      <c r="D3998" s="358"/>
    </row>
    <row r="3999" spans="4:4">
      <c r="D3999" s="358"/>
    </row>
    <row r="4000" spans="4:4">
      <c r="D4000" s="358"/>
    </row>
    <row r="4001" spans="4:4">
      <c r="D4001" s="358"/>
    </row>
    <row r="4002" spans="4:4">
      <c r="D4002" s="358"/>
    </row>
    <row r="4003" spans="4:4">
      <c r="D4003" s="358"/>
    </row>
    <row r="4004" spans="4:4">
      <c r="D4004" s="358"/>
    </row>
    <row r="4005" spans="4:4">
      <c r="D4005" s="358"/>
    </row>
    <row r="4006" spans="4:4">
      <c r="D4006" s="358"/>
    </row>
    <row r="4007" spans="4:4">
      <c r="D4007" s="358"/>
    </row>
    <row r="4008" spans="4:4">
      <c r="D4008" s="358"/>
    </row>
    <row r="4009" spans="4:4">
      <c r="D4009" s="358"/>
    </row>
    <row r="4010" spans="4:4">
      <c r="D4010" s="358"/>
    </row>
    <row r="4011" spans="4:4">
      <c r="D4011" s="358"/>
    </row>
    <row r="4012" spans="4:4">
      <c r="D4012" s="358"/>
    </row>
    <row r="4013" spans="4:4">
      <c r="D4013" s="358"/>
    </row>
    <row r="4014" spans="4:4">
      <c r="D4014" s="358"/>
    </row>
    <row r="4015" spans="4:4">
      <c r="D4015" s="358"/>
    </row>
    <row r="4016" spans="4:4">
      <c r="D4016" s="358"/>
    </row>
    <row r="4017" spans="4:4">
      <c r="D4017" s="358"/>
    </row>
    <row r="4018" spans="4:4">
      <c r="D4018" s="358"/>
    </row>
    <row r="4019" spans="4:4">
      <c r="D4019" s="358"/>
    </row>
    <row r="4020" spans="4:4">
      <c r="D4020" s="358"/>
    </row>
    <row r="4021" spans="4:4">
      <c r="D4021" s="358"/>
    </row>
    <row r="4022" spans="4:4">
      <c r="D4022" s="358"/>
    </row>
    <row r="4023" spans="4:4">
      <c r="D4023" s="358"/>
    </row>
    <row r="4024" spans="4:4">
      <c r="D4024" s="358"/>
    </row>
    <row r="4025" spans="4:4">
      <c r="D4025" s="358"/>
    </row>
    <row r="4026" spans="4:4">
      <c r="D4026" s="358"/>
    </row>
    <row r="4027" spans="4:4">
      <c r="D4027" s="358"/>
    </row>
    <row r="4028" spans="4:4">
      <c r="D4028" s="358"/>
    </row>
    <row r="4029" spans="4:4">
      <c r="D4029" s="358"/>
    </row>
    <row r="4030" spans="4:4">
      <c r="D4030" s="358"/>
    </row>
    <row r="4031" spans="4:4">
      <c r="D4031" s="358"/>
    </row>
    <row r="4032" spans="4:4">
      <c r="D4032" s="358"/>
    </row>
    <row r="4033" spans="4:4">
      <c r="D4033" s="358"/>
    </row>
    <row r="4034" spans="4:4">
      <c r="D4034" s="358"/>
    </row>
    <row r="4035" spans="4:4">
      <c r="D4035" s="358"/>
    </row>
    <row r="4036" spans="4:4">
      <c r="D4036" s="358"/>
    </row>
    <row r="4037" spans="4:4">
      <c r="D4037" s="358"/>
    </row>
    <row r="4038" spans="4:4">
      <c r="D4038" s="358"/>
    </row>
    <row r="4039" spans="4:4">
      <c r="D4039" s="358"/>
    </row>
    <row r="4040" spans="4:4">
      <c r="D4040" s="358"/>
    </row>
    <row r="4041" spans="4:4">
      <c r="D4041" s="358"/>
    </row>
    <row r="4042" spans="4:4">
      <c r="D4042" s="358"/>
    </row>
    <row r="4043" spans="4:4">
      <c r="D4043" s="358"/>
    </row>
    <row r="4044" spans="4:4">
      <c r="D4044" s="358"/>
    </row>
    <row r="4045" spans="4:4">
      <c r="D4045" s="358"/>
    </row>
    <row r="4046" spans="4:4">
      <c r="D4046" s="358"/>
    </row>
    <row r="4047" spans="4:4">
      <c r="D4047" s="358"/>
    </row>
    <row r="4048" spans="4:4">
      <c r="D4048" s="358"/>
    </row>
    <row r="4049" spans="4:4">
      <c r="D4049" s="358"/>
    </row>
    <row r="4050" spans="4:4">
      <c r="D4050" s="358"/>
    </row>
    <row r="4051" spans="4:4">
      <c r="D4051" s="358"/>
    </row>
    <row r="4052" spans="4:4">
      <c r="D4052" s="358"/>
    </row>
    <row r="4053" spans="4:4">
      <c r="D4053" s="358"/>
    </row>
    <row r="4054" spans="4:4">
      <c r="D4054" s="358"/>
    </row>
    <row r="4055" spans="4:4">
      <c r="D4055" s="358"/>
    </row>
    <row r="4056" spans="4:4">
      <c r="D4056" s="358"/>
    </row>
    <row r="4057" spans="4:4">
      <c r="D4057" s="358"/>
    </row>
    <row r="4058" spans="4:4">
      <c r="D4058" s="358"/>
    </row>
    <row r="4059" spans="4:4">
      <c r="D4059" s="358"/>
    </row>
    <row r="4060" spans="4:4">
      <c r="D4060" s="358"/>
    </row>
    <row r="4061" spans="4:4">
      <c r="D4061" s="358"/>
    </row>
    <row r="4062" spans="4:4">
      <c r="D4062" s="358"/>
    </row>
    <row r="4063" spans="4:4">
      <c r="D4063" s="358"/>
    </row>
    <row r="4064" spans="4:4">
      <c r="D4064" s="358"/>
    </row>
    <row r="4065" spans="4:4">
      <c r="D4065" s="358"/>
    </row>
    <row r="4066" spans="4:4">
      <c r="D4066" s="358"/>
    </row>
    <row r="4067" spans="4:4">
      <c r="D4067" s="358"/>
    </row>
    <row r="4068" spans="4:4">
      <c r="D4068" s="358"/>
    </row>
    <row r="4069" spans="4:4">
      <c r="D4069" s="358"/>
    </row>
    <row r="4070" spans="4:4">
      <c r="D4070" s="358"/>
    </row>
    <row r="4071" spans="4:4">
      <c r="D4071" s="358"/>
    </row>
    <row r="4072" spans="4:4">
      <c r="D4072" s="358"/>
    </row>
    <row r="4073" spans="4:4">
      <c r="D4073" s="358"/>
    </row>
    <row r="4074" spans="4:4">
      <c r="D4074" s="358"/>
    </row>
    <row r="4075" spans="4:4">
      <c r="D4075" s="358"/>
    </row>
    <row r="4076" spans="4:4">
      <c r="D4076" s="358"/>
    </row>
    <row r="4077" spans="4:4">
      <c r="D4077" s="358"/>
    </row>
    <row r="4078" spans="4:4">
      <c r="D4078" s="358"/>
    </row>
    <row r="4079" spans="4:4">
      <c r="D4079" s="358"/>
    </row>
    <row r="4080" spans="4:4">
      <c r="D4080" s="358"/>
    </row>
    <row r="4081" spans="4:4">
      <c r="D4081" s="358"/>
    </row>
    <row r="4082" spans="4:4">
      <c r="D4082" s="358"/>
    </row>
    <row r="4083" spans="4:4">
      <c r="D4083" s="358"/>
    </row>
    <row r="4084" spans="4:4">
      <c r="D4084" s="358"/>
    </row>
    <row r="4085" spans="4:4">
      <c r="D4085" s="358"/>
    </row>
    <row r="4086" spans="4:4">
      <c r="D4086" s="358"/>
    </row>
    <row r="4087" spans="4:4">
      <c r="D4087" s="358"/>
    </row>
    <row r="4088" spans="4:4">
      <c r="D4088" s="358"/>
    </row>
    <row r="4089" spans="4:4">
      <c r="D4089" s="358"/>
    </row>
    <row r="4090" spans="4:4">
      <c r="D4090" s="358"/>
    </row>
    <row r="4091" spans="4:4">
      <c r="D4091" s="358"/>
    </row>
    <row r="4092" spans="4:4">
      <c r="D4092" s="358"/>
    </row>
    <row r="4093" spans="4:4">
      <c r="D4093" s="358"/>
    </row>
    <row r="4094" spans="4:4">
      <c r="D4094" s="358"/>
    </row>
    <row r="4095" spans="4:4">
      <c r="D4095" s="358"/>
    </row>
    <row r="4096" spans="4:4">
      <c r="D4096" s="358"/>
    </row>
    <row r="4097" spans="4:4">
      <c r="D4097" s="358"/>
    </row>
    <row r="4098" spans="4:4">
      <c r="D4098" s="358"/>
    </row>
    <row r="4099" spans="4:4">
      <c r="D4099" s="358"/>
    </row>
    <row r="4100" spans="4:4">
      <c r="D4100" s="358"/>
    </row>
    <row r="4101" spans="4:4">
      <c r="D4101" s="358"/>
    </row>
    <row r="4102" spans="4:4">
      <c r="D4102" s="358"/>
    </row>
    <row r="4103" spans="4:4">
      <c r="D4103" s="358"/>
    </row>
    <row r="4104" spans="4:4">
      <c r="D4104" s="358"/>
    </row>
    <row r="4105" spans="4:4">
      <c r="D4105" s="358"/>
    </row>
    <row r="4106" spans="4:4">
      <c r="D4106" s="358"/>
    </row>
    <row r="4107" spans="4:4">
      <c r="D4107" s="358"/>
    </row>
    <row r="4108" spans="4:4">
      <c r="D4108" s="358"/>
    </row>
    <row r="4109" spans="4:4">
      <c r="D4109" s="358"/>
    </row>
    <row r="4110" spans="4:4">
      <c r="D4110" s="358"/>
    </row>
    <row r="4111" spans="4:4">
      <c r="D4111" s="358"/>
    </row>
    <row r="4112" spans="4:4">
      <c r="D4112" s="358"/>
    </row>
    <row r="4113" spans="4:4">
      <c r="D4113" s="358"/>
    </row>
    <row r="4114" spans="4:4">
      <c r="D4114" s="358"/>
    </row>
    <row r="4115" spans="4:4">
      <c r="D4115" s="358"/>
    </row>
    <row r="4116" spans="4:4">
      <c r="D4116" s="358"/>
    </row>
    <row r="4117" spans="4:4">
      <c r="D4117" s="358"/>
    </row>
    <row r="4118" spans="4:4">
      <c r="D4118" s="358"/>
    </row>
    <row r="4119" spans="4:4">
      <c r="D4119" s="358"/>
    </row>
    <row r="4120" spans="4:4">
      <c r="D4120" s="358"/>
    </row>
    <row r="4121" spans="4:4">
      <c r="D4121" s="358"/>
    </row>
    <row r="4122" spans="4:4">
      <c r="D4122" s="358"/>
    </row>
    <row r="4123" spans="4:4">
      <c r="D4123" s="358"/>
    </row>
    <row r="4124" spans="4:4">
      <c r="D4124" s="358"/>
    </row>
    <row r="4125" spans="4:4">
      <c r="D4125" s="358"/>
    </row>
    <row r="4126" spans="4:4">
      <c r="D4126" s="358"/>
    </row>
    <row r="4127" spans="4:4">
      <c r="D4127" s="358"/>
    </row>
    <row r="4128" spans="4:4">
      <c r="D4128" s="358"/>
    </row>
    <row r="4129" spans="4:4">
      <c r="D4129" s="358"/>
    </row>
    <row r="4130" spans="4:4">
      <c r="D4130" s="358"/>
    </row>
    <row r="4131" spans="4:4">
      <c r="D4131" s="358"/>
    </row>
    <row r="4132" spans="4:4">
      <c r="D4132" s="358"/>
    </row>
    <row r="4133" spans="4:4">
      <c r="D4133" s="358"/>
    </row>
    <row r="4134" spans="4:4">
      <c r="D4134" s="358"/>
    </row>
    <row r="4135" spans="4:4">
      <c r="D4135" s="358"/>
    </row>
    <row r="4136" spans="4:4">
      <c r="D4136" s="358"/>
    </row>
    <row r="4137" spans="4:4">
      <c r="D4137" s="358"/>
    </row>
    <row r="4138" spans="4:4">
      <c r="D4138" s="358"/>
    </row>
    <row r="4139" spans="4:4">
      <c r="D4139" s="358"/>
    </row>
    <row r="4140" spans="4:4">
      <c r="D4140" s="358"/>
    </row>
    <row r="4141" spans="4:4">
      <c r="D4141" s="358"/>
    </row>
    <row r="4142" spans="4:4">
      <c r="D4142" s="358"/>
    </row>
    <row r="4143" spans="4:4">
      <c r="D4143" s="358"/>
    </row>
    <row r="4144" spans="4:4">
      <c r="D4144" s="358"/>
    </row>
    <row r="4145" spans="4:4">
      <c r="D4145" s="358"/>
    </row>
    <row r="4146" spans="4:4">
      <c r="D4146" s="358"/>
    </row>
    <row r="4147" spans="4:4">
      <c r="D4147" s="358"/>
    </row>
    <row r="4148" spans="4:4">
      <c r="D4148" s="358"/>
    </row>
    <row r="4149" spans="4:4">
      <c r="D4149" s="358"/>
    </row>
    <row r="4150" spans="4:4">
      <c r="D4150" s="358"/>
    </row>
    <row r="4151" spans="4:4">
      <c r="D4151" s="358"/>
    </row>
    <row r="4152" spans="4:4">
      <c r="D4152" s="358"/>
    </row>
    <row r="4153" spans="4:4">
      <c r="D4153" s="358"/>
    </row>
    <row r="4154" spans="4:4">
      <c r="D4154" s="358"/>
    </row>
    <row r="4155" spans="4:4">
      <c r="D4155" s="358"/>
    </row>
    <row r="4156" spans="4:4">
      <c r="D4156" s="358"/>
    </row>
    <row r="4157" spans="4:4">
      <c r="D4157" s="358"/>
    </row>
    <row r="4158" spans="4:4">
      <c r="D4158" s="358"/>
    </row>
    <row r="4159" spans="4:4">
      <c r="D4159" s="358"/>
    </row>
    <row r="4160" spans="4:4">
      <c r="D4160" s="358"/>
    </row>
    <row r="4161" spans="4:4">
      <c r="D4161" s="358"/>
    </row>
    <row r="4162" spans="4:4">
      <c r="D4162" s="358"/>
    </row>
    <row r="4163" spans="4:4">
      <c r="D4163" s="358"/>
    </row>
    <row r="4164" spans="4:4">
      <c r="D4164" s="358"/>
    </row>
    <row r="4165" spans="4:4">
      <c r="D4165" s="358"/>
    </row>
    <row r="4166" spans="4:4">
      <c r="D4166" s="358"/>
    </row>
    <row r="4167" spans="4:4">
      <c r="D4167" s="358"/>
    </row>
    <row r="4168" spans="4:4">
      <c r="D4168" s="358"/>
    </row>
    <row r="4169" spans="4:4">
      <c r="D4169" s="358"/>
    </row>
    <row r="4170" spans="4:4">
      <c r="D4170" s="358"/>
    </row>
    <row r="4171" spans="4:4">
      <c r="D4171" s="358"/>
    </row>
    <row r="4172" spans="4:4">
      <c r="D4172" s="358"/>
    </row>
    <row r="4173" spans="4:4">
      <c r="D4173" s="358"/>
    </row>
    <row r="4174" spans="4:4">
      <c r="D4174" s="358"/>
    </row>
    <row r="4175" spans="4:4">
      <c r="D4175" s="358"/>
    </row>
    <row r="4176" spans="4:4">
      <c r="D4176" s="358"/>
    </row>
    <row r="4177" spans="4:4">
      <c r="D4177" s="358"/>
    </row>
    <row r="4178" spans="4:4">
      <c r="D4178" s="358"/>
    </row>
    <row r="4179" spans="4:4">
      <c r="D4179" s="358"/>
    </row>
    <row r="4180" spans="4:4">
      <c r="D4180" s="358"/>
    </row>
    <row r="4181" spans="4:4">
      <c r="D4181" s="358"/>
    </row>
    <row r="4182" spans="4:4">
      <c r="D4182" s="358"/>
    </row>
    <row r="4183" spans="4:4">
      <c r="D4183" s="358"/>
    </row>
    <row r="4184" spans="4:4">
      <c r="D4184" s="358"/>
    </row>
    <row r="4185" spans="4:4">
      <c r="D4185" s="358"/>
    </row>
    <row r="4186" spans="4:4">
      <c r="D4186" s="358"/>
    </row>
    <row r="4187" spans="4:4">
      <c r="D4187" s="358"/>
    </row>
    <row r="4188" spans="4:4">
      <c r="D4188" s="358"/>
    </row>
    <row r="4189" spans="4:4">
      <c r="D4189" s="358"/>
    </row>
    <row r="4190" spans="4:4">
      <c r="D4190" s="358"/>
    </row>
    <row r="4191" spans="4:4">
      <c r="D4191" s="358"/>
    </row>
    <row r="4192" spans="4:4">
      <c r="D4192" s="358"/>
    </row>
    <row r="4193" spans="4:4">
      <c r="D4193" s="358"/>
    </row>
    <row r="4194" spans="4:4">
      <c r="D4194" s="358"/>
    </row>
    <row r="4195" spans="4:4">
      <c r="D4195" s="358"/>
    </row>
    <row r="4196" spans="4:4">
      <c r="D4196" s="358"/>
    </row>
    <row r="4197" spans="4:4">
      <c r="D4197" s="358"/>
    </row>
    <row r="4198" spans="4:4">
      <c r="D4198" s="358"/>
    </row>
    <row r="4199" spans="4:4">
      <c r="D4199" s="358"/>
    </row>
    <row r="4200" spans="4:4">
      <c r="D4200" s="358"/>
    </row>
    <row r="4201" spans="4:4">
      <c r="D4201" s="358"/>
    </row>
    <row r="4202" spans="4:4">
      <c r="D4202" s="358"/>
    </row>
    <row r="4203" spans="4:4">
      <c r="D4203" s="358"/>
    </row>
    <row r="4204" spans="4:4">
      <c r="D4204" s="358"/>
    </row>
    <row r="4205" spans="4:4">
      <c r="D4205" s="358"/>
    </row>
    <row r="4206" spans="4:4">
      <c r="D4206" s="358"/>
    </row>
    <row r="4207" spans="4:4">
      <c r="D4207" s="358"/>
    </row>
    <row r="4208" spans="4:4">
      <c r="D4208" s="358"/>
    </row>
    <row r="4209" spans="4:4">
      <c r="D4209" s="358"/>
    </row>
    <row r="4210" spans="4:4">
      <c r="D4210" s="358"/>
    </row>
    <row r="4211" spans="4:4">
      <c r="D4211" s="358"/>
    </row>
    <row r="4212" spans="4:4">
      <c r="D4212" s="358"/>
    </row>
    <row r="4213" spans="4:4">
      <c r="D4213" s="358"/>
    </row>
    <row r="4214" spans="4:4">
      <c r="D4214" s="358"/>
    </row>
    <row r="4215" spans="4:4">
      <c r="D4215" s="358"/>
    </row>
    <row r="4216" spans="4:4">
      <c r="D4216" s="358"/>
    </row>
    <row r="4217" spans="4:4">
      <c r="D4217" s="358"/>
    </row>
    <row r="4218" spans="4:4">
      <c r="D4218" s="358"/>
    </row>
    <row r="4219" spans="4:4">
      <c r="D4219" s="358"/>
    </row>
    <row r="4220" spans="4:4">
      <c r="D4220" s="358"/>
    </row>
    <row r="4221" spans="4:4">
      <c r="D4221" s="358"/>
    </row>
    <row r="4222" spans="4:4">
      <c r="D4222" s="358"/>
    </row>
    <row r="4223" spans="4:4">
      <c r="D4223" s="358"/>
    </row>
    <row r="4224" spans="4:4">
      <c r="D4224" s="358"/>
    </row>
    <row r="4225" spans="4:4">
      <c r="D4225" s="358"/>
    </row>
    <row r="4226" spans="4:4">
      <c r="D4226" s="358"/>
    </row>
    <row r="4227" spans="4:4">
      <c r="D4227" s="358"/>
    </row>
    <row r="4228" spans="4:4">
      <c r="D4228" s="358"/>
    </row>
    <row r="4229" spans="4:4">
      <c r="D4229" s="358"/>
    </row>
    <row r="4230" spans="4:4">
      <c r="D4230" s="358"/>
    </row>
    <row r="4231" spans="4:4">
      <c r="D4231" s="358"/>
    </row>
    <row r="4232" spans="4:4">
      <c r="D4232" s="358"/>
    </row>
    <row r="4233" spans="4:4">
      <c r="D4233" s="358"/>
    </row>
    <row r="4234" spans="4:4">
      <c r="D4234" s="358"/>
    </row>
    <row r="4235" spans="4:4">
      <c r="D4235" s="358"/>
    </row>
    <row r="4236" spans="4:4">
      <c r="D4236" s="358"/>
    </row>
    <row r="4237" spans="4:4">
      <c r="D4237" s="358"/>
    </row>
    <row r="4238" spans="4:4">
      <c r="D4238" s="358"/>
    </row>
    <row r="4239" spans="4:4">
      <c r="D4239" s="358"/>
    </row>
    <row r="4240" spans="4:4">
      <c r="D4240" s="358"/>
    </row>
    <row r="4241" spans="4:4">
      <c r="D4241" s="358"/>
    </row>
    <row r="4242" spans="4:4">
      <c r="D4242" s="358"/>
    </row>
    <row r="4243" spans="4:4">
      <c r="D4243" s="358"/>
    </row>
    <row r="4244" spans="4:4">
      <c r="D4244" s="358"/>
    </row>
    <row r="4245" spans="4:4">
      <c r="D4245" s="358"/>
    </row>
    <row r="4246" spans="4:4">
      <c r="D4246" s="358"/>
    </row>
    <row r="4247" spans="4:4">
      <c r="D4247" s="358"/>
    </row>
    <row r="4248" spans="4:4">
      <c r="D4248" s="358"/>
    </row>
    <row r="4249" spans="4:4">
      <c r="D4249" s="358"/>
    </row>
    <row r="4250" spans="4:4">
      <c r="D4250" s="358"/>
    </row>
    <row r="4251" spans="4:4">
      <c r="D4251" s="358"/>
    </row>
    <row r="4252" spans="4:4">
      <c r="D4252" s="358"/>
    </row>
    <row r="4253" spans="4:4">
      <c r="D4253" s="358"/>
    </row>
    <row r="4254" spans="4:4">
      <c r="D4254" s="358"/>
    </row>
    <row r="4255" spans="4:4">
      <c r="D4255" s="358"/>
    </row>
    <row r="4256" spans="4:4">
      <c r="D4256" s="358"/>
    </row>
    <row r="4257" spans="4:4">
      <c r="D4257" s="358"/>
    </row>
    <row r="4258" spans="4:4">
      <c r="D4258" s="358"/>
    </row>
    <row r="4259" spans="4:4">
      <c r="D4259" s="358"/>
    </row>
    <row r="4260" spans="4:4">
      <c r="D4260" s="358"/>
    </row>
    <row r="4261" spans="4:4">
      <c r="D4261" s="358"/>
    </row>
    <row r="4262" spans="4:4">
      <c r="D4262" s="358"/>
    </row>
    <row r="4263" spans="4:4">
      <c r="D4263" s="358"/>
    </row>
    <row r="4264" spans="4:4">
      <c r="D4264" s="358"/>
    </row>
    <row r="4265" spans="4:4">
      <c r="D4265" s="358"/>
    </row>
    <row r="4266" spans="4:4">
      <c r="D4266" s="358"/>
    </row>
    <row r="4267" spans="4:4">
      <c r="D4267" s="358"/>
    </row>
    <row r="4268" spans="4:4">
      <c r="D4268" s="358"/>
    </row>
    <row r="4269" spans="4:4">
      <c r="D4269" s="358"/>
    </row>
    <row r="4270" spans="4:4">
      <c r="D4270" s="358"/>
    </row>
    <row r="4271" spans="4:4">
      <c r="D4271" s="358"/>
    </row>
    <row r="4272" spans="4:4">
      <c r="D4272" s="358"/>
    </row>
    <row r="4273" spans="4:4">
      <c r="D4273" s="358"/>
    </row>
    <row r="4274" spans="4:4">
      <c r="D4274" s="358"/>
    </row>
    <row r="4275" spans="4:4">
      <c r="D4275" s="358"/>
    </row>
    <row r="4276" spans="4:4">
      <c r="D4276" s="358"/>
    </row>
    <row r="4277" spans="4:4">
      <c r="D4277" s="358"/>
    </row>
    <row r="4278" spans="4:4">
      <c r="D4278" s="358"/>
    </row>
    <row r="4279" spans="4:4">
      <c r="D4279" s="358"/>
    </row>
    <row r="4280" spans="4:4">
      <c r="D4280" s="358"/>
    </row>
    <row r="4281" spans="4:4">
      <c r="D4281" s="358"/>
    </row>
    <row r="4282" spans="4:4">
      <c r="D4282" s="358"/>
    </row>
    <row r="4283" spans="4:4">
      <c r="D4283" s="358"/>
    </row>
    <row r="4284" spans="4:4">
      <c r="D4284" s="358"/>
    </row>
    <row r="4285" spans="4:4">
      <c r="D4285" s="358"/>
    </row>
    <row r="4286" spans="4:4">
      <c r="D4286" s="358"/>
    </row>
    <row r="4287" spans="4:4">
      <c r="D4287" s="358"/>
    </row>
    <row r="4288" spans="4:4">
      <c r="D4288" s="358"/>
    </row>
    <row r="4289" spans="4:4">
      <c r="D4289" s="358"/>
    </row>
    <row r="4290" spans="4:4">
      <c r="D4290" s="358"/>
    </row>
    <row r="4291" spans="4:4">
      <c r="D4291" s="358"/>
    </row>
    <row r="4292" spans="4:4">
      <c r="D4292" s="358"/>
    </row>
    <row r="4293" spans="4:4">
      <c r="D4293" s="358"/>
    </row>
    <row r="4294" spans="4:4">
      <c r="D4294" s="358"/>
    </row>
    <row r="4295" spans="4:4">
      <c r="D4295" s="358"/>
    </row>
    <row r="4296" spans="4:4">
      <c r="D4296" s="358"/>
    </row>
    <row r="4297" spans="4:4">
      <c r="D4297" s="358"/>
    </row>
    <row r="4298" spans="4:4">
      <c r="D4298" s="358"/>
    </row>
    <row r="4299" spans="4:4">
      <c r="D4299" s="358"/>
    </row>
    <row r="4300" spans="4:4">
      <c r="D4300" s="358"/>
    </row>
    <row r="4301" spans="4:4">
      <c r="D4301" s="358"/>
    </row>
    <row r="4302" spans="4:4">
      <c r="D4302" s="358"/>
    </row>
    <row r="4303" spans="4:4">
      <c r="D4303" s="358"/>
    </row>
    <row r="4304" spans="4:4">
      <c r="D4304" s="358"/>
    </row>
    <row r="4305" spans="4:4">
      <c r="D4305" s="358"/>
    </row>
    <row r="4306" spans="4:4">
      <c r="D4306" s="358"/>
    </row>
    <row r="4307" spans="4:4">
      <c r="D4307" s="358"/>
    </row>
    <row r="4308" spans="4:4">
      <c r="D4308" s="358"/>
    </row>
    <row r="4309" spans="4:4">
      <c r="D4309" s="358"/>
    </row>
    <row r="4310" spans="4:4">
      <c r="D4310" s="358"/>
    </row>
    <row r="4311" spans="4:4">
      <c r="D4311" s="358"/>
    </row>
    <row r="4312" spans="4:4">
      <c r="D4312" s="358"/>
    </row>
    <row r="4313" spans="4:4">
      <c r="D4313" s="358"/>
    </row>
    <row r="4314" spans="4:4">
      <c r="D4314" s="358"/>
    </row>
    <row r="4315" spans="4:4">
      <c r="D4315" s="358"/>
    </row>
    <row r="4316" spans="4:4">
      <c r="D4316" s="358"/>
    </row>
    <row r="4317" spans="4:4">
      <c r="D4317" s="358"/>
    </row>
    <row r="4318" spans="4:4">
      <c r="D4318" s="358"/>
    </row>
    <row r="4319" spans="4:4">
      <c r="D4319" s="358"/>
    </row>
    <row r="4320" spans="4:4">
      <c r="D4320" s="358"/>
    </row>
    <row r="4321" spans="4:4">
      <c r="D4321" s="358"/>
    </row>
    <row r="4322" spans="4:4">
      <c r="D4322" s="358"/>
    </row>
    <row r="4323" spans="4:4">
      <c r="D4323" s="358"/>
    </row>
    <row r="4324" spans="4:4">
      <c r="D4324" s="358"/>
    </row>
    <row r="4325" spans="4:4">
      <c r="D4325" s="358"/>
    </row>
    <row r="4326" spans="4:4">
      <c r="D4326" s="358"/>
    </row>
    <row r="4327" spans="4:4">
      <c r="D4327" s="358"/>
    </row>
    <row r="4328" spans="4:4">
      <c r="D4328" s="358"/>
    </row>
    <row r="4329" spans="4:4">
      <c r="D4329" s="358"/>
    </row>
    <row r="4330" spans="4:4">
      <c r="D4330" s="358"/>
    </row>
    <row r="4331" spans="4:4">
      <c r="D4331" s="358"/>
    </row>
    <row r="4332" spans="4:4">
      <c r="D4332" s="358"/>
    </row>
    <row r="4333" spans="4:4">
      <c r="D4333" s="358"/>
    </row>
    <row r="4334" spans="4:4">
      <c r="D4334" s="358"/>
    </row>
    <row r="4335" spans="4:4">
      <c r="D4335" s="358"/>
    </row>
    <row r="4336" spans="4:4">
      <c r="D4336" s="358"/>
    </row>
    <row r="4337" spans="4:4">
      <c r="D4337" s="358"/>
    </row>
    <row r="4338" spans="4:4">
      <c r="D4338" s="358"/>
    </row>
    <row r="4339" spans="4:4">
      <c r="D4339" s="358"/>
    </row>
    <row r="4340" spans="4:4">
      <c r="D4340" s="358"/>
    </row>
    <row r="4341" spans="4:4">
      <c r="D4341" s="358"/>
    </row>
    <row r="4342" spans="4:4">
      <c r="D4342" s="358"/>
    </row>
    <row r="4343" spans="4:4">
      <c r="D4343" s="358"/>
    </row>
    <row r="4344" spans="4:4">
      <c r="D4344" s="358"/>
    </row>
    <row r="4345" spans="4:4">
      <c r="D4345" s="358"/>
    </row>
    <row r="4346" spans="4:4">
      <c r="D4346" s="358"/>
    </row>
    <row r="4347" spans="4:4">
      <c r="D4347" s="358"/>
    </row>
    <row r="4348" spans="4:4">
      <c r="D4348" s="358"/>
    </row>
    <row r="4349" spans="4:4">
      <c r="D4349" s="358"/>
    </row>
    <row r="4350" spans="4:4">
      <c r="D4350" s="358"/>
    </row>
    <row r="4351" spans="4:4">
      <c r="D4351" s="358"/>
    </row>
    <row r="4352" spans="4:4">
      <c r="D4352" s="358"/>
    </row>
    <row r="4353" spans="4:4">
      <c r="D4353" s="358"/>
    </row>
    <row r="4354" spans="4:4">
      <c r="D4354" s="358"/>
    </row>
    <row r="4355" spans="4:4">
      <c r="D4355" s="358"/>
    </row>
    <row r="4356" spans="4:4">
      <c r="D4356" s="358"/>
    </row>
    <row r="4357" spans="4:4">
      <c r="D4357" s="358"/>
    </row>
    <row r="4358" spans="4:4">
      <c r="D4358" s="358"/>
    </row>
    <row r="4359" spans="4:4">
      <c r="D4359" s="358"/>
    </row>
    <row r="4360" spans="4:4">
      <c r="D4360" s="358"/>
    </row>
    <row r="4361" spans="4:4">
      <c r="D4361" s="358"/>
    </row>
    <row r="4362" spans="4:4">
      <c r="D4362" s="358"/>
    </row>
    <row r="4363" spans="4:4">
      <c r="D4363" s="358"/>
    </row>
    <row r="4364" spans="4:4">
      <c r="D4364" s="358"/>
    </row>
    <row r="4365" spans="4:4">
      <c r="D4365" s="358"/>
    </row>
    <row r="4366" spans="4:4">
      <c r="D4366" s="358"/>
    </row>
    <row r="4367" spans="4:4">
      <c r="D4367" s="358"/>
    </row>
    <row r="4368" spans="4:4">
      <c r="D4368" s="358"/>
    </row>
    <row r="4369" spans="4:4">
      <c r="D4369" s="358"/>
    </row>
    <row r="4370" spans="4:4">
      <c r="D4370" s="358"/>
    </row>
    <row r="4371" spans="4:4">
      <c r="D4371" s="358"/>
    </row>
    <row r="4372" spans="4:4">
      <c r="D4372" s="358"/>
    </row>
    <row r="4373" spans="4:4">
      <c r="D4373" s="358"/>
    </row>
    <row r="4374" spans="4:4">
      <c r="D4374" s="358"/>
    </row>
    <row r="4375" spans="4:4">
      <c r="D4375" s="358"/>
    </row>
    <row r="4376" spans="4:4">
      <c r="D4376" s="358"/>
    </row>
    <row r="4377" spans="4:4">
      <c r="D4377" s="358"/>
    </row>
    <row r="4378" spans="4:4">
      <c r="D4378" s="358"/>
    </row>
    <row r="4379" spans="4:4">
      <c r="D4379" s="358"/>
    </row>
    <row r="4380" spans="4:4">
      <c r="D4380" s="358"/>
    </row>
    <row r="4381" spans="4:4">
      <c r="D4381" s="358"/>
    </row>
    <row r="4382" spans="4:4">
      <c r="D4382" s="358"/>
    </row>
    <row r="4383" spans="4:4">
      <c r="D4383" s="358"/>
    </row>
    <row r="4384" spans="4:4">
      <c r="D4384" s="358"/>
    </row>
    <row r="4385" spans="4:4">
      <c r="D4385" s="358"/>
    </row>
    <row r="4386" spans="4:4">
      <c r="D4386" s="358"/>
    </row>
    <row r="4387" spans="4:4">
      <c r="D4387" s="358"/>
    </row>
    <row r="4388" spans="4:4">
      <c r="D4388" s="358"/>
    </row>
    <row r="4389" spans="4:4">
      <c r="D4389" s="358"/>
    </row>
    <row r="4390" spans="4:4">
      <c r="D4390" s="358"/>
    </row>
    <row r="4391" spans="4:4">
      <c r="D4391" s="358"/>
    </row>
    <row r="4392" spans="4:4">
      <c r="D4392" s="358"/>
    </row>
    <row r="4393" spans="4:4">
      <c r="D4393" s="358"/>
    </row>
    <row r="4394" spans="4:4">
      <c r="D4394" s="358"/>
    </row>
    <row r="4395" spans="4:4">
      <c r="D4395" s="358"/>
    </row>
    <row r="4396" spans="4:4">
      <c r="D4396" s="358"/>
    </row>
    <row r="4397" spans="4:4">
      <c r="D4397" s="358"/>
    </row>
    <row r="4398" spans="4:4">
      <c r="D4398" s="358"/>
    </row>
    <row r="4399" spans="4:4">
      <c r="D4399" s="358"/>
    </row>
    <row r="4400" spans="4:4">
      <c r="D4400" s="358"/>
    </row>
    <row r="4401" spans="4:4">
      <c r="D4401" s="358"/>
    </row>
    <row r="4402" spans="4:4">
      <c r="D4402" s="358"/>
    </row>
    <row r="4403" spans="4:4">
      <c r="D4403" s="358"/>
    </row>
    <row r="4404" spans="4:4">
      <c r="D4404" s="358"/>
    </row>
    <row r="4405" spans="4:4">
      <c r="D4405" s="358"/>
    </row>
    <row r="4406" spans="4:4">
      <c r="D4406" s="358"/>
    </row>
    <row r="4407" spans="4:4">
      <c r="D4407" s="358"/>
    </row>
    <row r="4408" spans="4:4">
      <c r="D4408" s="358"/>
    </row>
    <row r="4409" spans="4:4">
      <c r="D4409" s="358"/>
    </row>
    <row r="4410" spans="4:4">
      <c r="D4410" s="358"/>
    </row>
    <row r="4411" spans="4:4">
      <c r="D4411" s="358"/>
    </row>
    <row r="4412" spans="4:4">
      <c r="D4412" s="358"/>
    </row>
    <row r="4413" spans="4:4">
      <c r="D4413" s="358"/>
    </row>
    <row r="4414" spans="4:4">
      <c r="D4414" s="358"/>
    </row>
    <row r="4415" spans="4:4">
      <c r="D4415" s="358"/>
    </row>
    <row r="4416" spans="4:4">
      <c r="D4416" s="358"/>
    </row>
    <row r="4417" spans="4:4">
      <c r="D4417" s="358"/>
    </row>
    <row r="4418" spans="4:4">
      <c r="D4418" s="358"/>
    </row>
    <row r="4419" spans="4:4">
      <c r="D4419" s="358"/>
    </row>
    <row r="4420" spans="4:4">
      <c r="D4420" s="358"/>
    </row>
    <row r="4421" spans="4:4">
      <c r="D4421" s="358"/>
    </row>
    <row r="4422" spans="4:4">
      <c r="D4422" s="358"/>
    </row>
    <row r="4423" spans="4:4">
      <c r="D4423" s="358"/>
    </row>
    <row r="4424" spans="4:4">
      <c r="D4424" s="358"/>
    </row>
    <row r="4425" spans="4:4">
      <c r="D4425" s="358"/>
    </row>
    <row r="4426" spans="4:4">
      <c r="D4426" s="358"/>
    </row>
    <row r="4427" spans="4:4">
      <c r="D4427" s="358"/>
    </row>
    <row r="4428" spans="4:4">
      <c r="D4428" s="358"/>
    </row>
    <row r="4429" spans="4:4">
      <c r="D4429" s="358"/>
    </row>
    <row r="4430" spans="4:4">
      <c r="D4430" s="358"/>
    </row>
    <row r="4431" spans="4:4">
      <c r="D4431" s="358"/>
    </row>
    <row r="4432" spans="4:4">
      <c r="D4432" s="358"/>
    </row>
    <row r="4433" spans="4:4">
      <c r="D4433" s="358"/>
    </row>
    <row r="4434" spans="4:4">
      <c r="D4434" s="358"/>
    </row>
    <row r="4435" spans="4:4">
      <c r="D4435" s="358"/>
    </row>
    <row r="4436" spans="4:4">
      <c r="D4436" s="358"/>
    </row>
    <row r="4437" spans="4:4">
      <c r="D4437" s="358"/>
    </row>
    <row r="4438" spans="4:4">
      <c r="D4438" s="358"/>
    </row>
    <row r="4439" spans="4:4">
      <c r="D4439" s="358"/>
    </row>
    <row r="4440" spans="4:4">
      <c r="D4440" s="358"/>
    </row>
    <row r="4441" spans="4:4">
      <c r="D4441" s="358"/>
    </row>
    <row r="4442" spans="4:4">
      <c r="D4442" s="358"/>
    </row>
    <row r="4443" spans="4:4">
      <c r="D4443" s="358"/>
    </row>
    <row r="4444" spans="4:4">
      <c r="D4444" s="358"/>
    </row>
    <row r="4445" spans="4:4">
      <c r="D4445" s="358"/>
    </row>
    <row r="4446" spans="4:4">
      <c r="D4446" s="358"/>
    </row>
    <row r="4447" spans="4:4">
      <c r="D4447" s="358"/>
    </row>
    <row r="4448" spans="4:4">
      <c r="D4448" s="358"/>
    </row>
    <row r="4449" spans="4:4">
      <c r="D4449" s="358"/>
    </row>
    <row r="4450" spans="4:4">
      <c r="D4450" s="358"/>
    </row>
    <row r="4451" spans="4:4">
      <c r="D4451" s="358"/>
    </row>
    <row r="4452" spans="4:4">
      <c r="D4452" s="358"/>
    </row>
    <row r="4453" spans="4:4">
      <c r="D4453" s="358"/>
    </row>
    <row r="4454" spans="4:4">
      <c r="D4454" s="358"/>
    </row>
    <row r="4455" spans="4:4">
      <c r="D4455" s="358"/>
    </row>
    <row r="4456" spans="4:4">
      <c r="D4456" s="358"/>
    </row>
    <row r="4457" spans="4:4">
      <c r="D4457" s="358"/>
    </row>
    <row r="4458" spans="4:4">
      <c r="D4458" s="358"/>
    </row>
    <row r="4459" spans="4:4">
      <c r="D4459" s="358"/>
    </row>
    <row r="4460" spans="4:4">
      <c r="D4460" s="358"/>
    </row>
    <row r="4461" spans="4:4">
      <c r="D4461" s="358"/>
    </row>
    <row r="4462" spans="4:4">
      <c r="D4462" s="358"/>
    </row>
    <row r="4463" spans="4:4">
      <c r="D4463" s="358"/>
    </row>
    <row r="4464" spans="4:4">
      <c r="D4464" s="358"/>
    </row>
    <row r="4465" spans="4:4">
      <c r="D4465" s="358"/>
    </row>
    <row r="4466" spans="4:4">
      <c r="D4466" s="358"/>
    </row>
    <row r="4467" spans="4:4">
      <c r="D4467" s="358"/>
    </row>
    <row r="4468" spans="4:4">
      <c r="D4468" s="358"/>
    </row>
    <row r="4469" spans="4:4">
      <c r="D4469" s="358"/>
    </row>
    <row r="4470" spans="4:4">
      <c r="D4470" s="358"/>
    </row>
    <row r="4471" spans="4:4">
      <c r="D4471" s="358"/>
    </row>
    <row r="4472" spans="4:4">
      <c r="D4472" s="358"/>
    </row>
    <row r="4473" spans="4:4">
      <c r="D4473" s="358"/>
    </row>
    <row r="4474" spans="4:4">
      <c r="D4474" s="358"/>
    </row>
    <row r="4475" spans="4:4">
      <c r="D4475" s="358"/>
    </row>
    <row r="4476" spans="4:4">
      <c r="D4476" s="358"/>
    </row>
    <row r="4477" spans="4:4">
      <c r="D4477" s="358"/>
    </row>
    <row r="4478" spans="4:4">
      <c r="D4478" s="358"/>
    </row>
    <row r="4479" spans="4:4">
      <c r="D4479" s="358"/>
    </row>
    <row r="4480" spans="4:4">
      <c r="D4480" s="358"/>
    </row>
    <row r="4481" spans="4:4">
      <c r="D4481" s="358"/>
    </row>
    <row r="4482" spans="4:4">
      <c r="D4482" s="358"/>
    </row>
    <row r="4483" spans="4:4">
      <c r="D4483" s="358"/>
    </row>
    <row r="4484" spans="4:4">
      <c r="D4484" s="358"/>
    </row>
    <row r="4485" spans="4:4">
      <c r="D4485" s="358"/>
    </row>
    <row r="4486" spans="4:4">
      <c r="D4486" s="358"/>
    </row>
    <row r="4487" spans="4:4">
      <c r="D4487" s="358"/>
    </row>
    <row r="4488" spans="4:4">
      <c r="D4488" s="358"/>
    </row>
    <row r="4489" spans="4:4">
      <c r="D4489" s="358"/>
    </row>
    <row r="4490" spans="4:4">
      <c r="D4490" s="358"/>
    </row>
    <row r="4491" spans="4:4">
      <c r="D4491" s="358"/>
    </row>
    <row r="4492" spans="4:4">
      <c r="D4492" s="358"/>
    </row>
    <row r="4493" spans="4:4">
      <c r="D4493" s="358"/>
    </row>
    <row r="4494" spans="4:4">
      <c r="D4494" s="358"/>
    </row>
    <row r="4495" spans="4:4">
      <c r="D4495" s="358"/>
    </row>
    <row r="4496" spans="4:4">
      <c r="D4496" s="358"/>
    </row>
    <row r="4497" spans="4:4">
      <c r="D4497" s="358"/>
    </row>
    <row r="4498" spans="4:4">
      <c r="D4498" s="358"/>
    </row>
    <row r="4499" spans="4:4">
      <c r="D4499" s="358"/>
    </row>
    <row r="4500" spans="4:4">
      <c r="D4500" s="358"/>
    </row>
    <row r="4501" spans="4:4">
      <c r="D4501" s="358"/>
    </row>
    <row r="4502" spans="4:4">
      <c r="D4502" s="358"/>
    </row>
    <row r="4503" spans="4:4">
      <c r="D4503" s="358"/>
    </row>
    <row r="4504" spans="4:4">
      <c r="D4504" s="358"/>
    </row>
    <row r="4505" spans="4:4">
      <c r="D4505" s="358"/>
    </row>
    <row r="4506" spans="4:4">
      <c r="D4506" s="358"/>
    </row>
    <row r="4507" spans="4:4">
      <c r="D4507" s="358"/>
    </row>
    <row r="4508" spans="4:4">
      <c r="D4508" s="358"/>
    </row>
    <row r="4509" spans="4:4">
      <c r="D4509" s="358"/>
    </row>
    <row r="4510" spans="4:4">
      <c r="D4510" s="358"/>
    </row>
    <row r="4511" spans="4:4">
      <c r="D4511" s="358"/>
    </row>
    <row r="4512" spans="4:4">
      <c r="D4512" s="358"/>
    </row>
    <row r="4513" spans="4:4">
      <c r="D4513" s="358"/>
    </row>
    <row r="4514" spans="4:4">
      <c r="D4514" s="358"/>
    </row>
    <row r="4515" spans="4:4">
      <c r="D4515" s="358"/>
    </row>
    <row r="4516" spans="4:4">
      <c r="D4516" s="358"/>
    </row>
    <row r="4517" spans="4:4">
      <c r="D4517" s="358"/>
    </row>
    <row r="4518" spans="4:4">
      <c r="D4518" s="358"/>
    </row>
    <row r="4519" spans="4:4">
      <c r="D4519" s="358"/>
    </row>
    <row r="4520" spans="4:4">
      <c r="D4520" s="358"/>
    </row>
    <row r="4521" spans="4:4">
      <c r="D4521" s="358"/>
    </row>
    <row r="4522" spans="4:4">
      <c r="D4522" s="358"/>
    </row>
    <row r="4523" spans="4:4">
      <c r="D4523" s="358"/>
    </row>
    <row r="4524" spans="4:4">
      <c r="D4524" s="358"/>
    </row>
    <row r="4525" spans="4:4">
      <c r="D4525" s="358"/>
    </row>
    <row r="4526" spans="4:4">
      <c r="D4526" s="358"/>
    </row>
    <row r="4527" spans="4:4">
      <c r="D4527" s="358"/>
    </row>
    <row r="4528" spans="4:4">
      <c r="D4528" s="358"/>
    </row>
    <row r="4529" spans="4:4">
      <c r="D4529" s="358"/>
    </row>
    <row r="4530" spans="4:4">
      <c r="D4530" s="358"/>
    </row>
    <row r="4531" spans="4:4">
      <c r="D4531" s="358"/>
    </row>
    <row r="4532" spans="4:4">
      <c r="D4532" s="358"/>
    </row>
    <row r="4533" spans="4:4">
      <c r="D4533" s="358"/>
    </row>
    <row r="4534" spans="4:4">
      <c r="D4534" s="358"/>
    </row>
    <row r="4535" spans="4:4">
      <c r="D4535" s="358"/>
    </row>
    <row r="4536" spans="4:4">
      <c r="D4536" s="358"/>
    </row>
    <row r="4537" spans="4:4">
      <c r="D4537" s="358"/>
    </row>
    <row r="4538" spans="4:4">
      <c r="D4538" s="358"/>
    </row>
    <row r="4539" spans="4:4">
      <c r="D4539" s="358"/>
    </row>
    <row r="4540" spans="4:4">
      <c r="D4540" s="358"/>
    </row>
    <row r="4541" spans="4:4">
      <c r="D4541" s="358"/>
    </row>
    <row r="4542" spans="4:4">
      <c r="D4542" s="358"/>
    </row>
    <row r="4543" spans="4:4">
      <c r="D4543" s="358"/>
    </row>
    <row r="4544" spans="4:4">
      <c r="D4544" s="358"/>
    </row>
    <row r="4545" spans="4:4">
      <c r="D4545" s="358"/>
    </row>
    <row r="4546" spans="4:4">
      <c r="D4546" s="358"/>
    </row>
    <row r="4547" spans="4:4">
      <c r="D4547" s="358"/>
    </row>
    <row r="4548" spans="4:4">
      <c r="D4548" s="358"/>
    </row>
    <row r="4549" spans="4:4">
      <c r="D4549" s="358"/>
    </row>
    <row r="4550" spans="4:4">
      <c r="D4550" s="358"/>
    </row>
    <row r="4551" spans="4:4">
      <c r="D4551" s="358"/>
    </row>
    <row r="4552" spans="4:4">
      <c r="D4552" s="358"/>
    </row>
    <row r="4553" spans="4:4">
      <c r="D4553" s="358"/>
    </row>
    <row r="4554" spans="4:4">
      <c r="D4554" s="358"/>
    </row>
    <row r="4555" spans="4:4">
      <c r="D4555" s="358"/>
    </row>
    <row r="4556" spans="4:4">
      <c r="D4556" s="358"/>
    </row>
    <row r="4557" spans="4:4">
      <c r="D4557" s="358"/>
    </row>
    <row r="4558" spans="4:4">
      <c r="D4558" s="358"/>
    </row>
    <row r="4559" spans="4:4">
      <c r="D4559" s="358"/>
    </row>
    <row r="4560" spans="4:4">
      <c r="D4560" s="358"/>
    </row>
    <row r="4561" spans="4:4">
      <c r="D4561" s="358"/>
    </row>
    <row r="4562" spans="4:4">
      <c r="D4562" s="358"/>
    </row>
    <row r="4563" spans="4:4">
      <c r="D4563" s="358"/>
    </row>
    <row r="4564" spans="4:4">
      <c r="D4564" s="358"/>
    </row>
    <row r="4565" spans="4:4">
      <c r="D4565" s="358"/>
    </row>
    <row r="4566" spans="4:4">
      <c r="D4566" s="358"/>
    </row>
    <row r="4567" spans="4:4">
      <c r="D4567" s="358"/>
    </row>
    <row r="4568" spans="4:4">
      <c r="D4568" s="358"/>
    </row>
    <row r="4569" spans="4:4">
      <c r="D4569" s="358"/>
    </row>
    <row r="4570" spans="4:4">
      <c r="D4570" s="358"/>
    </row>
    <row r="4571" spans="4:4">
      <c r="D4571" s="358"/>
    </row>
    <row r="4572" spans="4:4">
      <c r="D4572" s="358"/>
    </row>
    <row r="4573" spans="4:4">
      <c r="D4573" s="358"/>
    </row>
    <row r="4574" spans="4:4">
      <c r="D4574" s="358"/>
    </row>
    <row r="4575" spans="4:4">
      <c r="D4575" s="358"/>
    </row>
    <row r="4576" spans="4:4">
      <c r="D4576" s="358"/>
    </row>
    <row r="4577" spans="4:4">
      <c r="D4577" s="358"/>
    </row>
    <row r="4578" spans="4:4">
      <c r="D4578" s="358"/>
    </row>
    <row r="4579" spans="4:4">
      <c r="D4579" s="358"/>
    </row>
    <row r="4580" spans="4:4">
      <c r="D4580" s="358"/>
    </row>
    <row r="4581" spans="4:4">
      <c r="D4581" s="358"/>
    </row>
    <row r="4582" spans="4:4">
      <c r="D4582" s="358"/>
    </row>
    <row r="4583" spans="4:4">
      <c r="D4583" s="358"/>
    </row>
    <row r="4584" spans="4:4">
      <c r="D4584" s="358"/>
    </row>
    <row r="4585" spans="4:4">
      <c r="D4585" s="358"/>
    </row>
    <row r="4586" spans="4:4">
      <c r="D4586" s="358"/>
    </row>
    <row r="4587" spans="4:4">
      <c r="D4587" s="358"/>
    </row>
    <row r="4588" spans="4:4">
      <c r="D4588" s="358"/>
    </row>
    <row r="4589" spans="4:4">
      <c r="D4589" s="358"/>
    </row>
    <row r="4590" spans="4:4">
      <c r="D4590" s="358"/>
    </row>
    <row r="4591" spans="4:4">
      <c r="D4591" s="358"/>
    </row>
    <row r="4592" spans="4:4">
      <c r="D4592" s="358"/>
    </row>
    <row r="4593" spans="4:4">
      <c r="D4593" s="358"/>
    </row>
    <row r="4594" spans="4:4">
      <c r="D4594" s="358"/>
    </row>
    <row r="4595" spans="4:4">
      <c r="D4595" s="358"/>
    </row>
    <row r="4596" spans="4:4">
      <c r="D4596" s="358"/>
    </row>
    <row r="4597" spans="4:4">
      <c r="D4597" s="358"/>
    </row>
    <row r="4598" spans="4:4">
      <c r="D4598" s="358"/>
    </row>
    <row r="4599" spans="4:4">
      <c r="D4599" s="358"/>
    </row>
    <row r="4600" spans="4:4">
      <c r="D4600" s="358"/>
    </row>
    <row r="4601" spans="4:4">
      <c r="D4601" s="358"/>
    </row>
    <row r="4602" spans="4:4">
      <c r="D4602" s="358"/>
    </row>
    <row r="4603" spans="4:4">
      <c r="D4603" s="358"/>
    </row>
    <row r="4604" spans="4:4">
      <c r="D4604" s="358"/>
    </row>
    <row r="4605" spans="4:4">
      <c r="D4605" s="358"/>
    </row>
    <row r="4606" spans="4:4">
      <c r="D4606" s="358"/>
    </row>
    <row r="4607" spans="4:4">
      <c r="D4607" s="358"/>
    </row>
    <row r="4608" spans="4:4">
      <c r="D4608" s="358"/>
    </row>
    <row r="4609" spans="4:4">
      <c r="D4609" s="358"/>
    </row>
    <row r="4610" spans="4:4">
      <c r="D4610" s="358"/>
    </row>
    <row r="4611" spans="4:4">
      <c r="D4611" s="358"/>
    </row>
    <row r="4612" spans="4:4">
      <c r="D4612" s="358"/>
    </row>
    <row r="4613" spans="4:4">
      <c r="D4613" s="358"/>
    </row>
    <row r="4614" spans="4:4">
      <c r="D4614" s="358"/>
    </row>
    <row r="4615" spans="4:4">
      <c r="D4615" s="358"/>
    </row>
    <row r="4616" spans="4:4">
      <c r="D4616" s="358"/>
    </row>
    <row r="4617" spans="4:4">
      <c r="D4617" s="358"/>
    </row>
    <row r="4618" spans="4:4">
      <c r="D4618" s="358"/>
    </row>
    <row r="4619" spans="4:4">
      <c r="D4619" s="358"/>
    </row>
    <row r="4620" spans="4:4">
      <c r="D4620" s="358"/>
    </row>
    <row r="4621" spans="4:4">
      <c r="D4621" s="358"/>
    </row>
    <row r="4622" spans="4:4">
      <c r="D4622" s="358"/>
    </row>
    <row r="4623" spans="4:4">
      <c r="D4623" s="358"/>
    </row>
    <row r="4624" spans="4:4">
      <c r="D4624" s="358"/>
    </row>
    <row r="4625" spans="4:4">
      <c r="D4625" s="358"/>
    </row>
    <row r="4626" spans="4:4">
      <c r="D4626" s="358"/>
    </row>
    <row r="4627" spans="4:4">
      <c r="D4627" s="358"/>
    </row>
    <row r="4628" spans="4:4">
      <c r="D4628" s="358"/>
    </row>
    <row r="4629" spans="4:4">
      <c r="D4629" s="358"/>
    </row>
    <row r="4630" spans="4:4">
      <c r="D4630" s="358"/>
    </row>
    <row r="4631" spans="4:4">
      <c r="D4631" s="358"/>
    </row>
    <row r="4632" spans="4:4">
      <c r="D4632" s="358"/>
    </row>
    <row r="4633" spans="4:4">
      <c r="D4633" s="358"/>
    </row>
    <row r="4634" spans="4:4">
      <c r="D4634" s="358"/>
    </row>
    <row r="4635" spans="4:4">
      <c r="D4635" s="358"/>
    </row>
    <row r="4636" spans="4:4">
      <c r="D4636" s="358"/>
    </row>
    <row r="4637" spans="4:4">
      <c r="D4637" s="358"/>
    </row>
    <row r="4638" spans="4:4">
      <c r="D4638" s="358"/>
    </row>
    <row r="4639" spans="4:4">
      <c r="D4639" s="358"/>
    </row>
    <row r="4640" spans="4:4">
      <c r="D4640" s="358"/>
    </row>
    <row r="4641" spans="4:4">
      <c r="D4641" s="358"/>
    </row>
    <row r="4642" spans="4:4">
      <c r="D4642" s="358"/>
    </row>
    <row r="4643" spans="4:4">
      <c r="D4643" s="358"/>
    </row>
    <row r="4644" spans="4:4">
      <c r="D4644" s="358"/>
    </row>
    <row r="4645" spans="4:4">
      <c r="D4645" s="358"/>
    </row>
    <row r="4646" spans="4:4">
      <c r="D4646" s="358"/>
    </row>
    <row r="4647" spans="4:4">
      <c r="D4647" s="358"/>
    </row>
    <row r="4648" spans="4:4">
      <c r="D4648" s="358"/>
    </row>
    <row r="4649" spans="4:4">
      <c r="D4649" s="358"/>
    </row>
    <row r="4650" spans="4:4">
      <c r="D4650" s="358"/>
    </row>
    <row r="4651" spans="4:4">
      <c r="D4651" s="358"/>
    </row>
    <row r="4652" spans="4:4">
      <c r="D4652" s="358"/>
    </row>
    <row r="4653" spans="4:4">
      <c r="D4653" s="358"/>
    </row>
    <row r="4654" spans="4:4">
      <c r="D4654" s="358"/>
    </row>
    <row r="4655" spans="4:4">
      <c r="D4655" s="358"/>
    </row>
    <row r="4656" spans="4:4">
      <c r="D4656" s="358"/>
    </row>
    <row r="4657" spans="4:4">
      <c r="D4657" s="358"/>
    </row>
    <row r="4658" spans="4:4">
      <c r="D4658" s="358"/>
    </row>
    <row r="4659" spans="4:4">
      <c r="D4659" s="358"/>
    </row>
    <row r="4660" spans="4:4">
      <c r="D4660" s="358"/>
    </row>
    <row r="4661" spans="4:4">
      <c r="D4661" s="358"/>
    </row>
    <row r="4662" spans="4:4">
      <c r="D4662" s="358"/>
    </row>
    <row r="4663" spans="4:4">
      <c r="D4663" s="358"/>
    </row>
    <row r="4664" spans="4:4">
      <c r="D4664" s="358"/>
    </row>
    <row r="4665" spans="4:4">
      <c r="D4665" s="358"/>
    </row>
    <row r="4666" spans="4:4">
      <c r="D4666" s="358"/>
    </row>
    <row r="4667" spans="4:4">
      <c r="D4667" s="358"/>
    </row>
    <row r="4668" spans="4:4">
      <c r="D4668" s="358"/>
    </row>
    <row r="4669" spans="4:4">
      <c r="D4669" s="358"/>
    </row>
    <row r="4670" spans="4:4">
      <c r="D4670" s="358"/>
    </row>
    <row r="4671" spans="4:4">
      <c r="D4671" s="358"/>
    </row>
    <row r="4672" spans="4:4">
      <c r="D4672" s="358"/>
    </row>
    <row r="4673" spans="4:4">
      <c r="D4673" s="358"/>
    </row>
    <row r="4674" spans="4:4">
      <c r="D4674" s="358"/>
    </row>
    <row r="4675" spans="4:4">
      <c r="D4675" s="358"/>
    </row>
    <row r="4676" spans="4:4">
      <c r="D4676" s="358"/>
    </row>
    <row r="4677" spans="4:4">
      <c r="D4677" s="358"/>
    </row>
    <row r="4678" spans="4:4">
      <c r="D4678" s="358"/>
    </row>
    <row r="4679" spans="4:4">
      <c r="D4679" s="358"/>
    </row>
    <row r="4680" spans="4:4">
      <c r="D4680" s="358"/>
    </row>
    <row r="4681" spans="4:4">
      <c r="D4681" s="358"/>
    </row>
    <row r="4682" spans="4:4">
      <c r="D4682" s="358"/>
    </row>
    <row r="4683" spans="4:4">
      <c r="D4683" s="358"/>
    </row>
    <row r="4684" spans="4:4">
      <c r="D4684" s="358"/>
    </row>
    <row r="4685" spans="4:4">
      <c r="D4685" s="358"/>
    </row>
    <row r="4686" spans="4:4">
      <c r="D4686" s="358"/>
    </row>
    <row r="4687" spans="4:4">
      <c r="D4687" s="358"/>
    </row>
    <row r="4688" spans="4:4">
      <c r="D4688" s="358"/>
    </row>
    <row r="4689" spans="4:4">
      <c r="D4689" s="358"/>
    </row>
    <row r="4690" spans="4:4">
      <c r="D4690" s="358"/>
    </row>
    <row r="4691" spans="4:4">
      <c r="D4691" s="358"/>
    </row>
    <row r="4692" spans="4:4">
      <c r="D4692" s="358"/>
    </row>
    <row r="4693" spans="4:4">
      <c r="D4693" s="358"/>
    </row>
    <row r="4694" spans="4:4">
      <c r="D4694" s="358"/>
    </row>
    <row r="4695" spans="4:4">
      <c r="D4695" s="358"/>
    </row>
    <row r="4696" spans="4:4">
      <c r="D4696" s="358"/>
    </row>
    <row r="4697" spans="4:4">
      <c r="D4697" s="358"/>
    </row>
    <row r="4698" spans="4:4">
      <c r="D4698" s="358"/>
    </row>
    <row r="4699" spans="4:4">
      <c r="D4699" s="358"/>
    </row>
    <row r="4700" spans="4:4">
      <c r="D4700" s="358"/>
    </row>
    <row r="4701" spans="4:4">
      <c r="D4701" s="358"/>
    </row>
    <row r="4702" spans="4:4">
      <c r="D4702" s="358"/>
    </row>
    <row r="4703" spans="4:4">
      <c r="D4703" s="358"/>
    </row>
    <row r="4704" spans="4:4">
      <c r="D4704" s="358"/>
    </row>
    <row r="4705" spans="4:4">
      <c r="D4705" s="358"/>
    </row>
    <row r="4706" spans="4:4">
      <c r="D4706" s="358"/>
    </row>
    <row r="4707" spans="4:4">
      <c r="D4707" s="358"/>
    </row>
    <row r="4708" spans="4:4">
      <c r="D4708" s="358"/>
    </row>
    <row r="4709" spans="4:4">
      <c r="D4709" s="358"/>
    </row>
    <row r="4710" spans="4:4">
      <c r="D4710" s="358"/>
    </row>
    <row r="4711" spans="4:4">
      <c r="D4711" s="358"/>
    </row>
    <row r="4712" spans="4:4">
      <c r="D4712" s="358"/>
    </row>
    <row r="4713" spans="4:4">
      <c r="D4713" s="358"/>
    </row>
    <row r="4714" spans="4:4">
      <c r="D4714" s="358"/>
    </row>
    <row r="4715" spans="4:4">
      <c r="D4715" s="358"/>
    </row>
    <row r="4716" spans="4:4">
      <c r="D4716" s="358"/>
    </row>
    <row r="4717" spans="4:4">
      <c r="D4717" s="358"/>
    </row>
    <row r="4718" spans="4:4">
      <c r="D4718" s="358"/>
    </row>
    <row r="4719" spans="4:4">
      <c r="D4719" s="358"/>
    </row>
    <row r="4720" spans="4:4">
      <c r="D4720" s="358"/>
    </row>
    <row r="4721" spans="4:4">
      <c r="D4721" s="358"/>
    </row>
    <row r="4722" spans="4:4">
      <c r="D4722" s="358"/>
    </row>
    <row r="4723" spans="4:4">
      <c r="D4723" s="358"/>
    </row>
    <row r="4724" spans="4:4">
      <c r="D4724" s="358"/>
    </row>
    <row r="4725" spans="4:4">
      <c r="D4725" s="358"/>
    </row>
    <row r="4726" spans="4:4">
      <c r="D4726" s="358"/>
    </row>
    <row r="4727" spans="4:4">
      <c r="D4727" s="358"/>
    </row>
    <row r="4728" spans="4:4">
      <c r="D4728" s="358"/>
    </row>
    <row r="4729" spans="4:4">
      <c r="D4729" s="358"/>
    </row>
    <row r="4730" spans="4:4">
      <c r="D4730" s="358"/>
    </row>
    <row r="4731" spans="4:4">
      <c r="D4731" s="358"/>
    </row>
    <row r="4732" spans="4:4">
      <c r="D4732" s="358"/>
    </row>
    <row r="4733" spans="4:4">
      <c r="D4733" s="358"/>
    </row>
    <row r="4734" spans="4:4">
      <c r="D4734" s="358"/>
    </row>
    <row r="4735" spans="4:4">
      <c r="D4735" s="358"/>
    </row>
    <row r="4736" spans="4:4">
      <c r="D4736" s="358"/>
    </row>
    <row r="4737" spans="4:4">
      <c r="D4737" s="358"/>
    </row>
    <row r="4738" spans="4:4">
      <c r="D4738" s="358"/>
    </row>
    <row r="4739" spans="4:4">
      <c r="D4739" s="358"/>
    </row>
    <row r="4740" spans="4:4">
      <c r="D4740" s="358"/>
    </row>
    <row r="4741" spans="4:4">
      <c r="D4741" s="358"/>
    </row>
    <row r="4742" spans="4:4">
      <c r="D4742" s="358"/>
    </row>
    <row r="4743" spans="4:4">
      <c r="D4743" s="358"/>
    </row>
    <row r="4744" spans="4:4">
      <c r="D4744" s="358"/>
    </row>
    <row r="4745" spans="4:4">
      <c r="D4745" s="358"/>
    </row>
    <row r="4746" spans="4:4">
      <c r="D4746" s="358"/>
    </row>
    <row r="4747" spans="4:4">
      <c r="D4747" s="358"/>
    </row>
    <row r="4748" spans="4:4">
      <c r="D4748" s="358"/>
    </row>
    <row r="4749" spans="4:4">
      <c r="D4749" s="358"/>
    </row>
    <row r="4750" spans="4:4">
      <c r="D4750" s="358"/>
    </row>
    <row r="4751" spans="4:4">
      <c r="D4751" s="358"/>
    </row>
    <row r="4752" spans="4:4">
      <c r="D4752" s="358"/>
    </row>
    <row r="4753" spans="4:4">
      <c r="D4753" s="358"/>
    </row>
    <row r="4754" spans="4:4">
      <c r="D4754" s="358"/>
    </row>
    <row r="4755" spans="4:4">
      <c r="D4755" s="358"/>
    </row>
    <row r="4756" spans="4:4">
      <c r="D4756" s="358"/>
    </row>
    <row r="4757" spans="4:4">
      <c r="D4757" s="358"/>
    </row>
    <row r="4758" spans="4:4">
      <c r="D4758" s="358"/>
    </row>
    <row r="4759" spans="4:4">
      <c r="D4759" s="358"/>
    </row>
    <row r="4760" spans="4:4">
      <c r="D4760" s="358"/>
    </row>
    <row r="4761" spans="4:4">
      <c r="D4761" s="358"/>
    </row>
    <row r="4762" spans="4:4">
      <c r="D4762" s="358"/>
    </row>
    <row r="4763" spans="4:4">
      <c r="D4763" s="358"/>
    </row>
    <row r="4764" spans="4:4">
      <c r="D4764" s="358"/>
    </row>
    <row r="4765" spans="4:4">
      <c r="D4765" s="358"/>
    </row>
    <row r="4766" spans="4:4">
      <c r="D4766" s="358"/>
    </row>
    <row r="4767" spans="4:4">
      <c r="D4767" s="358"/>
    </row>
    <row r="4768" spans="4:4">
      <c r="D4768" s="358"/>
    </row>
    <row r="4769" spans="4:4">
      <c r="D4769" s="358"/>
    </row>
    <row r="4770" spans="4:4">
      <c r="D4770" s="358"/>
    </row>
    <row r="4771" spans="4:4">
      <c r="D4771" s="358"/>
    </row>
    <row r="4772" spans="4:4">
      <c r="D4772" s="358"/>
    </row>
    <row r="4773" spans="4:4">
      <c r="D4773" s="358"/>
    </row>
    <row r="4774" spans="4:4">
      <c r="D4774" s="358"/>
    </row>
    <row r="4775" spans="4:4">
      <c r="D4775" s="358"/>
    </row>
    <row r="4776" spans="4:4">
      <c r="D4776" s="358"/>
    </row>
    <row r="4777" spans="4:4">
      <c r="D4777" s="358"/>
    </row>
    <row r="4778" spans="4:4">
      <c r="D4778" s="358"/>
    </row>
    <row r="4779" spans="4:4">
      <c r="D4779" s="358"/>
    </row>
    <row r="4780" spans="4:4">
      <c r="D4780" s="358"/>
    </row>
    <row r="4781" spans="4:4">
      <c r="D4781" s="358"/>
    </row>
    <row r="4782" spans="4:4">
      <c r="D4782" s="358"/>
    </row>
    <row r="4783" spans="4:4">
      <c r="D4783" s="358"/>
    </row>
    <row r="4784" spans="4:4">
      <c r="D4784" s="358"/>
    </row>
    <row r="4785" spans="4:4">
      <c r="D4785" s="358"/>
    </row>
    <row r="4786" spans="4:4">
      <c r="D4786" s="358"/>
    </row>
    <row r="4787" spans="4:4">
      <c r="D4787" s="358"/>
    </row>
    <row r="4788" spans="4:4">
      <c r="D4788" s="358"/>
    </row>
    <row r="4789" spans="4:4">
      <c r="D4789" s="358"/>
    </row>
    <row r="4790" spans="4:4">
      <c r="D4790" s="358"/>
    </row>
    <row r="4791" spans="4:4">
      <c r="D4791" s="358"/>
    </row>
    <row r="4792" spans="4:4">
      <c r="D4792" s="358"/>
    </row>
    <row r="4793" spans="4:4">
      <c r="D4793" s="358"/>
    </row>
    <row r="4794" spans="4:4">
      <c r="D4794" s="358"/>
    </row>
    <row r="4795" spans="4:4">
      <c r="D4795" s="358"/>
    </row>
    <row r="4796" spans="4:4">
      <c r="D4796" s="358"/>
    </row>
    <row r="4797" spans="4:4">
      <c r="D4797" s="358"/>
    </row>
    <row r="4798" spans="4:4">
      <c r="D4798" s="358"/>
    </row>
    <row r="4799" spans="4:4">
      <c r="D4799" s="358"/>
    </row>
    <row r="4800" spans="4:4">
      <c r="D4800" s="358"/>
    </row>
    <row r="4801" spans="4:4">
      <c r="D4801" s="358"/>
    </row>
    <row r="4802" spans="4:4">
      <c r="D4802" s="358"/>
    </row>
    <row r="4803" spans="4:4">
      <c r="D4803" s="358"/>
    </row>
    <row r="4804" spans="4:4">
      <c r="D4804" s="358"/>
    </row>
    <row r="4805" spans="4:4">
      <c r="D4805" s="358"/>
    </row>
    <row r="4806" spans="4:4">
      <c r="D4806" s="358"/>
    </row>
    <row r="4807" spans="4:4">
      <c r="D4807" s="358"/>
    </row>
    <row r="4808" spans="4:4">
      <c r="D4808" s="358"/>
    </row>
    <row r="4809" spans="4:4">
      <c r="D4809" s="358"/>
    </row>
    <row r="4810" spans="4:4">
      <c r="D4810" s="358"/>
    </row>
    <row r="4811" spans="4:4">
      <c r="D4811" s="358"/>
    </row>
    <row r="4812" spans="4:4">
      <c r="D4812" s="358"/>
    </row>
    <row r="4813" spans="4:4">
      <c r="D4813" s="358"/>
    </row>
    <row r="4814" spans="4:4">
      <c r="D4814" s="358"/>
    </row>
    <row r="4815" spans="4:4">
      <c r="D4815" s="358"/>
    </row>
    <row r="4816" spans="4:4">
      <c r="D4816" s="358"/>
    </row>
    <row r="4817" spans="4:4">
      <c r="D4817" s="358"/>
    </row>
    <row r="4818" spans="4:4">
      <c r="D4818" s="358"/>
    </row>
    <row r="4819" spans="4:4">
      <c r="D4819" s="358"/>
    </row>
    <row r="4820" spans="4:4">
      <c r="D4820" s="358"/>
    </row>
    <row r="4821" spans="4:4">
      <c r="D4821" s="358"/>
    </row>
    <row r="4822" spans="4:4">
      <c r="D4822" s="358"/>
    </row>
    <row r="4823" spans="4:4">
      <c r="D4823" s="358"/>
    </row>
    <row r="4824" spans="4:4">
      <c r="D4824" s="358"/>
    </row>
    <row r="4825" spans="4:4">
      <c r="D4825" s="358"/>
    </row>
    <row r="4826" spans="4:4">
      <c r="D4826" s="358"/>
    </row>
    <row r="4827" spans="4:4">
      <c r="D4827" s="358"/>
    </row>
    <row r="4828" spans="4:4">
      <c r="D4828" s="358"/>
    </row>
    <row r="4829" spans="4:4">
      <c r="D4829" s="358"/>
    </row>
    <row r="4830" spans="4:4">
      <c r="D4830" s="358"/>
    </row>
    <row r="4831" spans="4:4">
      <c r="D4831" s="358"/>
    </row>
    <row r="4832" spans="4:4">
      <c r="D4832" s="358"/>
    </row>
    <row r="4833" spans="4:4">
      <c r="D4833" s="358"/>
    </row>
    <row r="4834" spans="4:4">
      <c r="D4834" s="358"/>
    </row>
    <row r="4835" spans="4:4">
      <c r="D4835" s="358"/>
    </row>
    <row r="4836" spans="4:4">
      <c r="D4836" s="358"/>
    </row>
    <row r="4837" spans="4:4">
      <c r="D4837" s="358"/>
    </row>
    <row r="4838" spans="4:4">
      <c r="D4838" s="358"/>
    </row>
    <row r="4839" spans="4:4">
      <c r="D4839" s="358"/>
    </row>
    <row r="4840" spans="4:4">
      <c r="D4840" s="358"/>
    </row>
    <row r="4841" spans="4:4">
      <c r="D4841" s="358"/>
    </row>
    <row r="4842" spans="4:4">
      <c r="D4842" s="358"/>
    </row>
    <row r="4843" spans="4:4">
      <c r="D4843" s="358"/>
    </row>
    <row r="4844" spans="4:4">
      <c r="D4844" s="358"/>
    </row>
    <row r="4845" spans="4:4">
      <c r="D4845" s="358"/>
    </row>
    <row r="4846" spans="4:4">
      <c r="D4846" s="358"/>
    </row>
    <row r="4847" spans="4:4">
      <c r="D4847" s="358"/>
    </row>
    <row r="4848" spans="4:4">
      <c r="D4848" s="358"/>
    </row>
    <row r="4849" spans="4:4">
      <c r="D4849" s="358"/>
    </row>
    <row r="4850" spans="4:4">
      <c r="D4850" s="358"/>
    </row>
    <row r="4851" spans="4:4">
      <c r="D4851" s="358"/>
    </row>
    <row r="4852" spans="4:4">
      <c r="D4852" s="358"/>
    </row>
    <row r="4853" spans="4:4">
      <c r="D4853" s="358"/>
    </row>
    <row r="4854" spans="4:4">
      <c r="D4854" s="358"/>
    </row>
    <row r="4855" spans="4:4">
      <c r="D4855" s="358"/>
    </row>
    <row r="4856" spans="4:4">
      <c r="D4856" s="358"/>
    </row>
    <row r="4857" spans="4:4">
      <c r="D4857" s="358"/>
    </row>
    <row r="4858" spans="4:4">
      <c r="D4858" s="358"/>
    </row>
    <row r="4859" spans="4:4">
      <c r="D4859" s="358"/>
    </row>
    <row r="4860" spans="4:4">
      <c r="D4860" s="358"/>
    </row>
    <row r="4861" spans="4:4">
      <c r="D4861" s="358"/>
    </row>
    <row r="4862" spans="4:4">
      <c r="D4862" s="358"/>
    </row>
    <row r="4863" spans="4:4">
      <c r="D4863" s="358"/>
    </row>
    <row r="4864" spans="4:4">
      <c r="D4864" s="358"/>
    </row>
    <row r="4865" spans="4:4">
      <c r="D4865" s="358"/>
    </row>
    <row r="4866" spans="4:4">
      <c r="D4866" s="358"/>
    </row>
    <row r="4867" spans="4:4">
      <c r="D4867" s="358"/>
    </row>
    <row r="4868" spans="4:4">
      <c r="D4868" s="358"/>
    </row>
    <row r="4869" spans="4:4">
      <c r="D4869" s="358"/>
    </row>
    <row r="4870" spans="4:4">
      <c r="D4870" s="358"/>
    </row>
    <row r="4871" spans="4:4">
      <c r="D4871" s="358"/>
    </row>
    <row r="4872" spans="4:4">
      <c r="D4872" s="358"/>
    </row>
    <row r="4873" spans="4:4">
      <c r="D4873" s="358"/>
    </row>
    <row r="4874" spans="4:4">
      <c r="D4874" s="358"/>
    </row>
    <row r="4875" spans="4:4">
      <c r="D4875" s="358"/>
    </row>
    <row r="4876" spans="4:4">
      <c r="D4876" s="358"/>
    </row>
    <row r="4877" spans="4:4">
      <c r="D4877" s="358"/>
    </row>
    <row r="4878" spans="4:4">
      <c r="D4878" s="358"/>
    </row>
    <row r="4879" spans="4:4">
      <c r="D4879" s="358"/>
    </row>
    <row r="4880" spans="4:4">
      <c r="D4880" s="358"/>
    </row>
    <row r="4881" spans="4:4">
      <c r="D4881" s="358"/>
    </row>
    <row r="4882" spans="4:4">
      <c r="D4882" s="358"/>
    </row>
    <row r="4883" spans="4:4">
      <c r="D4883" s="358"/>
    </row>
    <row r="4884" spans="4:4">
      <c r="D4884" s="358"/>
    </row>
    <row r="4885" spans="4:4">
      <c r="D4885" s="358"/>
    </row>
    <row r="4886" spans="4:4">
      <c r="D4886" s="358"/>
    </row>
    <row r="4887" spans="4:4">
      <c r="D4887" s="358"/>
    </row>
    <row r="4888" spans="4:4">
      <c r="D4888" s="358"/>
    </row>
    <row r="4889" spans="4:4">
      <c r="D4889" s="358"/>
    </row>
    <row r="4890" spans="4:4">
      <c r="D4890" s="358"/>
    </row>
    <row r="4891" spans="4:4">
      <c r="D4891" s="358"/>
    </row>
    <row r="4892" spans="4:4">
      <c r="D4892" s="358"/>
    </row>
    <row r="4893" spans="4:4">
      <c r="D4893" s="358"/>
    </row>
    <row r="4894" spans="4:4">
      <c r="D4894" s="358"/>
    </row>
    <row r="4895" spans="4:4">
      <c r="D4895" s="358"/>
    </row>
    <row r="4896" spans="4:4">
      <c r="D4896" s="358"/>
    </row>
    <row r="4897" spans="4:4">
      <c r="D4897" s="358"/>
    </row>
    <row r="4898" spans="4:4">
      <c r="D4898" s="358"/>
    </row>
    <row r="4899" spans="4:4">
      <c r="D4899" s="358"/>
    </row>
    <row r="4900" spans="4:4">
      <c r="D4900" s="358"/>
    </row>
    <row r="4901" spans="4:4">
      <c r="D4901" s="358"/>
    </row>
    <row r="4902" spans="4:4">
      <c r="D4902" s="358"/>
    </row>
    <row r="4903" spans="4:4">
      <c r="D4903" s="358"/>
    </row>
    <row r="4904" spans="4:4">
      <c r="D4904" s="358"/>
    </row>
    <row r="4905" spans="4:4">
      <c r="D4905" s="358"/>
    </row>
    <row r="4906" spans="4:4">
      <c r="D4906" s="358"/>
    </row>
    <row r="4907" spans="4:4">
      <c r="D4907" s="358"/>
    </row>
    <row r="4908" spans="4:4">
      <c r="D4908" s="358"/>
    </row>
    <row r="4909" spans="4:4">
      <c r="D4909" s="358"/>
    </row>
    <row r="4910" spans="4:4">
      <c r="D4910" s="358"/>
    </row>
    <row r="4911" spans="4:4">
      <c r="D4911" s="358"/>
    </row>
    <row r="4912" spans="4:4">
      <c r="D4912" s="358"/>
    </row>
    <row r="4913" spans="4:4">
      <c r="D4913" s="358"/>
    </row>
    <row r="4914" spans="4:4">
      <c r="D4914" s="358"/>
    </row>
    <row r="4915" spans="4:4">
      <c r="D4915" s="358"/>
    </row>
    <row r="4916" spans="4:4">
      <c r="D4916" s="358"/>
    </row>
    <row r="4917" spans="4:4">
      <c r="D4917" s="358"/>
    </row>
    <row r="4918" spans="4:4">
      <c r="D4918" s="358"/>
    </row>
    <row r="4919" spans="4:4">
      <c r="D4919" s="358"/>
    </row>
    <row r="4920" spans="4:4">
      <c r="D4920" s="358"/>
    </row>
    <row r="4921" spans="4:4">
      <c r="D4921" s="358"/>
    </row>
    <row r="4922" spans="4:4">
      <c r="D4922" s="358"/>
    </row>
    <row r="4923" spans="4:4">
      <c r="D4923" s="358"/>
    </row>
    <row r="4924" spans="4:4">
      <c r="D4924" s="358"/>
    </row>
    <row r="4925" spans="4:4">
      <c r="D4925" s="358"/>
    </row>
    <row r="4926" spans="4:4">
      <c r="D4926" s="358"/>
    </row>
    <row r="4927" spans="4:4">
      <c r="D4927" s="358"/>
    </row>
    <row r="4928" spans="4:4">
      <c r="D4928" s="358"/>
    </row>
    <row r="4929" spans="4:4">
      <c r="D4929" s="358"/>
    </row>
    <row r="4930" spans="4:4">
      <c r="D4930" s="358"/>
    </row>
    <row r="4931" spans="4:4">
      <c r="D4931" s="358"/>
    </row>
    <row r="4932" spans="4:4">
      <c r="D4932" s="358"/>
    </row>
    <row r="4933" spans="4:4">
      <c r="D4933" s="358"/>
    </row>
    <row r="4934" spans="4:4">
      <c r="D4934" s="358"/>
    </row>
    <row r="4935" spans="4:4">
      <c r="D4935" s="358"/>
    </row>
    <row r="4936" spans="4:4">
      <c r="D4936" s="358"/>
    </row>
    <row r="4937" spans="4:4">
      <c r="D4937" s="358"/>
    </row>
    <row r="4938" spans="4:4">
      <c r="D4938" s="358"/>
    </row>
    <row r="4939" spans="4:4">
      <c r="D4939" s="358"/>
    </row>
    <row r="4940" spans="4:4">
      <c r="D4940" s="358"/>
    </row>
    <row r="4941" spans="4:4">
      <c r="D4941" s="358"/>
    </row>
    <row r="4942" spans="4:4">
      <c r="D4942" s="358"/>
    </row>
    <row r="4943" spans="4:4">
      <c r="D4943" s="358"/>
    </row>
    <row r="4944" spans="4:4">
      <c r="D4944" s="358"/>
    </row>
    <row r="4945" spans="4:4">
      <c r="D4945" s="358"/>
    </row>
    <row r="4946" spans="4:4">
      <c r="D4946" s="358"/>
    </row>
    <row r="4947" spans="4:4">
      <c r="D4947" s="358"/>
    </row>
    <row r="4948" spans="4:4">
      <c r="D4948" s="358"/>
    </row>
    <row r="4949" spans="4:4">
      <c r="D4949" s="358"/>
    </row>
    <row r="4950" spans="4:4">
      <c r="D4950" s="358"/>
    </row>
    <row r="4951" spans="4:4">
      <c r="D4951" s="358"/>
    </row>
    <row r="4952" spans="4:4">
      <c r="D4952" s="358"/>
    </row>
    <row r="4953" spans="4:4">
      <c r="D4953" s="358"/>
    </row>
    <row r="4954" spans="4:4">
      <c r="D4954" s="358"/>
    </row>
    <row r="4955" spans="4:4">
      <c r="D4955" s="358"/>
    </row>
    <row r="4956" spans="4:4">
      <c r="D4956" s="358"/>
    </row>
    <row r="4957" spans="4:4">
      <c r="D4957" s="358"/>
    </row>
    <row r="4958" spans="4:4">
      <c r="D4958" s="358"/>
    </row>
    <row r="4959" spans="4:4">
      <c r="D4959" s="358"/>
    </row>
    <row r="4960" spans="4:4">
      <c r="D4960" s="358"/>
    </row>
    <row r="4961" spans="4:4">
      <c r="D4961" s="358"/>
    </row>
    <row r="4962" spans="4:4">
      <c r="D4962" s="358"/>
    </row>
    <row r="4963" spans="4:4">
      <c r="D4963" s="358"/>
    </row>
    <row r="4964" spans="4:4">
      <c r="D4964" s="358"/>
    </row>
    <row r="4965" spans="4:4">
      <c r="D4965" s="358"/>
    </row>
    <row r="4966" spans="4:4">
      <c r="D4966" s="358"/>
    </row>
    <row r="4967" spans="4:4">
      <c r="D4967" s="358"/>
    </row>
    <row r="4968" spans="4:4">
      <c r="D4968" s="358"/>
    </row>
    <row r="4969" spans="4:4">
      <c r="D4969" s="358"/>
    </row>
    <row r="4970" spans="4:4">
      <c r="D4970" s="358"/>
    </row>
    <row r="4971" spans="4:4">
      <c r="D4971" s="358"/>
    </row>
    <row r="4972" spans="4:4">
      <c r="D4972" s="358"/>
    </row>
    <row r="4973" spans="4:4">
      <c r="D4973" s="358"/>
    </row>
    <row r="4974" spans="4:4">
      <c r="D4974" s="358"/>
    </row>
    <row r="4975" spans="4:4">
      <c r="D4975" s="358"/>
    </row>
    <row r="4976" spans="4:4">
      <c r="D4976" s="358"/>
    </row>
    <row r="4977" spans="4:4">
      <c r="D4977" s="358"/>
    </row>
    <row r="4978" spans="4:4">
      <c r="D4978" s="358"/>
    </row>
    <row r="4979" spans="4:4">
      <c r="D4979" s="358"/>
    </row>
    <row r="4980" spans="4:4">
      <c r="D4980" s="358"/>
    </row>
    <row r="4981" spans="4:4">
      <c r="D4981" s="358"/>
    </row>
    <row r="4982" spans="4:4">
      <c r="D4982" s="358"/>
    </row>
  </sheetData>
  <mergeCells count="7">
    <mergeCell ref="A40:K53"/>
    <mergeCell ref="A1:G1"/>
    <mergeCell ref="C2:K2"/>
    <mergeCell ref="C3:K3"/>
    <mergeCell ref="C4:K4"/>
    <mergeCell ref="A36:F36"/>
    <mergeCell ref="A38:C3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BM170"/>
  <sheetViews>
    <sheetView showGridLines="0" workbookViewId="0">
      <selection activeCell="H165" sqref="H165:H169"/>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46" t="s">
        <v>5</v>
      </c>
      <c r="M2" s="647"/>
      <c r="N2" s="647"/>
      <c r="O2" s="647"/>
      <c r="P2" s="647"/>
      <c r="Q2" s="647"/>
      <c r="R2" s="647"/>
      <c r="S2" s="647"/>
      <c r="T2" s="647"/>
      <c r="U2" s="647"/>
      <c r="V2" s="647"/>
      <c r="AT2" s="18" t="s">
        <v>101</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681" t="str">
        <f>'Rekapitulace stavby'!K6</f>
        <v>Tělocvična v ulici Jívanská - revize 01</v>
      </c>
      <c r="F7" s="682"/>
      <c r="G7" s="682"/>
      <c r="H7" s="682"/>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71" t="s">
        <v>3923</v>
      </c>
      <c r="F9" s="680"/>
      <c r="G9" s="680"/>
      <c r="H9" s="680"/>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29. 11. 2022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55" t="str">
        <f>'Rekapitulace stavby'!E14</f>
        <v xml:space="preserve"> </v>
      </c>
      <c r="F18" s="655"/>
      <c r="G18" s="655"/>
      <c r="H18" s="655"/>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57" t="s">
        <v>1</v>
      </c>
      <c r="F27" s="657"/>
      <c r="G27" s="657"/>
      <c r="H27" s="657"/>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ROUND((SUM(BE128:BE169)),  2)</f>
        <v>0</v>
      </c>
      <c r="G33" s="30"/>
      <c r="H33" s="30"/>
      <c r="I33" s="99">
        <v>0.21</v>
      </c>
      <c r="J33" s="98">
        <f>ROUND(((SUM(BE128:BE169))*I33),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ROUND((SUM(BF128:BF169)),  2)</f>
        <v>0</v>
      </c>
      <c r="G34" s="30"/>
      <c r="H34" s="30"/>
      <c r="I34" s="99">
        <v>0.15</v>
      </c>
      <c r="J34" s="98">
        <f>ROUND(((SUM(BF128:BF169))*I34),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ROUND((SUM(BG128:BG169)),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ROUND((SUM(BH128:BH169)),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ROUND((SUM(BI128:BI169)),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681" t="str">
        <f>E7</f>
        <v>Tělocvična v ulici Jívanská - revize 01</v>
      </c>
      <c r="F85" s="682"/>
      <c r="G85" s="682"/>
      <c r="H85" s="68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71" t="str">
        <f>E9</f>
        <v>IO 05 - Přípojka plynu</v>
      </c>
      <c r="F87" s="680"/>
      <c r="G87" s="680"/>
      <c r="H87" s="680"/>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29. 11. 2022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113</v>
      </c>
      <c r="E99" s="117"/>
      <c r="F99" s="117"/>
      <c r="G99" s="117"/>
      <c r="H99" s="117"/>
      <c r="I99" s="117"/>
      <c r="J99" s="118">
        <f>J137</f>
        <v>0</v>
      </c>
      <c r="L99" s="115"/>
    </row>
    <row r="100" spans="1:31" s="10" customFormat="1" ht="19.95" customHeight="1">
      <c r="B100" s="115"/>
      <c r="D100" s="116" t="s">
        <v>3829</v>
      </c>
      <c r="E100" s="117"/>
      <c r="F100" s="117"/>
      <c r="G100" s="117"/>
      <c r="H100" s="117"/>
      <c r="I100" s="117"/>
      <c r="J100" s="118">
        <f>J146</f>
        <v>0</v>
      </c>
      <c r="L100" s="115"/>
    </row>
    <row r="101" spans="1:31" s="10" customFormat="1" ht="19.95" customHeight="1">
      <c r="B101" s="115"/>
      <c r="D101" s="116" t="s">
        <v>114</v>
      </c>
      <c r="E101" s="117"/>
      <c r="F101" s="117"/>
      <c r="G101" s="117"/>
      <c r="H101" s="117"/>
      <c r="I101" s="117"/>
      <c r="J101" s="118">
        <f>J148</f>
        <v>0</v>
      </c>
      <c r="L101" s="115"/>
    </row>
    <row r="102" spans="1:31" s="10" customFormat="1" ht="19.95" customHeight="1">
      <c r="B102" s="115"/>
      <c r="D102" s="116" t="s">
        <v>115</v>
      </c>
      <c r="E102" s="117"/>
      <c r="F102" s="117"/>
      <c r="G102" s="117"/>
      <c r="H102" s="117"/>
      <c r="I102" s="117"/>
      <c r="J102" s="118">
        <f>J150</f>
        <v>0</v>
      </c>
      <c r="L102" s="115"/>
    </row>
    <row r="103" spans="1:31" s="10" customFormat="1" ht="19.95" customHeight="1">
      <c r="B103" s="115"/>
      <c r="D103" s="116" t="s">
        <v>116</v>
      </c>
      <c r="E103" s="117"/>
      <c r="F103" s="117"/>
      <c r="G103" s="117"/>
      <c r="H103" s="117"/>
      <c r="I103" s="117"/>
      <c r="J103" s="118">
        <f>J159</f>
        <v>0</v>
      </c>
      <c r="L103" s="115"/>
    </row>
    <row r="104" spans="1:31" s="9" customFormat="1" ht="24.9" customHeight="1">
      <c r="B104" s="111"/>
      <c r="D104" s="112" t="s">
        <v>117</v>
      </c>
      <c r="E104" s="113"/>
      <c r="F104" s="113"/>
      <c r="G104" s="113"/>
      <c r="H104" s="113"/>
      <c r="I104" s="113"/>
      <c r="J104" s="114">
        <f>J161</f>
        <v>0</v>
      </c>
      <c r="L104" s="111"/>
    </row>
    <row r="105" spans="1:31" s="10" customFormat="1" ht="19.95" customHeight="1">
      <c r="B105" s="115"/>
      <c r="D105" s="116" t="s">
        <v>118</v>
      </c>
      <c r="E105" s="117"/>
      <c r="F105" s="117"/>
      <c r="G105" s="117"/>
      <c r="H105" s="117"/>
      <c r="I105" s="117"/>
      <c r="J105" s="118">
        <f>J162</f>
        <v>0</v>
      </c>
      <c r="L105" s="115"/>
    </row>
    <row r="106" spans="1:31" s="10" customFormat="1" ht="19.95" customHeight="1">
      <c r="B106" s="115"/>
      <c r="D106" s="116" t="s">
        <v>119</v>
      </c>
      <c r="E106" s="117"/>
      <c r="F106" s="117"/>
      <c r="G106" s="117"/>
      <c r="H106" s="117"/>
      <c r="I106" s="117"/>
      <c r="J106" s="118">
        <f>J164</f>
        <v>0</v>
      </c>
      <c r="L106" s="115"/>
    </row>
    <row r="107" spans="1:31" s="10" customFormat="1" ht="19.95" customHeight="1">
      <c r="B107" s="115"/>
      <c r="D107" s="116" t="s">
        <v>120</v>
      </c>
      <c r="E107" s="117"/>
      <c r="F107" s="117"/>
      <c r="G107" s="117"/>
      <c r="H107" s="117"/>
      <c r="I107" s="117"/>
      <c r="J107" s="118">
        <f>J166</f>
        <v>0</v>
      </c>
      <c r="L107" s="115"/>
    </row>
    <row r="108" spans="1:31" s="10" customFormat="1" ht="19.95" customHeight="1">
      <c r="B108" s="115"/>
      <c r="D108" s="116" t="s">
        <v>121</v>
      </c>
      <c r="E108" s="117"/>
      <c r="F108" s="117"/>
      <c r="G108" s="117"/>
      <c r="H108" s="117"/>
      <c r="I108" s="117"/>
      <c r="J108" s="118">
        <f>J168</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681" t="str">
        <f>E7</f>
        <v>Tělocvična v ulici Jívanská - revize 01</v>
      </c>
      <c r="F118" s="682"/>
      <c r="G118" s="682"/>
      <c r="H118" s="682"/>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71" t="str">
        <f>E9</f>
        <v>IO 05 - Přípojka plynu</v>
      </c>
      <c r="F120" s="680"/>
      <c r="G120" s="680"/>
      <c r="H120" s="680"/>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29. 11. 2022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P129+P161</f>
        <v>27.021161000000003</v>
      </c>
      <c r="Q128" s="64"/>
      <c r="R128" s="127">
        <f>R129+R161</f>
        <v>6.0819600000000014</v>
      </c>
      <c r="S128" s="64"/>
      <c r="T128" s="128">
        <f>T129+T161</f>
        <v>5.4744999999999999</v>
      </c>
      <c r="U128" s="30"/>
      <c r="V128" s="30"/>
      <c r="W128" s="30"/>
      <c r="X128" s="30"/>
      <c r="Y128" s="30"/>
      <c r="Z128" s="30"/>
      <c r="AA128" s="30"/>
      <c r="AB128" s="30"/>
      <c r="AC128" s="30"/>
      <c r="AD128" s="30"/>
      <c r="AE128" s="30"/>
      <c r="AT128" s="18" t="s">
        <v>72</v>
      </c>
      <c r="AU128" s="18" t="s">
        <v>109</v>
      </c>
      <c r="BK128" s="129">
        <f>BK129+BK161</f>
        <v>0</v>
      </c>
    </row>
    <row r="129" spans="1:65" s="12" customFormat="1" ht="25.95" customHeight="1">
      <c r="B129" s="130"/>
      <c r="D129" s="131" t="s">
        <v>72</v>
      </c>
      <c r="E129" s="132" t="s">
        <v>135</v>
      </c>
      <c r="F129" s="132" t="s">
        <v>136</v>
      </c>
      <c r="J129" s="133">
        <f>BK129</f>
        <v>0</v>
      </c>
      <c r="L129" s="130"/>
      <c r="M129" s="134"/>
      <c r="N129" s="135"/>
      <c r="O129" s="135"/>
      <c r="P129" s="136">
        <f>P130+P137+P146+P148+P150+P159</f>
        <v>27.021161000000003</v>
      </c>
      <c r="Q129" s="135"/>
      <c r="R129" s="136">
        <f>R130+R137+R146+R148+R150+R159</f>
        <v>6.0819600000000014</v>
      </c>
      <c r="S129" s="135"/>
      <c r="T129" s="137">
        <f>T130+T137+T146+T148+T150+T159</f>
        <v>5.4744999999999999</v>
      </c>
      <c r="AR129" s="131" t="s">
        <v>81</v>
      </c>
      <c r="AT129" s="138" t="s">
        <v>72</v>
      </c>
      <c r="AU129" s="138" t="s">
        <v>73</v>
      </c>
      <c r="AY129" s="131" t="s">
        <v>137</v>
      </c>
      <c r="BK129" s="139">
        <f>BK130+BK137+BK146+BK148+BK150+BK159</f>
        <v>0</v>
      </c>
    </row>
    <row r="130" spans="1:65" s="12" customFormat="1" ht="22.8" customHeight="1">
      <c r="B130" s="130"/>
      <c r="D130" s="131" t="s">
        <v>72</v>
      </c>
      <c r="E130" s="140" t="s">
        <v>81</v>
      </c>
      <c r="F130" s="140" t="s">
        <v>138</v>
      </c>
      <c r="J130" s="141">
        <f>BK130</f>
        <v>0</v>
      </c>
      <c r="L130" s="130"/>
      <c r="M130" s="134"/>
      <c r="N130" s="135"/>
      <c r="O130" s="135"/>
      <c r="P130" s="136">
        <f>SUM(P131:P136)</f>
        <v>22.0047</v>
      </c>
      <c r="Q130" s="135"/>
      <c r="R130" s="136">
        <f>SUM(R131:R136)</f>
        <v>0</v>
      </c>
      <c r="S130" s="135"/>
      <c r="T130" s="137">
        <f>SUM(T131:T136)</f>
        <v>5.4744999999999999</v>
      </c>
      <c r="AR130" s="131" t="s">
        <v>81</v>
      </c>
      <c r="AT130" s="138" t="s">
        <v>72</v>
      </c>
      <c r="AU130" s="138" t="s">
        <v>81</v>
      </c>
      <c r="AY130" s="131" t="s">
        <v>137</v>
      </c>
      <c r="BK130" s="139">
        <f>SUM(BK131:BK136)</f>
        <v>0</v>
      </c>
    </row>
    <row r="131" spans="1:65" s="2" customFormat="1" ht="24.15" customHeight="1">
      <c r="A131" s="30"/>
      <c r="B131" s="142"/>
      <c r="C131" s="143" t="s">
        <v>81</v>
      </c>
      <c r="D131" s="143" t="s">
        <v>139</v>
      </c>
      <c r="E131" s="144" t="s">
        <v>3830</v>
      </c>
      <c r="F131" s="145" t="s">
        <v>3831</v>
      </c>
      <c r="G131" s="146" t="s">
        <v>142</v>
      </c>
      <c r="H131" s="147">
        <v>1.7</v>
      </c>
      <c r="I131" s="148"/>
      <c r="J131" s="148">
        <f>ROUND(I131*H131,2)</f>
        <v>0</v>
      </c>
      <c r="K131" s="149"/>
      <c r="L131" s="31"/>
      <c r="M131" s="150" t="s">
        <v>1</v>
      </c>
      <c r="N131" s="151" t="s">
        <v>38</v>
      </c>
      <c r="O131" s="152">
        <v>0.313</v>
      </c>
      <c r="P131" s="152">
        <f>O131*H131</f>
        <v>0.53210000000000002</v>
      </c>
      <c r="Q131" s="152">
        <v>0</v>
      </c>
      <c r="R131" s="152">
        <f>Q131*H131</f>
        <v>0</v>
      </c>
      <c r="S131" s="152">
        <v>0.255</v>
      </c>
      <c r="T131" s="153">
        <f>S131*H131</f>
        <v>0.4335</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3924</v>
      </c>
    </row>
    <row r="132" spans="1:65" s="2" customFormat="1" ht="24.15" customHeight="1">
      <c r="A132" s="30"/>
      <c r="B132" s="142"/>
      <c r="C132" s="143" t="s">
        <v>83</v>
      </c>
      <c r="D132" s="143" t="s">
        <v>139</v>
      </c>
      <c r="E132" s="144" t="s">
        <v>3833</v>
      </c>
      <c r="F132" s="145" t="s">
        <v>3834</v>
      </c>
      <c r="G132" s="146" t="s">
        <v>142</v>
      </c>
      <c r="H132" s="147">
        <v>5.7</v>
      </c>
      <c r="I132" s="148"/>
      <c r="J132" s="148">
        <f>ROUND(I132*H132,2)</f>
        <v>0</v>
      </c>
      <c r="K132" s="149"/>
      <c r="L132" s="31"/>
      <c r="M132" s="150" t="s">
        <v>1</v>
      </c>
      <c r="N132" s="151" t="s">
        <v>38</v>
      </c>
      <c r="O132" s="152">
        <v>1.3029999999999999</v>
      </c>
      <c r="P132" s="152">
        <f>O132*H132</f>
        <v>7.4271000000000003</v>
      </c>
      <c r="Q132" s="152">
        <v>0</v>
      </c>
      <c r="R132" s="152">
        <f>Q132*H132</f>
        <v>0</v>
      </c>
      <c r="S132" s="152">
        <v>0.28999999999999998</v>
      </c>
      <c r="T132" s="153">
        <f>S132*H132</f>
        <v>1.653</v>
      </c>
      <c r="U132" s="30"/>
      <c r="V132" s="30"/>
      <c r="W132" s="30"/>
      <c r="X132" s="30"/>
      <c r="Y132" s="30"/>
      <c r="Z132" s="30"/>
      <c r="AA132" s="30"/>
      <c r="AB132" s="30"/>
      <c r="AC132" s="30"/>
      <c r="AD132" s="30"/>
      <c r="AE132" s="30"/>
      <c r="AR132" s="154" t="s">
        <v>143</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143</v>
      </c>
      <c r="BM132" s="154" t="s">
        <v>3925</v>
      </c>
    </row>
    <row r="133" spans="1:65" s="13" customFormat="1">
      <c r="B133" s="156"/>
      <c r="D133" s="157" t="s">
        <v>145</v>
      </c>
      <c r="E133" s="158" t="s">
        <v>1</v>
      </c>
      <c r="F133" s="159" t="s">
        <v>3890</v>
      </c>
      <c r="H133" s="160">
        <v>5.7</v>
      </c>
      <c r="L133" s="156"/>
      <c r="M133" s="161"/>
      <c r="N133" s="162"/>
      <c r="O133" s="162"/>
      <c r="P133" s="162"/>
      <c r="Q133" s="162"/>
      <c r="R133" s="162"/>
      <c r="S133" s="162"/>
      <c r="T133" s="163"/>
      <c r="AT133" s="158" t="s">
        <v>145</v>
      </c>
      <c r="AU133" s="158" t="s">
        <v>83</v>
      </c>
      <c r="AV133" s="13" t="s">
        <v>83</v>
      </c>
      <c r="AW133" s="13" t="s">
        <v>29</v>
      </c>
      <c r="AX133" s="13" t="s">
        <v>81</v>
      </c>
      <c r="AY133" s="158" t="s">
        <v>137</v>
      </c>
    </row>
    <row r="134" spans="1:65" s="2" customFormat="1" ht="24.15" customHeight="1">
      <c r="A134" s="30"/>
      <c r="B134" s="142"/>
      <c r="C134" s="143" t="s">
        <v>152</v>
      </c>
      <c r="D134" s="143" t="s">
        <v>139</v>
      </c>
      <c r="E134" s="144" t="s">
        <v>3837</v>
      </c>
      <c r="F134" s="145" t="s">
        <v>3838</v>
      </c>
      <c r="G134" s="146" t="s">
        <v>142</v>
      </c>
      <c r="H134" s="147">
        <v>5.7</v>
      </c>
      <c r="I134" s="148"/>
      <c r="J134" s="148">
        <f>ROUND(I134*H134,2)</f>
        <v>0</v>
      </c>
      <c r="K134" s="149"/>
      <c r="L134" s="31"/>
      <c r="M134" s="150" t="s">
        <v>1</v>
      </c>
      <c r="N134" s="151" t="s">
        <v>38</v>
      </c>
      <c r="O134" s="152">
        <v>2.1749999999999998</v>
      </c>
      <c r="P134" s="152">
        <f>O134*H134</f>
        <v>12.397499999999999</v>
      </c>
      <c r="Q134" s="152">
        <v>0</v>
      </c>
      <c r="R134" s="152">
        <f>Q134*H134</f>
        <v>0</v>
      </c>
      <c r="S134" s="152">
        <v>0.44</v>
      </c>
      <c r="T134" s="153">
        <f>S134*H134</f>
        <v>2.508</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3926</v>
      </c>
    </row>
    <row r="135" spans="1:65" s="13" customFormat="1">
      <c r="B135" s="156"/>
      <c r="D135" s="157" t="s">
        <v>145</v>
      </c>
      <c r="E135" s="158" t="s">
        <v>1</v>
      </c>
      <c r="F135" s="159" t="s">
        <v>3890</v>
      </c>
      <c r="H135" s="160">
        <v>5.7</v>
      </c>
      <c r="L135" s="156"/>
      <c r="M135" s="161"/>
      <c r="N135" s="162"/>
      <c r="O135" s="162"/>
      <c r="P135" s="162"/>
      <c r="Q135" s="162"/>
      <c r="R135" s="162"/>
      <c r="S135" s="162"/>
      <c r="T135" s="163"/>
      <c r="AT135" s="158" t="s">
        <v>145</v>
      </c>
      <c r="AU135" s="158" t="s">
        <v>83</v>
      </c>
      <c r="AV135" s="13" t="s">
        <v>83</v>
      </c>
      <c r="AW135" s="13" t="s">
        <v>29</v>
      </c>
      <c r="AX135" s="13" t="s">
        <v>81</v>
      </c>
      <c r="AY135" s="158" t="s">
        <v>137</v>
      </c>
    </row>
    <row r="136" spans="1:65" s="2" customFormat="1" ht="21.75" customHeight="1">
      <c r="A136" s="30"/>
      <c r="B136" s="142"/>
      <c r="C136" s="143" t="s">
        <v>143</v>
      </c>
      <c r="D136" s="143" t="s">
        <v>139</v>
      </c>
      <c r="E136" s="144" t="s">
        <v>3840</v>
      </c>
      <c r="F136" s="145" t="s">
        <v>3841</v>
      </c>
      <c r="G136" s="146" t="s">
        <v>142</v>
      </c>
      <c r="H136" s="147">
        <v>4</v>
      </c>
      <c r="I136" s="148"/>
      <c r="J136" s="148">
        <f>ROUND(I136*H136,2)</f>
        <v>0</v>
      </c>
      <c r="K136" s="149"/>
      <c r="L136" s="31"/>
      <c r="M136" s="150" t="s">
        <v>1</v>
      </c>
      <c r="N136" s="151" t="s">
        <v>38</v>
      </c>
      <c r="O136" s="152">
        <v>0.41199999999999998</v>
      </c>
      <c r="P136" s="152">
        <f>O136*H136</f>
        <v>1.6479999999999999</v>
      </c>
      <c r="Q136" s="152">
        <v>0</v>
      </c>
      <c r="R136" s="152">
        <f>Q136*H136</f>
        <v>0</v>
      </c>
      <c r="S136" s="152">
        <v>0.22</v>
      </c>
      <c r="T136" s="153">
        <f>S136*H136</f>
        <v>0.88</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3927</v>
      </c>
    </row>
    <row r="137" spans="1:65" s="12" customFormat="1" ht="22.8" customHeight="1">
      <c r="B137" s="130"/>
      <c r="D137" s="131" t="s">
        <v>72</v>
      </c>
      <c r="E137" s="140" t="s">
        <v>160</v>
      </c>
      <c r="F137" s="140" t="s">
        <v>299</v>
      </c>
      <c r="J137" s="141">
        <f>BK137</f>
        <v>0</v>
      </c>
      <c r="L137" s="130"/>
      <c r="M137" s="134"/>
      <c r="N137" s="135"/>
      <c r="O137" s="135"/>
      <c r="P137" s="136">
        <f>SUM(P138:P145)</f>
        <v>2.8924000000000003</v>
      </c>
      <c r="Q137" s="135"/>
      <c r="R137" s="136">
        <f>SUM(R138:R145)</f>
        <v>6.0819600000000014</v>
      </c>
      <c r="S137" s="135"/>
      <c r="T137" s="137">
        <f>SUM(T138:T145)</f>
        <v>0</v>
      </c>
      <c r="AR137" s="131" t="s">
        <v>81</v>
      </c>
      <c r="AT137" s="138" t="s">
        <v>72</v>
      </c>
      <c r="AU137" s="138" t="s">
        <v>81</v>
      </c>
      <c r="AY137" s="131" t="s">
        <v>137</v>
      </c>
      <c r="BK137" s="139">
        <f>SUM(BK138:BK145)</f>
        <v>0</v>
      </c>
    </row>
    <row r="138" spans="1:65" s="2" customFormat="1" ht="24.15" customHeight="1">
      <c r="A138" s="30"/>
      <c r="B138" s="142"/>
      <c r="C138" s="143" t="s">
        <v>160</v>
      </c>
      <c r="D138" s="143" t="s">
        <v>139</v>
      </c>
      <c r="E138" s="144" t="s">
        <v>3843</v>
      </c>
      <c r="F138" s="145" t="s">
        <v>3844</v>
      </c>
      <c r="G138" s="146" t="s">
        <v>142</v>
      </c>
      <c r="H138" s="147">
        <v>5.7</v>
      </c>
      <c r="I138" s="148"/>
      <c r="J138" s="148">
        <f>ROUND(I138*H138,2)</f>
        <v>0</v>
      </c>
      <c r="K138" s="149"/>
      <c r="L138" s="31"/>
      <c r="M138" s="150" t="s">
        <v>1</v>
      </c>
      <c r="N138" s="151" t="s">
        <v>38</v>
      </c>
      <c r="O138" s="152">
        <v>0.11899999999999999</v>
      </c>
      <c r="P138" s="152">
        <f>O138*H138</f>
        <v>0.67830000000000001</v>
      </c>
      <c r="Q138" s="152">
        <v>0.39800000000000002</v>
      </c>
      <c r="R138" s="152">
        <f>Q138*H138</f>
        <v>2.2686000000000002</v>
      </c>
      <c r="S138" s="152">
        <v>0</v>
      </c>
      <c r="T138" s="153">
        <f>S138*H138</f>
        <v>0</v>
      </c>
      <c r="U138" s="30"/>
      <c r="V138" s="30"/>
      <c r="W138" s="30"/>
      <c r="X138" s="30"/>
      <c r="Y138" s="30"/>
      <c r="Z138" s="30"/>
      <c r="AA138" s="30"/>
      <c r="AB138" s="30"/>
      <c r="AC138" s="30"/>
      <c r="AD138" s="30"/>
      <c r="AE138" s="30"/>
      <c r="AR138" s="154" t="s">
        <v>143</v>
      </c>
      <c r="AT138" s="154" t="s">
        <v>139</v>
      </c>
      <c r="AU138" s="154" t="s">
        <v>83</v>
      </c>
      <c r="AY138" s="18" t="s">
        <v>137</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143</v>
      </c>
      <c r="BM138" s="154" t="s">
        <v>3928</v>
      </c>
    </row>
    <row r="139" spans="1:65" s="13" customFormat="1">
      <c r="B139" s="156"/>
      <c r="D139" s="157" t="s">
        <v>145</v>
      </c>
      <c r="E139" s="158" t="s">
        <v>1</v>
      </c>
      <c r="F139" s="159" t="s">
        <v>3894</v>
      </c>
      <c r="H139" s="160">
        <v>5.7</v>
      </c>
      <c r="L139" s="156"/>
      <c r="M139" s="161"/>
      <c r="N139" s="162"/>
      <c r="O139" s="162"/>
      <c r="P139" s="162"/>
      <c r="Q139" s="162"/>
      <c r="R139" s="162"/>
      <c r="S139" s="162"/>
      <c r="T139" s="163"/>
      <c r="AT139" s="158" t="s">
        <v>145</v>
      </c>
      <c r="AU139" s="158" t="s">
        <v>83</v>
      </c>
      <c r="AV139" s="13" t="s">
        <v>83</v>
      </c>
      <c r="AW139" s="13" t="s">
        <v>29</v>
      </c>
      <c r="AX139" s="13" t="s">
        <v>81</v>
      </c>
      <c r="AY139" s="158" t="s">
        <v>137</v>
      </c>
    </row>
    <row r="140" spans="1:65" s="2" customFormat="1" ht="24.15" customHeight="1">
      <c r="A140" s="30"/>
      <c r="B140" s="142"/>
      <c r="C140" s="143" t="s">
        <v>165</v>
      </c>
      <c r="D140" s="143" t="s">
        <v>139</v>
      </c>
      <c r="E140" s="144" t="s">
        <v>3847</v>
      </c>
      <c r="F140" s="145" t="s">
        <v>3848</v>
      </c>
      <c r="G140" s="146" t="s">
        <v>142</v>
      </c>
      <c r="H140" s="147">
        <v>5.7</v>
      </c>
      <c r="I140" s="148"/>
      <c r="J140" s="148">
        <f>ROUND(I140*H140,2)</f>
        <v>0</v>
      </c>
      <c r="K140" s="149"/>
      <c r="L140" s="31"/>
      <c r="M140" s="150" t="s">
        <v>1</v>
      </c>
      <c r="N140" s="151" t="s">
        <v>38</v>
      </c>
      <c r="O140" s="152">
        <v>0.13300000000000001</v>
      </c>
      <c r="P140" s="152">
        <f>O140*H140</f>
        <v>0.75810000000000011</v>
      </c>
      <c r="Q140" s="152">
        <v>0.496</v>
      </c>
      <c r="R140" s="152">
        <f>Q140*H140</f>
        <v>2.8271999999999999</v>
      </c>
      <c r="S140" s="152">
        <v>0</v>
      </c>
      <c r="T140" s="153">
        <f>S140*H140</f>
        <v>0</v>
      </c>
      <c r="U140" s="30"/>
      <c r="V140" s="30"/>
      <c r="W140" s="30"/>
      <c r="X140" s="30"/>
      <c r="Y140" s="30"/>
      <c r="Z140" s="30"/>
      <c r="AA140" s="30"/>
      <c r="AB140" s="30"/>
      <c r="AC140" s="30"/>
      <c r="AD140" s="30"/>
      <c r="AE140" s="30"/>
      <c r="AR140" s="154" t="s">
        <v>143</v>
      </c>
      <c r="AT140" s="154" t="s">
        <v>139</v>
      </c>
      <c r="AU140" s="154" t="s">
        <v>83</v>
      </c>
      <c r="AY140" s="18" t="s">
        <v>137</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143</v>
      </c>
      <c r="BM140" s="154" t="s">
        <v>3929</v>
      </c>
    </row>
    <row r="141" spans="1:65" s="13" customFormat="1">
      <c r="B141" s="156"/>
      <c r="D141" s="157" t="s">
        <v>145</v>
      </c>
      <c r="E141" s="158" t="s">
        <v>1</v>
      </c>
      <c r="F141" s="159" t="s">
        <v>3894</v>
      </c>
      <c r="H141" s="160">
        <v>5.7</v>
      </c>
      <c r="L141" s="156"/>
      <c r="M141" s="161"/>
      <c r="N141" s="162"/>
      <c r="O141" s="162"/>
      <c r="P141" s="162"/>
      <c r="Q141" s="162"/>
      <c r="R141" s="162"/>
      <c r="S141" s="162"/>
      <c r="T141" s="163"/>
      <c r="AT141" s="158" t="s">
        <v>145</v>
      </c>
      <c r="AU141" s="158" t="s">
        <v>83</v>
      </c>
      <c r="AV141" s="13" t="s">
        <v>83</v>
      </c>
      <c r="AW141" s="13" t="s">
        <v>29</v>
      </c>
      <c r="AX141" s="13" t="s">
        <v>81</v>
      </c>
      <c r="AY141" s="158" t="s">
        <v>137</v>
      </c>
    </row>
    <row r="142" spans="1:65" s="2" customFormat="1" ht="24.15" customHeight="1">
      <c r="A142" s="30"/>
      <c r="B142" s="142"/>
      <c r="C142" s="143" t="s">
        <v>170</v>
      </c>
      <c r="D142" s="143" t="s">
        <v>139</v>
      </c>
      <c r="E142" s="144" t="s">
        <v>3850</v>
      </c>
      <c r="F142" s="145" t="s">
        <v>3851</v>
      </c>
      <c r="G142" s="146" t="s">
        <v>142</v>
      </c>
      <c r="H142" s="147">
        <v>4</v>
      </c>
      <c r="I142" s="148"/>
      <c r="J142" s="148">
        <f>ROUND(I142*H142,2)</f>
        <v>0</v>
      </c>
      <c r="K142" s="149"/>
      <c r="L142" s="31"/>
      <c r="M142" s="150" t="s">
        <v>1</v>
      </c>
      <c r="N142" s="151" t="s">
        <v>38</v>
      </c>
      <c r="O142" s="152">
        <v>4.4999999999999998E-2</v>
      </c>
      <c r="P142" s="152">
        <f>O142*H142</f>
        <v>0.18</v>
      </c>
      <c r="Q142" s="152">
        <v>9.2799999999999994E-2</v>
      </c>
      <c r="R142" s="152">
        <f>Q142*H142</f>
        <v>0.37119999999999997</v>
      </c>
      <c r="S142" s="152">
        <v>0</v>
      </c>
      <c r="T142" s="153">
        <f>S142*H142</f>
        <v>0</v>
      </c>
      <c r="U142" s="30"/>
      <c r="V142" s="30"/>
      <c r="W142" s="30"/>
      <c r="X142" s="30"/>
      <c r="Y142" s="30"/>
      <c r="Z142" s="30"/>
      <c r="AA142" s="30"/>
      <c r="AB142" s="30"/>
      <c r="AC142" s="30"/>
      <c r="AD142" s="30"/>
      <c r="AE142" s="30"/>
      <c r="AR142" s="154" t="s">
        <v>143</v>
      </c>
      <c r="AT142" s="154" t="s">
        <v>139</v>
      </c>
      <c r="AU142" s="154" t="s">
        <v>83</v>
      </c>
      <c r="AY142" s="18" t="s">
        <v>137</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143</v>
      </c>
      <c r="BM142" s="154" t="s">
        <v>3930</v>
      </c>
    </row>
    <row r="143" spans="1:65" s="2" customFormat="1" ht="24.15" customHeight="1">
      <c r="A143" s="30"/>
      <c r="B143" s="142"/>
      <c r="C143" s="143" t="s">
        <v>177</v>
      </c>
      <c r="D143" s="143" t="s">
        <v>139</v>
      </c>
      <c r="E143" s="144" t="s">
        <v>3853</v>
      </c>
      <c r="F143" s="145" t="s">
        <v>3854</v>
      </c>
      <c r="G143" s="146" t="s">
        <v>142</v>
      </c>
      <c r="H143" s="147">
        <v>4</v>
      </c>
      <c r="I143" s="148"/>
      <c r="J143" s="148">
        <f>ROUND(I143*H143,2)</f>
        <v>0</v>
      </c>
      <c r="K143" s="149"/>
      <c r="L143" s="31"/>
      <c r="M143" s="150" t="s">
        <v>1</v>
      </c>
      <c r="N143" s="151" t="s">
        <v>38</v>
      </c>
      <c r="O143" s="152">
        <v>4.7E-2</v>
      </c>
      <c r="P143" s="152">
        <f>O143*H143</f>
        <v>0.188</v>
      </c>
      <c r="Q143" s="152">
        <v>0.11600000000000001</v>
      </c>
      <c r="R143" s="152">
        <f>Q143*H143</f>
        <v>0.46400000000000002</v>
      </c>
      <c r="S143" s="152">
        <v>0</v>
      </c>
      <c r="T143" s="153">
        <f>S143*H143</f>
        <v>0</v>
      </c>
      <c r="U143" s="30"/>
      <c r="V143" s="30"/>
      <c r="W143" s="30"/>
      <c r="X143" s="30"/>
      <c r="Y143" s="30"/>
      <c r="Z143" s="30"/>
      <c r="AA143" s="30"/>
      <c r="AB143" s="30"/>
      <c r="AC143" s="30"/>
      <c r="AD143" s="30"/>
      <c r="AE143" s="30"/>
      <c r="AR143" s="154" t="s">
        <v>143</v>
      </c>
      <c r="AT143" s="154" t="s">
        <v>139</v>
      </c>
      <c r="AU143" s="154" t="s">
        <v>83</v>
      </c>
      <c r="AY143" s="18" t="s">
        <v>137</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143</v>
      </c>
      <c r="BM143" s="154" t="s">
        <v>3931</v>
      </c>
    </row>
    <row r="144" spans="1:65" s="2" customFormat="1" ht="24.15" customHeight="1">
      <c r="A144" s="30"/>
      <c r="B144" s="142"/>
      <c r="C144" s="143" t="s">
        <v>182</v>
      </c>
      <c r="D144" s="143" t="s">
        <v>139</v>
      </c>
      <c r="E144" s="144" t="s">
        <v>3856</v>
      </c>
      <c r="F144" s="145" t="s">
        <v>3857</v>
      </c>
      <c r="G144" s="146" t="s">
        <v>142</v>
      </c>
      <c r="H144" s="147">
        <v>1.7</v>
      </c>
      <c r="I144" s="148"/>
      <c r="J144" s="148">
        <f>ROUND(I144*H144,2)</f>
        <v>0</v>
      </c>
      <c r="K144" s="149"/>
      <c r="L144" s="31"/>
      <c r="M144" s="150" t="s">
        <v>1</v>
      </c>
      <c r="N144" s="151" t="s">
        <v>38</v>
      </c>
      <c r="O144" s="152">
        <v>0.64</v>
      </c>
      <c r="P144" s="152">
        <f>O144*H144</f>
        <v>1.0880000000000001</v>
      </c>
      <c r="Q144" s="152">
        <v>8.8800000000000004E-2</v>
      </c>
      <c r="R144" s="152">
        <f>Q144*H144</f>
        <v>0.15096000000000001</v>
      </c>
      <c r="S144" s="152">
        <v>0</v>
      </c>
      <c r="T144" s="153">
        <f>S144*H144</f>
        <v>0</v>
      </c>
      <c r="U144" s="30"/>
      <c r="V144" s="30"/>
      <c r="W144" s="30"/>
      <c r="X144" s="30"/>
      <c r="Y144" s="30"/>
      <c r="Z144" s="30"/>
      <c r="AA144" s="30"/>
      <c r="AB144" s="30"/>
      <c r="AC144" s="30"/>
      <c r="AD144" s="30"/>
      <c r="AE144" s="30"/>
      <c r="AR144" s="154" t="s">
        <v>143</v>
      </c>
      <c r="AT144" s="154" t="s">
        <v>139</v>
      </c>
      <c r="AU144" s="154" t="s">
        <v>83</v>
      </c>
      <c r="AY144" s="18" t="s">
        <v>137</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143</v>
      </c>
      <c r="BM144" s="154" t="s">
        <v>3932</v>
      </c>
    </row>
    <row r="145" spans="1:65" s="13" customFormat="1">
      <c r="B145" s="156"/>
      <c r="D145" s="157" t="s">
        <v>145</v>
      </c>
      <c r="E145" s="158" t="s">
        <v>1</v>
      </c>
      <c r="F145" s="159" t="s">
        <v>3859</v>
      </c>
      <c r="H145" s="160">
        <v>1.7</v>
      </c>
      <c r="L145" s="156"/>
      <c r="M145" s="161"/>
      <c r="N145" s="162"/>
      <c r="O145" s="162"/>
      <c r="P145" s="162"/>
      <c r="Q145" s="162"/>
      <c r="R145" s="162"/>
      <c r="S145" s="162"/>
      <c r="T145" s="163"/>
      <c r="AT145" s="158" t="s">
        <v>145</v>
      </c>
      <c r="AU145" s="158" t="s">
        <v>83</v>
      </c>
      <c r="AV145" s="13" t="s">
        <v>83</v>
      </c>
      <c r="AW145" s="13" t="s">
        <v>29</v>
      </c>
      <c r="AX145" s="13" t="s">
        <v>81</v>
      </c>
      <c r="AY145" s="158" t="s">
        <v>137</v>
      </c>
    </row>
    <row r="146" spans="1:65" s="12" customFormat="1" ht="22.8" customHeight="1">
      <c r="B146" s="130"/>
      <c r="D146" s="131" t="s">
        <v>72</v>
      </c>
      <c r="E146" s="140" t="s">
        <v>177</v>
      </c>
      <c r="F146" s="140" t="s">
        <v>3860</v>
      </c>
      <c r="J146" s="141">
        <f>BK146</f>
        <v>0</v>
      </c>
      <c r="L146" s="130"/>
      <c r="M146" s="134"/>
      <c r="N146" s="135"/>
      <c r="O146" s="135"/>
      <c r="P146" s="136">
        <f>P147</f>
        <v>0</v>
      </c>
      <c r="Q146" s="135"/>
      <c r="R146" s="136">
        <f>R147</f>
        <v>0</v>
      </c>
      <c r="S146" s="135"/>
      <c r="T146" s="137">
        <f>T147</f>
        <v>0</v>
      </c>
      <c r="AR146" s="131" t="s">
        <v>81</v>
      </c>
      <c r="AT146" s="138" t="s">
        <v>72</v>
      </c>
      <c r="AU146" s="138" t="s">
        <v>81</v>
      </c>
      <c r="AY146" s="131" t="s">
        <v>137</v>
      </c>
      <c r="BK146" s="139">
        <f>BK147</f>
        <v>0</v>
      </c>
    </row>
    <row r="147" spans="1:65" s="2" customFormat="1" ht="16.5" customHeight="1">
      <c r="A147" s="30"/>
      <c r="B147" s="142"/>
      <c r="C147" s="143" t="s">
        <v>187</v>
      </c>
      <c r="D147" s="143" t="s">
        <v>139</v>
      </c>
      <c r="E147" s="144" t="s">
        <v>3933</v>
      </c>
      <c r="F147" s="145" t="s">
        <v>3934</v>
      </c>
      <c r="G147" s="146" t="s">
        <v>318</v>
      </c>
      <c r="H147" s="147">
        <v>1</v>
      </c>
      <c r="I147" s="148">
        <f>'IO-05'!J16</f>
        <v>0</v>
      </c>
      <c r="J147" s="148">
        <f>ROUND(I147*H147,2)</f>
        <v>0</v>
      </c>
      <c r="K147" s="149"/>
      <c r="L147" s="31"/>
      <c r="M147" s="150" t="s">
        <v>1</v>
      </c>
      <c r="N147" s="151" t="s">
        <v>38</v>
      </c>
      <c r="O147" s="152">
        <v>0</v>
      </c>
      <c r="P147" s="152">
        <f>O147*H147</f>
        <v>0</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3935</v>
      </c>
    </row>
    <row r="148" spans="1:65" s="12" customFormat="1" ht="22.8" customHeight="1">
      <c r="B148" s="130"/>
      <c r="D148" s="131" t="s">
        <v>72</v>
      </c>
      <c r="E148" s="140" t="s">
        <v>182</v>
      </c>
      <c r="F148" s="140" t="s">
        <v>314</v>
      </c>
      <c r="J148" s="141">
        <f>BK148</f>
        <v>0</v>
      </c>
      <c r="L148" s="130"/>
      <c r="M148" s="134"/>
      <c r="N148" s="135"/>
      <c r="O148" s="135"/>
      <c r="P148" s="136">
        <f>P149</f>
        <v>1.274</v>
      </c>
      <c r="Q148" s="135"/>
      <c r="R148" s="136">
        <f>R149</f>
        <v>0</v>
      </c>
      <c r="S148" s="135"/>
      <c r="T148" s="137">
        <f>T149</f>
        <v>0</v>
      </c>
      <c r="AR148" s="131" t="s">
        <v>81</v>
      </c>
      <c r="AT148" s="138" t="s">
        <v>72</v>
      </c>
      <c r="AU148" s="138" t="s">
        <v>81</v>
      </c>
      <c r="AY148" s="131" t="s">
        <v>137</v>
      </c>
      <c r="BK148" s="139">
        <f>BK149</f>
        <v>0</v>
      </c>
    </row>
    <row r="149" spans="1:65" s="2" customFormat="1" ht="24.15" customHeight="1">
      <c r="A149" s="30"/>
      <c r="B149" s="142"/>
      <c r="C149" s="143" t="s">
        <v>193</v>
      </c>
      <c r="D149" s="143" t="s">
        <v>139</v>
      </c>
      <c r="E149" s="144" t="s">
        <v>3864</v>
      </c>
      <c r="F149" s="145" t="s">
        <v>3865</v>
      </c>
      <c r="G149" s="146" t="s">
        <v>190</v>
      </c>
      <c r="H149" s="147">
        <v>6.5</v>
      </c>
      <c r="I149" s="148"/>
      <c r="J149" s="148">
        <f>ROUND(I149*H149,2)</f>
        <v>0</v>
      </c>
      <c r="K149" s="149"/>
      <c r="L149" s="31"/>
      <c r="M149" s="150" t="s">
        <v>1</v>
      </c>
      <c r="N149" s="151" t="s">
        <v>38</v>
      </c>
      <c r="O149" s="152">
        <v>0.19600000000000001</v>
      </c>
      <c r="P149" s="152">
        <f>O149*H149</f>
        <v>1.274</v>
      </c>
      <c r="Q149" s="152">
        <v>0</v>
      </c>
      <c r="R149" s="152">
        <f>Q149*H149</f>
        <v>0</v>
      </c>
      <c r="S149" s="152">
        <v>0</v>
      </c>
      <c r="T149" s="153">
        <f>S149*H149</f>
        <v>0</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3936</v>
      </c>
    </row>
    <row r="150" spans="1:65" s="12" customFormat="1" ht="22.8" customHeight="1">
      <c r="B150" s="130"/>
      <c r="D150" s="131" t="s">
        <v>72</v>
      </c>
      <c r="E150" s="140" t="s">
        <v>344</v>
      </c>
      <c r="F150" s="140" t="s">
        <v>345</v>
      </c>
      <c r="J150" s="141">
        <f>BK150</f>
        <v>0</v>
      </c>
      <c r="L150" s="130"/>
      <c r="M150" s="134"/>
      <c r="N150" s="135"/>
      <c r="O150" s="135"/>
      <c r="P150" s="136">
        <f>SUM(P151:P158)</f>
        <v>0.44864900000000002</v>
      </c>
      <c r="Q150" s="135"/>
      <c r="R150" s="136">
        <f>SUM(R151:R158)</f>
        <v>0</v>
      </c>
      <c r="S150" s="135"/>
      <c r="T150" s="137">
        <f>SUM(T151:T158)</f>
        <v>0</v>
      </c>
      <c r="AR150" s="131" t="s">
        <v>81</v>
      </c>
      <c r="AT150" s="138" t="s">
        <v>72</v>
      </c>
      <c r="AU150" s="138" t="s">
        <v>81</v>
      </c>
      <c r="AY150" s="131" t="s">
        <v>137</v>
      </c>
      <c r="BK150" s="139">
        <f>SUM(BK151:BK158)</f>
        <v>0</v>
      </c>
    </row>
    <row r="151" spans="1:65" s="2" customFormat="1" ht="21.75" customHeight="1">
      <c r="A151" s="30"/>
      <c r="B151" s="142"/>
      <c r="C151" s="143" t="s">
        <v>198</v>
      </c>
      <c r="D151" s="143" t="s">
        <v>139</v>
      </c>
      <c r="E151" s="144" t="s">
        <v>3867</v>
      </c>
      <c r="F151" s="145" t="s">
        <v>3868</v>
      </c>
      <c r="G151" s="146" t="s">
        <v>217</v>
      </c>
      <c r="H151" s="147">
        <v>5.0410000000000004</v>
      </c>
      <c r="I151" s="148"/>
      <c r="J151" s="148">
        <f>ROUND(I151*H151,2)</f>
        <v>0</v>
      </c>
      <c r="K151" s="149"/>
      <c r="L151" s="31"/>
      <c r="M151" s="150" t="s">
        <v>1</v>
      </c>
      <c r="N151" s="151" t="s">
        <v>38</v>
      </c>
      <c r="O151" s="152">
        <v>3.2000000000000001E-2</v>
      </c>
      <c r="P151" s="152">
        <f>O151*H151</f>
        <v>0.16131200000000001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3937</v>
      </c>
    </row>
    <row r="152" spans="1:65" s="13" customFormat="1">
      <c r="B152" s="156"/>
      <c r="D152" s="157" t="s">
        <v>145</v>
      </c>
      <c r="E152" s="158" t="s">
        <v>1</v>
      </c>
      <c r="F152" s="159" t="s">
        <v>3904</v>
      </c>
      <c r="H152" s="160">
        <v>5.0410000000000004</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24.15" customHeight="1">
      <c r="A153" s="30"/>
      <c r="B153" s="142"/>
      <c r="C153" s="143" t="s">
        <v>204</v>
      </c>
      <c r="D153" s="143" t="s">
        <v>139</v>
      </c>
      <c r="E153" s="144" t="s">
        <v>3871</v>
      </c>
      <c r="F153" s="145" t="s">
        <v>3872</v>
      </c>
      <c r="G153" s="146" t="s">
        <v>217</v>
      </c>
      <c r="H153" s="147">
        <v>95.778999999999996</v>
      </c>
      <c r="I153" s="148"/>
      <c r="J153" s="148">
        <f>ROUND(I153*H153,2)</f>
        <v>0</v>
      </c>
      <c r="K153" s="149"/>
      <c r="L153" s="31"/>
      <c r="M153" s="150" t="s">
        <v>1</v>
      </c>
      <c r="N153" s="151" t="s">
        <v>38</v>
      </c>
      <c r="O153" s="152">
        <v>3.0000000000000001E-3</v>
      </c>
      <c r="P153" s="152">
        <f>O153*H153</f>
        <v>0.28733700000000001</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3938</v>
      </c>
    </row>
    <row r="154" spans="1:65" s="13" customFormat="1">
      <c r="B154" s="156"/>
      <c r="D154" s="157" t="s">
        <v>145</v>
      </c>
      <c r="E154" s="158" t="s">
        <v>1</v>
      </c>
      <c r="F154" s="159" t="s">
        <v>3906</v>
      </c>
      <c r="H154" s="160">
        <v>95.778999999999996</v>
      </c>
      <c r="L154" s="156"/>
      <c r="M154" s="161"/>
      <c r="N154" s="162"/>
      <c r="O154" s="162"/>
      <c r="P154" s="162"/>
      <c r="Q154" s="162"/>
      <c r="R154" s="162"/>
      <c r="S154" s="162"/>
      <c r="T154" s="163"/>
      <c r="AT154" s="158" t="s">
        <v>145</v>
      </c>
      <c r="AU154" s="158" t="s">
        <v>83</v>
      </c>
      <c r="AV154" s="13" t="s">
        <v>83</v>
      </c>
      <c r="AW154" s="13" t="s">
        <v>29</v>
      </c>
      <c r="AX154" s="13" t="s">
        <v>81</v>
      </c>
      <c r="AY154" s="158" t="s">
        <v>137</v>
      </c>
    </row>
    <row r="155" spans="1:65" s="2" customFormat="1" ht="33" customHeight="1">
      <c r="A155" s="30"/>
      <c r="B155" s="142"/>
      <c r="C155" s="143" t="s">
        <v>213</v>
      </c>
      <c r="D155" s="143" t="s">
        <v>139</v>
      </c>
      <c r="E155" s="144" t="s">
        <v>3875</v>
      </c>
      <c r="F155" s="145" t="s">
        <v>3876</v>
      </c>
      <c r="G155" s="146" t="s">
        <v>217</v>
      </c>
      <c r="H155" s="147">
        <v>0.88</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143</v>
      </c>
      <c r="AT155" s="154" t="s">
        <v>139</v>
      </c>
      <c r="AU155" s="154" t="s">
        <v>83</v>
      </c>
      <c r="AY155" s="18" t="s">
        <v>137</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143</v>
      </c>
      <c r="BM155" s="154" t="s">
        <v>3939</v>
      </c>
    </row>
    <row r="156" spans="1:65" s="13" customFormat="1">
      <c r="B156" s="156"/>
      <c r="D156" s="157" t="s">
        <v>145</v>
      </c>
      <c r="E156" s="158" t="s">
        <v>1</v>
      </c>
      <c r="F156" s="159" t="s">
        <v>3908</v>
      </c>
      <c r="H156" s="160">
        <v>0.88</v>
      </c>
      <c r="L156" s="156"/>
      <c r="M156" s="161"/>
      <c r="N156" s="162"/>
      <c r="O156" s="162"/>
      <c r="P156" s="162"/>
      <c r="Q156" s="162"/>
      <c r="R156" s="162"/>
      <c r="S156" s="162"/>
      <c r="T156" s="163"/>
      <c r="AT156" s="158" t="s">
        <v>145</v>
      </c>
      <c r="AU156" s="158" t="s">
        <v>83</v>
      </c>
      <c r="AV156" s="13" t="s">
        <v>83</v>
      </c>
      <c r="AW156" s="13" t="s">
        <v>29</v>
      </c>
      <c r="AX156" s="13" t="s">
        <v>81</v>
      </c>
      <c r="AY156" s="158" t="s">
        <v>137</v>
      </c>
    </row>
    <row r="157" spans="1:65" s="2" customFormat="1" ht="24.15" customHeight="1">
      <c r="A157" s="30"/>
      <c r="B157" s="142"/>
      <c r="C157" s="143" t="s">
        <v>8</v>
      </c>
      <c r="D157" s="143" t="s">
        <v>139</v>
      </c>
      <c r="E157" s="144" t="s">
        <v>3878</v>
      </c>
      <c r="F157" s="145" t="s">
        <v>277</v>
      </c>
      <c r="G157" s="146" t="s">
        <v>217</v>
      </c>
      <c r="H157" s="147">
        <v>4.1609999999999996</v>
      </c>
      <c r="I157" s="148"/>
      <c r="J157" s="148">
        <f>ROUND(I157*H157,2)</f>
        <v>0</v>
      </c>
      <c r="K157" s="149"/>
      <c r="L157" s="31"/>
      <c r="M157" s="150" t="s">
        <v>1</v>
      </c>
      <c r="N157" s="151" t="s">
        <v>38</v>
      </c>
      <c r="O157" s="152">
        <v>0</v>
      </c>
      <c r="P157" s="152">
        <f>O157*H157</f>
        <v>0</v>
      </c>
      <c r="Q157" s="152">
        <v>0</v>
      </c>
      <c r="R157" s="152">
        <f>Q157*H157</f>
        <v>0</v>
      </c>
      <c r="S157" s="152">
        <v>0</v>
      </c>
      <c r="T157" s="153">
        <f>S157*H157</f>
        <v>0</v>
      </c>
      <c r="U157" s="30"/>
      <c r="V157" s="30"/>
      <c r="W157" s="30"/>
      <c r="X157" s="30"/>
      <c r="Y157" s="30"/>
      <c r="Z157" s="30"/>
      <c r="AA157" s="30"/>
      <c r="AB157" s="30"/>
      <c r="AC157" s="30"/>
      <c r="AD157" s="30"/>
      <c r="AE157" s="30"/>
      <c r="AR157" s="154" t="s">
        <v>143</v>
      </c>
      <c r="AT157" s="154" t="s">
        <v>139</v>
      </c>
      <c r="AU157" s="154" t="s">
        <v>83</v>
      </c>
      <c r="AY157" s="18" t="s">
        <v>137</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143</v>
      </c>
      <c r="BM157" s="154" t="s">
        <v>3940</v>
      </c>
    </row>
    <row r="158" spans="1:65" s="13" customFormat="1">
      <c r="B158" s="156"/>
      <c r="D158" s="157" t="s">
        <v>145</v>
      </c>
      <c r="E158" s="158" t="s">
        <v>1</v>
      </c>
      <c r="F158" s="159" t="s">
        <v>3910</v>
      </c>
      <c r="H158" s="160">
        <v>4.1609999999999996</v>
      </c>
      <c r="L158" s="156"/>
      <c r="M158" s="161"/>
      <c r="N158" s="162"/>
      <c r="O158" s="162"/>
      <c r="P158" s="162"/>
      <c r="Q158" s="162"/>
      <c r="R158" s="162"/>
      <c r="S158" s="162"/>
      <c r="T158" s="163"/>
      <c r="AT158" s="158" t="s">
        <v>145</v>
      </c>
      <c r="AU158" s="158" t="s">
        <v>83</v>
      </c>
      <c r="AV158" s="13" t="s">
        <v>83</v>
      </c>
      <c r="AW158" s="13" t="s">
        <v>29</v>
      </c>
      <c r="AX158" s="13" t="s">
        <v>81</v>
      </c>
      <c r="AY158" s="158" t="s">
        <v>137</v>
      </c>
    </row>
    <row r="159" spans="1:65" s="12" customFormat="1" ht="22.8" customHeight="1">
      <c r="B159" s="130"/>
      <c r="D159" s="131" t="s">
        <v>72</v>
      </c>
      <c r="E159" s="140" t="s">
        <v>365</v>
      </c>
      <c r="F159" s="140" t="s">
        <v>366</v>
      </c>
      <c r="J159" s="141">
        <f>BK159</f>
        <v>0</v>
      </c>
      <c r="L159" s="130"/>
      <c r="M159" s="134"/>
      <c r="N159" s="135"/>
      <c r="O159" s="135"/>
      <c r="P159" s="136">
        <f>P160</f>
        <v>0.40141199999999999</v>
      </c>
      <c r="Q159" s="135"/>
      <c r="R159" s="136">
        <f>R160</f>
        <v>0</v>
      </c>
      <c r="S159" s="135"/>
      <c r="T159" s="137">
        <f>T160</f>
        <v>0</v>
      </c>
      <c r="AR159" s="131" t="s">
        <v>81</v>
      </c>
      <c r="AT159" s="138" t="s">
        <v>72</v>
      </c>
      <c r="AU159" s="138" t="s">
        <v>81</v>
      </c>
      <c r="AY159" s="131" t="s">
        <v>137</v>
      </c>
      <c r="BK159" s="139">
        <f>BK160</f>
        <v>0</v>
      </c>
    </row>
    <row r="160" spans="1:65" s="2" customFormat="1" ht="24.15" customHeight="1">
      <c r="A160" s="30"/>
      <c r="B160" s="142"/>
      <c r="C160" s="143" t="s">
        <v>223</v>
      </c>
      <c r="D160" s="143" t="s">
        <v>139</v>
      </c>
      <c r="E160" s="144" t="s">
        <v>3880</v>
      </c>
      <c r="F160" s="145" t="s">
        <v>3881</v>
      </c>
      <c r="G160" s="146" t="s">
        <v>217</v>
      </c>
      <c r="H160" s="147">
        <v>6.0819999999999999</v>
      </c>
      <c r="I160" s="148"/>
      <c r="J160" s="148">
        <f>ROUND(I160*H160,2)</f>
        <v>0</v>
      </c>
      <c r="K160" s="149"/>
      <c r="L160" s="31"/>
      <c r="M160" s="150" t="s">
        <v>1</v>
      </c>
      <c r="N160" s="151" t="s">
        <v>38</v>
      </c>
      <c r="O160" s="152">
        <v>6.6000000000000003E-2</v>
      </c>
      <c r="P160" s="152">
        <f>O160*H160</f>
        <v>0.40141199999999999</v>
      </c>
      <c r="Q160" s="152">
        <v>0</v>
      </c>
      <c r="R160" s="152">
        <f>Q160*H160</f>
        <v>0</v>
      </c>
      <c r="S160" s="152">
        <v>0</v>
      </c>
      <c r="T160" s="153">
        <f>S160*H160</f>
        <v>0</v>
      </c>
      <c r="U160" s="30"/>
      <c r="V160" s="30"/>
      <c r="W160" s="30"/>
      <c r="X160" s="30"/>
      <c r="Y160" s="30"/>
      <c r="Z160" s="30"/>
      <c r="AA160" s="30"/>
      <c r="AB160" s="30"/>
      <c r="AC160" s="30"/>
      <c r="AD160" s="30"/>
      <c r="AE160" s="30"/>
      <c r="AR160" s="154" t="s">
        <v>143</v>
      </c>
      <c r="AT160" s="154" t="s">
        <v>139</v>
      </c>
      <c r="AU160" s="154" t="s">
        <v>83</v>
      </c>
      <c r="AY160" s="18" t="s">
        <v>137</v>
      </c>
      <c r="BE160" s="155">
        <f>IF(N160="základní",J160,0)</f>
        <v>0</v>
      </c>
      <c r="BF160" s="155">
        <f>IF(N160="snížená",J160,0)</f>
        <v>0</v>
      </c>
      <c r="BG160" s="155">
        <f>IF(N160="zákl. přenesená",J160,0)</f>
        <v>0</v>
      </c>
      <c r="BH160" s="155">
        <f>IF(N160="sníž. přenesená",J160,0)</f>
        <v>0</v>
      </c>
      <c r="BI160" s="155">
        <f>IF(N160="nulová",J160,0)</f>
        <v>0</v>
      </c>
      <c r="BJ160" s="18" t="s">
        <v>81</v>
      </c>
      <c r="BK160" s="155">
        <f>ROUND(I160*H160,2)</f>
        <v>0</v>
      </c>
      <c r="BL160" s="18" t="s">
        <v>143</v>
      </c>
      <c r="BM160" s="154" t="s">
        <v>3941</v>
      </c>
    </row>
    <row r="161" spans="1:65" s="12" customFormat="1" ht="25.95" customHeight="1">
      <c r="B161" s="130"/>
      <c r="D161" s="131" t="s">
        <v>72</v>
      </c>
      <c r="E161" s="132" t="s">
        <v>371</v>
      </c>
      <c r="F161" s="132" t="s">
        <v>372</v>
      </c>
      <c r="J161" s="133">
        <f>BK161</f>
        <v>0</v>
      </c>
      <c r="L161" s="130"/>
      <c r="M161" s="134"/>
      <c r="N161" s="135"/>
      <c r="O161" s="135"/>
      <c r="P161" s="136">
        <f>P162+P164+P166+P168</f>
        <v>0</v>
      </c>
      <c r="Q161" s="135"/>
      <c r="R161" s="136">
        <f>R162+R164+R166+R168</f>
        <v>0</v>
      </c>
      <c r="S161" s="135"/>
      <c r="T161" s="137">
        <f>T162+T164+T166+T168</f>
        <v>0</v>
      </c>
      <c r="AR161" s="131" t="s">
        <v>160</v>
      </c>
      <c r="AT161" s="138" t="s">
        <v>72</v>
      </c>
      <c r="AU161" s="138" t="s">
        <v>73</v>
      </c>
      <c r="AY161" s="131" t="s">
        <v>137</v>
      </c>
      <c r="BK161" s="139">
        <f>BK162+BK164+BK166+BK168</f>
        <v>0</v>
      </c>
    </row>
    <row r="162" spans="1:65" s="12" customFormat="1" ht="22.8" customHeight="1">
      <c r="B162" s="130"/>
      <c r="D162" s="131" t="s">
        <v>72</v>
      </c>
      <c r="E162" s="140" t="s">
        <v>373</v>
      </c>
      <c r="F162" s="140" t="s">
        <v>374</v>
      </c>
      <c r="J162" s="141">
        <f>BK162</f>
        <v>0</v>
      </c>
      <c r="L162" s="130"/>
      <c r="M162" s="134"/>
      <c r="N162" s="135"/>
      <c r="O162" s="135"/>
      <c r="P162" s="136">
        <f>P163</f>
        <v>0</v>
      </c>
      <c r="Q162" s="135"/>
      <c r="R162" s="136">
        <f>R163</f>
        <v>0</v>
      </c>
      <c r="S162" s="135"/>
      <c r="T162" s="137">
        <f>T163</f>
        <v>0</v>
      </c>
      <c r="AR162" s="131" t="s">
        <v>160</v>
      </c>
      <c r="AT162" s="138" t="s">
        <v>72</v>
      </c>
      <c r="AU162" s="138" t="s">
        <v>81</v>
      </c>
      <c r="AY162" s="131" t="s">
        <v>137</v>
      </c>
      <c r="BK162" s="139">
        <f>BK163</f>
        <v>0</v>
      </c>
    </row>
    <row r="163" spans="1:65" s="2" customFormat="1" ht="16.5" customHeight="1">
      <c r="A163" s="30"/>
      <c r="B163" s="142"/>
      <c r="C163" s="143" t="s">
        <v>232</v>
      </c>
      <c r="D163" s="143" t="s">
        <v>139</v>
      </c>
      <c r="E163" s="144" t="s">
        <v>376</v>
      </c>
      <c r="F163" s="145" t="s">
        <v>377</v>
      </c>
      <c r="G163" s="146" t="s">
        <v>318</v>
      </c>
      <c r="H163" s="147">
        <v>1</v>
      </c>
      <c r="I163" s="148"/>
      <c r="J163" s="148">
        <f>ROUND(I163*H163,2)</f>
        <v>0</v>
      </c>
      <c r="K163" s="149"/>
      <c r="L163" s="31"/>
      <c r="M163" s="150" t="s">
        <v>1</v>
      </c>
      <c r="N163" s="151" t="s">
        <v>38</v>
      </c>
      <c r="O163" s="152">
        <v>0</v>
      </c>
      <c r="P163" s="152">
        <f>O163*H163</f>
        <v>0</v>
      </c>
      <c r="Q163" s="152">
        <v>0</v>
      </c>
      <c r="R163" s="152">
        <f>Q163*H163</f>
        <v>0</v>
      </c>
      <c r="S163" s="152">
        <v>0</v>
      </c>
      <c r="T163" s="153">
        <f>S163*H163</f>
        <v>0</v>
      </c>
      <c r="U163" s="30"/>
      <c r="V163" s="30"/>
      <c r="W163" s="30"/>
      <c r="X163" s="30"/>
      <c r="Y163" s="30"/>
      <c r="Z163" s="30"/>
      <c r="AA163" s="30"/>
      <c r="AB163" s="30"/>
      <c r="AC163" s="30"/>
      <c r="AD163" s="30"/>
      <c r="AE163" s="30"/>
      <c r="AR163" s="154" t="s">
        <v>378</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378</v>
      </c>
      <c r="BM163" s="154" t="s">
        <v>3942</v>
      </c>
    </row>
    <row r="164" spans="1:65" s="12" customFormat="1" ht="22.8" customHeight="1">
      <c r="B164" s="130"/>
      <c r="D164" s="131" t="s">
        <v>72</v>
      </c>
      <c r="E164" s="140" t="s">
        <v>380</v>
      </c>
      <c r="F164" s="140" t="s">
        <v>381</v>
      </c>
      <c r="J164" s="141">
        <f>BK164</f>
        <v>0</v>
      </c>
      <c r="L164" s="130"/>
      <c r="M164" s="134"/>
      <c r="N164" s="135"/>
      <c r="O164" s="135"/>
      <c r="P164" s="136">
        <f>P165</f>
        <v>0</v>
      </c>
      <c r="Q164" s="135"/>
      <c r="R164" s="136">
        <f>R165</f>
        <v>0</v>
      </c>
      <c r="S164" s="135"/>
      <c r="T164" s="137">
        <f>T165</f>
        <v>0</v>
      </c>
      <c r="AR164" s="131" t="s">
        <v>160</v>
      </c>
      <c r="AT164" s="138" t="s">
        <v>72</v>
      </c>
      <c r="AU164" s="138" t="s">
        <v>81</v>
      </c>
      <c r="AY164" s="131" t="s">
        <v>137</v>
      </c>
      <c r="BK164" s="139">
        <f>BK165</f>
        <v>0</v>
      </c>
    </row>
    <row r="165" spans="1:65" s="2" customFormat="1" ht="16.5" customHeight="1">
      <c r="A165" s="30"/>
      <c r="B165" s="142"/>
      <c r="C165" s="143" t="s">
        <v>236</v>
      </c>
      <c r="D165" s="143" t="s">
        <v>139</v>
      </c>
      <c r="E165" s="144" t="s">
        <v>383</v>
      </c>
      <c r="F165" s="145" t="s">
        <v>381</v>
      </c>
      <c r="G165" s="146" t="s">
        <v>384</v>
      </c>
      <c r="H165" s="147"/>
      <c r="I165" s="148"/>
      <c r="J165" s="148">
        <f>ROUND(I165*H165,2)</f>
        <v>0</v>
      </c>
      <c r="K165" s="149"/>
      <c r="L165" s="31"/>
      <c r="M165" s="150" t="s">
        <v>1</v>
      </c>
      <c r="N165" s="151" t="s">
        <v>38</v>
      </c>
      <c r="O165" s="152">
        <v>0</v>
      </c>
      <c r="P165" s="152">
        <f>O165*H165</f>
        <v>0</v>
      </c>
      <c r="Q165" s="152">
        <v>0</v>
      </c>
      <c r="R165" s="152">
        <f>Q165*H165</f>
        <v>0</v>
      </c>
      <c r="S165" s="152">
        <v>0</v>
      </c>
      <c r="T165" s="153">
        <f>S165*H165</f>
        <v>0</v>
      </c>
      <c r="U165" s="30"/>
      <c r="V165" s="30"/>
      <c r="W165" s="30"/>
      <c r="X165" s="30"/>
      <c r="Y165" s="30"/>
      <c r="Z165" s="30"/>
      <c r="AA165" s="30"/>
      <c r="AB165" s="30"/>
      <c r="AC165" s="30"/>
      <c r="AD165" s="30"/>
      <c r="AE165" s="30"/>
      <c r="AR165" s="154" t="s">
        <v>378</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378</v>
      </c>
      <c r="BM165" s="154" t="s">
        <v>3943</v>
      </c>
    </row>
    <row r="166" spans="1:65" s="12" customFormat="1" ht="22.8" customHeight="1">
      <c r="B166" s="130"/>
      <c r="D166" s="131" t="s">
        <v>72</v>
      </c>
      <c r="E166" s="140" t="s">
        <v>386</v>
      </c>
      <c r="F166" s="140" t="s">
        <v>387</v>
      </c>
      <c r="J166" s="141">
        <f>BK166</f>
        <v>0</v>
      </c>
      <c r="L166" s="130"/>
      <c r="M166" s="134"/>
      <c r="N166" s="135"/>
      <c r="O166" s="135"/>
      <c r="P166" s="136">
        <f>P167</f>
        <v>0</v>
      </c>
      <c r="Q166" s="135"/>
      <c r="R166" s="136">
        <f>R167</f>
        <v>0</v>
      </c>
      <c r="S166" s="135"/>
      <c r="T166" s="137">
        <f>T167</f>
        <v>0</v>
      </c>
      <c r="AR166" s="131" t="s">
        <v>160</v>
      </c>
      <c r="AT166" s="138" t="s">
        <v>72</v>
      </c>
      <c r="AU166" s="138" t="s">
        <v>81</v>
      </c>
      <c r="AY166" s="131" t="s">
        <v>137</v>
      </c>
      <c r="BK166" s="139">
        <f>BK167</f>
        <v>0</v>
      </c>
    </row>
    <row r="167" spans="1:65" s="2" customFormat="1" ht="16.5" customHeight="1">
      <c r="A167" s="30"/>
      <c r="B167" s="142"/>
      <c r="C167" s="143" t="s">
        <v>240</v>
      </c>
      <c r="D167" s="143" t="s">
        <v>139</v>
      </c>
      <c r="E167" s="144" t="s">
        <v>389</v>
      </c>
      <c r="F167" s="145" t="s">
        <v>387</v>
      </c>
      <c r="G167" s="146" t="s">
        <v>384</v>
      </c>
      <c r="H167" s="147"/>
      <c r="I167" s="148"/>
      <c r="J167" s="148">
        <f>ROUND(I167*H167,2)</f>
        <v>0</v>
      </c>
      <c r="K167" s="149"/>
      <c r="L167" s="31"/>
      <c r="M167" s="150" t="s">
        <v>1</v>
      </c>
      <c r="N167" s="151" t="s">
        <v>38</v>
      </c>
      <c r="O167" s="152">
        <v>0</v>
      </c>
      <c r="P167" s="152">
        <f>O167*H167</f>
        <v>0</v>
      </c>
      <c r="Q167" s="152">
        <v>0</v>
      </c>
      <c r="R167" s="152">
        <f>Q167*H167</f>
        <v>0</v>
      </c>
      <c r="S167" s="152">
        <v>0</v>
      </c>
      <c r="T167" s="153">
        <f>S167*H167</f>
        <v>0</v>
      </c>
      <c r="U167" s="30"/>
      <c r="V167" s="30"/>
      <c r="W167" s="30"/>
      <c r="X167" s="30"/>
      <c r="Y167" s="30"/>
      <c r="Z167" s="30"/>
      <c r="AA167" s="30"/>
      <c r="AB167" s="30"/>
      <c r="AC167" s="30"/>
      <c r="AD167" s="30"/>
      <c r="AE167" s="30"/>
      <c r="AR167" s="154" t="s">
        <v>378</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378</v>
      </c>
      <c r="BM167" s="154" t="s">
        <v>3944</v>
      </c>
    </row>
    <row r="168" spans="1:65" s="12" customFormat="1" ht="22.8" customHeight="1">
      <c r="B168" s="130"/>
      <c r="D168" s="131" t="s">
        <v>72</v>
      </c>
      <c r="E168" s="140" t="s">
        <v>391</v>
      </c>
      <c r="F168" s="140" t="s">
        <v>392</v>
      </c>
      <c r="J168" s="141">
        <f>BK168</f>
        <v>0</v>
      </c>
      <c r="L168" s="130"/>
      <c r="M168" s="134"/>
      <c r="N168" s="135"/>
      <c r="O168" s="135"/>
      <c r="P168" s="136">
        <f>P169</f>
        <v>0</v>
      </c>
      <c r="Q168" s="135"/>
      <c r="R168" s="136">
        <f>R169</f>
        <v>0</v>
      </c>
      <c r="S168" s="135"/>
      <c r="T168" s="137">
        <f>T169</f>
        <v>0</v>
      </c>
      <c r="AR168" s="131" t="s">
        <v>160</v>
      </c>
      <c r="AT168" s="138" t="s">
        <v>72</v>
      </c>
      <c r="AU168" s="138" t="s">
        <v>81</v>
      </c>
      <c r="AY168" s="131" t="s">
        <v>137</v>
      </c>
      <c r="BK168" s="139">
        <f>BK169</f>
        <v>0</v>
      </c>
    </row>
    <row r="169" spans="1:65" s="2" customFormat="1" ht="16.5" customHeight="1">
      <c r="A169" s="30"/>
      <c r="B169" s="142"/>
      <c r="C169" s="143" t="s">
        <v>245</v>
      </c>
      <c r="D169" s="143" t="s">
        <v>139</v>
      </c>
      <c r="E169" s="144" t="s">
        <v>394</v>
      </c>
      <c r="F169" s="145" t="s">
        <v>395</v>
      </c>
      <c r="G169" s="146" t="s">
        <v>384</v>
      </c>
      <c r="H169" s="147"/>
      <c r="I169" s="148"/>
      <c r="J169" s="148">
        <f>ROUND(I169*H169,2)</f>
        <v>0</v>
      </c>
      <c r="K169" s="149"/>
      <c r="L169" s="31"/>
      <c r="M169" s="187" t="s">
        <v>1</v>
      </c>
      <c r="N169" s="188" t="s">
        <v>38</v>
      </c>
      <c r="O169" s="189">
        <v>0</v>
      </c>
      <c r="P169" s="189">
        <f>O169*H169</f>
        <v>0</v>
      </c>
      <c r="Q169" s="189">
        <v>0</v>
      </c>
      <c r="R169" s="189">
        <f>Q169*H169</f>
        <v>0</v>
      </c>
      <c r="S169" s="189">
        <v>0</v>
      </c>
      <c r="T169" s="190">
        <f>S169*H169</f>
        <v>0</v>
      </c>
      <c r="U169" s="30"/>
      <c r="V169" s="30"/>
      <c r="W169" s="30"/>
      <c r="X169" s="30"/>
      <c r="Y169" s="30"/>
      <c r="Z169" s="30"/>
      <c r="AA169" s="30"/>
      <c r="AB169" s="30"/>
      <c r="AC169" s="30"/>
      <c r="AD169" s="30"/>
      <c r="AE169" s="30"/>
      <c r="AR169" s="154" t="s">
        <v>378</v>
      </c>
      <c r="AT169" s="154" t="s">
        <v>139</v>
      </c>
      <c r="AU169" s="154" t="s">
        <v>83</v>
      </c>
      <c r="AY169" s="18" t="s">
        <v>137</v>
      </c>
      <c r="BE169" s="155">
        <f>IF(N169="základní",J169,0)</f>
        <v>0</v>
      </c>
      <c r="BF169" s="155">
        <f>IF(N169="snížená",J169,0)</f>
        <v>0</v>
      </c>
      <c r="BG169" s="155">
        <f>IF(N169="zákl. přenesená",J169,0)</f>
        <v>0</v>
      </c>
      <c r="BH169" s="155">
        <f>IF(N169="sníž. přenesená",J169,0)</f>
        <v>0</v>
      </c>
      <c r="BI169" s="155">
        <f>IF(N169="nulová",J169,0)</f>
        <v>0</v>
      </c>
      <c r="BJ169" s="18" t="s">
        <v>81</v>
      </c>
      <c r="BK169" s="155">
        <f>ROUND(I169*H169,2)</f>
        <v>0</v>
      </c>
      <c r="BL169" s="18" t="s">
        <v>378</v>
      </c>
      <c r="BM169" s="154" t="s">
        <v>3945</v>
      </c>
    </row>
    <row r="170" spans="1:65" s="2" customFormat="1" ht="6.9" customHeight="1">
      <c r="A170" s="30"/>
      <c r="B170" s="45"/>
      <c r="C170" s="46"/>
      <c r="D170" s="46"/>
      <c r="E170" s="46"/>
      <c r="F170" s="46"/>
      <c r="G170" s="46"/>
      <c r="H170" s="46"/>
      <c r="I170" s="46"/>
      <c r="J170" s="46"/>
      <c r="K170" s="46"/>
      <c r="L170" s="31"/>
      <c r="M170" s="30"/>
      <c r="O170" s="30"/>
      <c r="P170" s="30"/>
      <c r="Q170" s="30"/>
      <c r="R170" s="30"/>
      <c r="S170" s="30"/>
      <c r="T170" s="30"/>
      <c r="U170" s="30"/>
      <c r="V170" s="30"/>
      <c r="W170" s="30"/>
      <c r="X170" s="30"/>
      <c r="Y170" s="30"/>
      <c r="Z170" s="30"/>
      <c r="AA170" s="30"/>
      <c r="AB170" s="30"/>
      <c r="AC170" s="30"/>
      <c r="AD170" s="30"/>
      <c r="AE170" s="30"/>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dimension ref="A1:N103"/>
  <sheetViews>
    <sheetView workbookViewId="0">
      <selection activeCell="C12" sqref="C12:K12"/>
    </sheetView>
  </sheetViews>
  <sheetFormatPr defaultRowHeight="13.8"/>
  <cols>
    <col min="1" max="2" width="9.140625" style="202"/>
    <col min="3" max="3" width="51.28515625" style="202" customWidth="1"/>
    <col min="4" max="8" width="9.140625" style="202"/>
    <col min="9" max="9" width="12.85546875" style="202" customWidth="1"/>
    <col min="10" max="10" width="12.140625" style="202" customWidth="1"/>
    <col min="11" max="16384" width="9.140625" style="202"/>
  </cols>
  <sheetData>
    <row r="1" spans="1:12">
      <c r="A1" s="202" t="s">
        <v>5532</v>
      </c>
      <c r="C1" s="202" t="s">
        <v>5533</v>
      </c>
    </row>
    <row r="2" spans="1:12">
      <c r="C2" s="202" t="s">
        <v>5534</v>
      </c>
    </row>
    <row r="4" spans="1:12" ht="18">
      <c r="A4" s="686" t="s">
        <v>3946</v>
      </c>
      <c r="B4" s="686"/>
      <c r="C4" s="687"/>
      <c r="D4" s="687"/>
      <c r="E4" s="687"/>
      <c r="F4" s="687"/>
      <c r="G4" s="687"/>
      <c r="H4" s="687"/>
      <c r="I4" s="687"/>
      <c r="J4" s="687"/>
      <c r="K4" s="687"/>
      <c r="L4" s="687"/>
    </row>
    <row r="5" spans="1:12" ht="18">
      <c r="A5" s="688" t="s">
        <v>3947</v>
      </c>
      <c r="B5" s="688"/>
      <c r="C5" s="689"/>
      <c r="D5" s="689"/>
      <c r="E5" s="689"/>
      <c r="F5" s="689"/>
      <c r="G5" s="689"/>
      <c r="H5" s="689"/>
      <c r="I5" s="689"/>
      <c r="J5" s="689"/>
      <c r="K5" s="689"/>
      <c r="L5" s="689"/>
    </row>
    <row r="6" spans="1:12" ht="18">
      <c r="A6" s="198"/>
      <c r="B6" s="198"/>
      <c r="C6" s="199"/>
      <c r="D6" s="199"/>
      <c r="E6" s="199"/>
      <c r="F6" s="199"/>
      <c r="G6" s="199"/>
      <c r="H6" s="199"/>
      <c r="I6" s="199"/>
      <c r="J6" s="199"/>
      <c r="K6" s="199"/>
      <c r="L6" s="199"/>
    </row>
    <row r="7" spans="1:12" ht="15.6">
      <c r="A7" s="200" t="s">
        <v>3948</v>
      </c>
      <c r="B7" s="200"/>
      <c r="C7" s="201" t="s">
        <v>3949</v>
      </c>
    </row>
    <row r="8" spans="1:12" ht="15.6">
      <c r="A8" s="200" t="s">
        <v>3950</v>
      </c>
      <c r="B8" s="200"/>
      <c r="C8" s="201" t="s">
        <v>3951</v>
      </c>
    </row>
    <row r="9" spans="1:12" ht="15.6">
      <c r="A9" s="200" t="s">
        <v>3952</v>
      </c>
      <c r="B9" s="200"/>
      <c r="C9" s="201" t="s">
        <v>3953</v>
      </c>
    </row>
    <row r="10" spans="1:12">
      <c r="A10" s="200"/>
      <c r="B10" s="200"/>
    </row>
    <row r="11" spans="1:12" ht="18">
      <c r="A11" s="200" t="s">
        <v>3954</v>
      </c>
      <c r="B11" s="200"/>
      <c r="C11" s="203" t="s">
        <v>5620</v>
      </c>
    </row>
    <row r="12" spans="1:12">
      <c r="C12" s="690"/>
      <c r="D12" s="691"/>
      <c r="E12" s="691"/>
      <c r="F12" s="691"/>
      <c r="G12" s="691"/>
      <c r="H12" s="691"/>
      <c r="I12" s="691"/>
      <c r="J12" s="692"/>
      <c r="K12" s="692"/>
    </row>
    <row r="13" spans="1:12">
      <c r="C13" s="690" t="s">
        <v>3956</v>
      </c>
      <c r="D13" s="691"/>
      <c r="E13" s="691"/>
      <c r="F13" s="691"/>
      <c r="G13" s="691"/>
      <c r="H13" s="691"/>
      <c r="I13" s="691"/>
      <c r="J13" s="692"/>
      <c r="K13" s="692"/>
    </row>
    <row r="14" spans="1:12">
      <c r="C14" s="693"/>
      <c r="D14" s="691"/>
      <c r="E14" s="691"/>
      <c r="F14" s="691"/>
      <c r="G14" s="691"/>
      <c r="H14" s="691"/>
      <c r="I14" s="691"/>
      <c r="J14" s="692"/>
      <c r="K14" s="692"/>
    </row>
    <row r="15" spans="1:12" ht="14.4" thickBot="1">
      <c r="C15" s="204"/>
      <c r="D15" s="205"/>
      <c r="E15" s="205"/>
      <c r="F15" s="205"/>
      <c r="G15" s="205"/>
      <c r="H15" s="205"/>
      <c r="I15" s="205"/>
      <c r="J15" s="206"/>
      <c r="K15" s="206"/>
    </row>
    <row r="16" spans="1:12" ht="16.2" thickBot="1">
      <c r="F16" s="694" t="s">
        <v>3957</v>
      </c>
      <c r="G16" s="695"/>
      <c r="H16" s="695"/>
      <c r="I16" s="696"/>
      <c r="J16" s="697">
        <f>SUM(L22,L35,L47,L58)</f>
        <v>0</v>
      </c>
      <c r="K16" s="698"/>
      <c r="L16" s="699"/>
    </row>
    <row r="18" spans="1:12">
      <c r="C18" s="683" t="s">
        <v>3958</v>
      </c>
      <c r="D18" s="684"/>
      <c r="E18" s="684"/>
      <c r="F18" s="684"/>
      <c r="G18" s="684"/>
      <c r="H18" s="684"/>
      <c r="I18" s="684"/>
      <c r="J18" s="684"/>
      <c r="K18" s="684"/>
      <c r="L18" s="685"/>
    </row>
    <row r="19" spans="1:12">
      <c r="C19" s="207"/>
      <c r="D19" s="206"/>
      <c r="E19" s="206"/>
      <c r="F19" s="206"/>
      <c r="G19" s="206"/>
      <c r="H19" s="206"/>
      <c r="I19" s="206"/>
      <c r="J19" s="206"/>
      <c r="K19" s="206"/>
      <c r="L19" s="206"/>
    </row>
    <row r="20" spans="1:12" ht="55.2">
      <c r="A20" s="208" t="s">
        <v>3959</v>
      </c>
      <c r="B20" s="209" t="s">
        <v>3960</v>
      </c>
      <c r="C20" s="210" t="s">
        <v>3961</v>
      </c>
      <c r="D20" s="211" t="s">
        <v>3962</v>
      </c>
      <c r="E20" s="212" t="s">
        <v>3963</v>
      </c>
      <c r="F20" s="213" t="s">
        <v>3964</v>
      </c>
      <c r="G20" s="213" t="s">
        <v>3965</v>
      </c>
      <c r="H20" s="213" t="s">
        <v>3966</v>
      </c>
      <c r="I20" s="213" t="s">
        <v>3967</v>
      </c>
      <c r="J20" s="214" t="s">
        <v>3968</v>
      </c>
      <c r="K20" s="213" t="s">
        <v>3969</v>
      </c>
      <c r="L20" s="215" t="s">
        <v>3970</v>
      </c>
    </row>
    <row r="21" spans="1:12">
      <c r="A21" s="216"/>
      <c r="B21" s="216"/>
      <c r="C21" s="217"/>
      <c r="D21" s="218"/>
      <c r="E21" s="219"/>
      <c r="F21" s="219"/>
      <c r="G21" s="220"/>
      <c r="H21" s="220"/>
      <c r="I21" s="220"/>
      <c r="J21" s="221"/>
      <c r="K21" s="222"/>
      <c r="L21" s="223"/>
    </row>
    <row r="22" spans="1:12">
      <c r="A22" s="224" t="s">
        <v>3971</v>
      </c>
      <c r="B22" s="225"/>
      <c r="C22" s="225" t="s">
        <v>5537</v>
      </c>
      <c r="D22" s="226"/>
      <c r="E22" s="227"/>
      <c r="F22" s="228"/>
      <c r="G22" s="229"/>
      <c r="H22" s="228"/>
      <c r="I22" s="229"/>
      <c r="J22" s="230"/>
      <c r="K22" s="229"/>
      <c r="L22" s="231">
        <f>SUM(K23:K33)</f>
        <v>0</v>
      </c>
    </row>
    <row r="23" spans="1:12" ht="12" customHeight="1">
      <c r="A23" s="583" t="s">
        <v>3973</v>
      </c>
      <c r="B23" s="584" t="s">
        <v>3974</v>
      </c>
      <c r="C23" s="585" t="s">
        <v>5538</v>
      </c>
      <c r="D23" s="245" t="s">
        <v>3976</v>
      </c>
      <c r="E23" s="629">
        <v>0.6</v>
      </c>
      <c r="F23" s="630"/>
      <c r="G23" s="631">
        <f t="shared" ref="G23:G31" si="0">E23*F23</f>
        <v>0</v>
      </c>
      <c r="H23" s="630"/>
      <c r="I23" s="631">
        <f t="shared" ref="I23:I31" si="1">E23*H23</f>
        <v>0</v>
      </c>
      <c r="J23" s="632">
        <f t="shared" ref="J23:K31" si="2">+F23+H23</f>
        <v>0</v>
      </c>
      <c r="K23" s="633">
        <f t="shared" si="2"/>
        <v>0</v>
      </c>
      <c r="L23" s="241"/>
    </row>
    <row r="24" spans="1:12" ht="12" customHeight="1">
      <c r="A24" s="232" t="s">
        <v>3977</v>
      </c>
      <c r="B24" s="233" t="s">
        <v>3974</v>
      </c>
      <c r="C24" s="234" t="s">
        <v>5539</v>
      </c>
      <c r="D24" s="235" t="s">
        <v>3976</v>
      </c>
      <c r="E24" s="598">
        <v>5</v>
      </c>
      <c r="F24" s="634"/>
      <c r="G24" s="635">
        <f>E24*F24</f>
        <v>0</v>
      </c>
      <c r="H24" s="634"/>
      <c r="I24" s="635">
        <f>E24*H24</f>
        <v>0</v>
      </c>
      <c r="J24" s="636">
        <f>+F24+H24</f>
        <v>0</v>
      </c>
      <c r="K24" s="637">
        <f>+G24+I24</f>
        <v>0</v>
      </c>
      <c r="L24" s="242"/>
    </row>
    <row r="25" spans="1:12" ht="12" customHeight="1">
      <c r="A25" s="232" t="s">
        <v>3980</v>
      </c>
      <c r="B25" s="233" t="s">
        <v>3978</v>
      </c>
      <c r="C25" s="234" t="s">
        <v>3982</v>
      </c>
      <c r="D25" s="235" t="s">
        <v>3976</v>
      </c>
      <c r="E25" s="598">
        <v>0.55000000000000004</v>
      </c>
      <c r="F25" s="634"/>
      <c r="G25" s="635">
        <f t="shared" si="0"/>
        <v>0</v>
      </c>
      <c r="H25" s="634"/>
      <c r="I25" s="635">
        <f t="shared" si="1"/>
        <v>0</v>
      </c>
      <c r="J25" s="636">
        <f t="shared" si="2"/>
        <v>0</v>
      </c>
      <c r="K25" s="637">
        <f t="shared" si="2"/>
        <v>0</v>
      </c>
      <c r="L25" s="242"/>
    </row>
    <row r="26" spans="1:12" ht="12" customHeight="1">
      <c r="A26" s="232" t="s">
        <v>3983</v>
      </c>
      <c r="B26" s="233" t="s">
        <v>3981</v>
      </c>
      <c r="C26" s="234" t="s">
        <v>3999</v>
      </c>
      <c r="D26" s="235" t="s">
        <v>3976</v>
      </c>
      <c r="E26" s="598">
        <v>1.9</v>
      </c>
      <c r="F26" s="634"/>
      <c r="G26" s="635">
        <f t="shared" si="0"/>
        <v>0</v>
      </c>
      <c r="H26" s="634"/>
      <c r="I26" s="635">
        <f t="shared" si="1"/>
        <v>0</v>
      </c>
      <c r="J26" s="636">
        <f t="shared" si="2"/>
        <v>0</v>
      </c>
      <c r="K26" s="637">
        <f t="shared" si="2"/>
        <v>0</v>
      </c>
      <c r="L26" s="242"/>
    </row>
    <row r="27" spans="1:12" ht="12" customHeight="1">
      <c r="A27" s="232" t="s">
        <v>3986</v>
      </c>
      <c r="B27" s="233" t="s">
        <v>3984</v>
      </c>
      <c r="C27" s="234" t="s">
        <v>5540</v>
      </c>
      <c r="D27" s="235" t="s">
        <v>3976</v>
      </c>
      <c r="E27" s="598">
        <v>3.15</v>
      </c>
      <c r="F27" s="634"/>
      <c r="G27" s="635">
        <f t="shared" si="0"/>
        <v>0</v>
      </c>
      <c r="H27" s="634"/>
      <c r="I27" s="635">
        <f t="shared" si="1"/>
        <v>0</v>
      </c>
      <c r="J27" s="636">
        <f t="shared" si="2"/>
        <v>0</v>
      </c>
      <c r="K27" s="637">
        <f t="shared" si="2"/>
        <v>0</v>
      </c>
      <c r="L27" s="242"/>
    </row>
    <row r="28" spans="1:12" ht="12" customHeight="1">
      <c r="A28" s="232" t="s">
        <v>3990</v>
      </c>
      <c r="B28" s="233" t="s">
        <v>3984</v>
      </c>
      <c r="C28" s="234" t="s">
        <v>5541</v>
      </c>
      <c r="D28" s="235" t="s">
        <v>3976</v>
      </c>
      <c r="E28" s="598">
        <v>3.15</v>
      </c>
      <c r="F28" s="634"/>
      <c r="G28" s="635">
        <f t="shared" si="0"/>
        <v>0</v>
      </c>
      <c r="H28" s="634"/>
      <c r="I28" s="635">
        <f t="shared" si="1"/>
        <v>0</v>
      </c>
      <c r="J28" s="636">
        <f t="shared" si="2"/>
        <v>0</v>
      </c>
      <c r="K28" s="637">
        <f t="shared" si="2"/>
        <v>0</v>
      </c>
      <c r="L28" s="242"/>
    </row>
    <row r="29" spans="1:12" ht="29.4" customHeight="1">
      <c r="A29" s="232" t="s">
        <v>3992</v>
      </c>
      <c r="B29" s="233" t="s">
        <v>3987</v>
      </c>
      <c r="C29" s="234" t="s">
        <v>4015</v>
      </c>
      <c r="D29" s="235" t="s">
        <v>3976</v>
      </c>
      <c r="E29" s="598">
        <v>2.4500000000000002</v>
      </c>
      <c r="F29" s="634"/>
      <c r="G29" s="635">
        <f t="shared" si="0"/>
        <v>0</v>
      </c>
      <c r="H29" s="634"/>
      <c r="I29" s="635">
        <f t="shared" si="1"/>
        <v>0</v>
      </c>
      <c r="J29" s="636">
        <f t="shared" si="2"/>
        <v>0</v>
      </c>
      <c r="K29" s="637">
        <f t="shared" si="2"/>
        <v>0</v>
      </c>
      <c r="L29" s="242"/>
    </row>
    <row r="30" spans="1:12" ht="27" customHeight="1">
      <c r="A30" s="232" t="s">
        <v>3995</v>
      </c>
      <c r="B30" s="233" t="s">
        <v>3987</v>
      </c>
      <c r="C30" s="234" t="s">
        <v>4017</v>
      </c>
      <c r="D30" s="235" t="s">
        <v>3976</v>
      </c>
      <c r="E30" s="598">
        <v>12.25</v>
      </c>
      <c r="F30" s="634"/>
      <c r="G30" s="635">
        <f t="shared" si="0"/>
        <v>0</v>
      </c>
      <c r="H30" s="634"/>
      <c r="I30" s="635">
        <f t="shared" si="1"/>
        <v>0</v>
      </c>
      <c r="J30" s="636">
        <f t="shared" si="2"/>
        <v>0</v>
      </c>
      <c r="K30" s="637">
        <f t="shared" si="2"/>
        <v>0</v>
      </c>
      <c r="L30" s="242"/>
    </row>
    <row r="31" spans="1:12" ht="12" customHeight="1">
      <c r="A31" s="232" t="s">
        <v>3997</v>
      </c>
      <c r="B31" s="233" t="s">
        <v>3987</v>
      </c>
      <c r="C31" s="234" t="s">
        <v>4019</v>
      </c>
      <c r="D31" s="235" t="s">
        <v>3976</v>
      </c>
      <c r="E31" s="598">
        <v>2.4500000000000002</v>
      </c>
      <c r="F31" s="634"/>
      <c r="G31" s="635">
        <f t="shared" si="0"/>
        <v>0</v>
      </c>
      <c r="H31" s="634"/>
      <c r="I31" s="635">
        <f t="shared" si="1"/>
        <v>0</v>
      </c>
      <c r="J31" s="636">
        <f t="shared" si="2"/>
        <v>0</v>
      </c>
      <c r="K31" s="637">
        <f t="shared" si="2"/>
        <v>0</v>
      </c>
      <c r="L31" s="242"/>
    </row>
    <row r="32" spans="1:12" ht="12" customHeight="1">
      <c r="A32" s="232" t="s">
        <v>4000</v>
      </c>
      <c r="B32" s="233"/>
      <c r="C32" s="234" t="s">
        <v>5621</v>
      </c>
      <c r="D32" s="235" t="s">
        <v>190</v>
      </c>
      <c r="E32" s="598">
        <v>8</v>
      </c>
      <c r="F32" s="634"/>
      <c r="G32" s="635">
        <f>E32*F32</f>
        <v>0</v>
      </c>
      <c r="H32" s="634"/>
      <c r="I32" s="635">
        <f>E32*H32</f>
        <v>0</v>
      </c>
      <c r="J32" s="636">
        <f>F32+H32</f>
        <v>0</v>
      </c>
      <c r="K32" s="637">
        <f>+G32+I32</f>
        <v>0</v>
      </c>
      <c r="L32" s="242"/>
    </row>
    <row r="33" spans="1:12" ht="12" customHeight="1">
      <c r="A33" s="232" t="s">
        <v>4003</v>
      </c>
      <c r="B33" s="233"/>
      <c r="C33" s="234" t="s">
        <v>5622</v>
      </c>
      <c r="D33" s="235" t="s">
        <v>190</v>
      </c>
      <c r="E33" s="598">
        <v>12</v>
      </c>
      <c r="F33" s="634"/>
      <c r="G33" s="635">
        <f>E33*F33</f>
        <v>0</v>
      </c>
      <c r="H33" s="634"/>
      <c r="I33" s="635">
        <f>E33*H33</f>
        <v>0</v>
      </c>
      <c r="J33" s="638">
        <f>F33+H33</f>
        <v>0</v>
      </c>
      <c r="K33" s="633">
        <f>+G33+I33</f>
        <v>0</v>
      </c>
      <c r="L33" s="242"/>
    </row>
    <row r="34" spans="1:12" ht="12" customHeight="1">
      <c r="C34" s="244"/>
      <c r="D34" s="245"/>
      <c r="E34" s="246"/>
      <c r="F34" s="247"/>
      <c r="G34" s="248"/>
      <c r="H34" s="247"/>
      <c r="I34" s="248"/>
      <c r="J34" s="249"/>
      <c r="K34" s="250"/>
      <c r="L34" s="242"/>
    </row>
    <row r="35" spans="1:12" ht="12" customHeight="1">
      <c r="A35" s="224" t="s">
        <v>4020</v>
      </c>
      <c r="B35" s="225"/>
      <c r="C35" s="225" t="s">
        <v>5623</v>
      </c>
      <c r="D35" s="226"/>
      <c r="E35" s="227"/>
      <c r="F35" s="228"/>
      <c r="G35" s="229"/>
      <c r="H35" s="228"/>
      <c r="I35" s="229"/>
      <c r="J35" s="230"/>
      <c r="K35" s="229"/>
      <c r="L35" s="231">
        <f>SUM(K36:K45)</f>
        <v>0</v>
      </c>
    </row>
    <row r="36" spans="1:12" ht="12" customHeight="1">
      <c r="A36" s="583" t="s">
        <v>4022</v>
      </c>
      <c r="B36" s="584" t="s">
        <v>3974</v>
      </c>
      <c r="C36" s="585" t="s">
        <v>3975</v>
      </c>
      <c r="D36" s="245" t="s">
        <v>3976</v>
      </c>
      <c r="E36" s="629">
        <v>26.5</v>
      </c>
      <c r="F36" s="630"/>
      <c r="G36" s="631">
        <f t="shared" ref="G36:G43" si="3">E36*F36</f>
        <v>0</v>
      </c>
      <c r="H36" s="630"/>
      <c r="I36" s="631">
        <f t="shared" ref="I36:I43" si="4">E36*H36</f>
        <v>0</v>
      </c>
      <c r="J36" s="632">
        <f t="shared" ref="J36:K45" si="5">+F36+H36</f>
        <v>0</v>
      </c>
      <c r="K36" s="633">
        <f t="shared" si="5"/>
        <v>0</v>
      </c>
      <c r="L36" s="241"/>
    </row>
    <row r="37" spans="1:12" ht="12" customHeight="1">
      <c r="A37" s="232" t="s">
        <v>4025</v>
      </c>
      <c r="B37" s="233" t="s">
        <v>3978</v>
      </c>
      <c r="C37" s="234" t="s">
        <v>3982</v>
      </c>
      <c r="D37" s="235" t="s">
        <v>3976</v>
      </c>
      <c r="E37" s="598">
        <v>2.4</v>
      </c>
      <c r="F37" s="634"/>
      <c r="G37" s="635">
        <f t="shared" si="3"/>
        <v>0</v>
      </c>
      <c r="H37" s="634"/>
      <c r="I37" s="635">
        <f t="shared" si="4"/>
        <v>0</v>
      </c>
      <c r="J37" s="636">
        <f t="shared" si="5"/>
        <v>0</v>
      </c>
      <c r="K37" s="637">
        <f t="shared" si="5"/>
        <v>0</v>
      </c>
      <c r="L37" s="242"/>
    </row>
    <row r="38" spans="1:12" ht="12" customHeight="1">
      <c r="A38" s="232" t="s">
        <v>4027</v>
      </c>
      <c r="B38" s="233" t="s">
        <v>3981</v>
      </c>
      <c r="C38" s="234" t="s">
        <v>3999</v>
      </c>
      <c r="D38" s="235" t="s">
        <v>3976</v>
      </c>
      <c r="E38" s="598">
        <v>8.4</v>
      </c>
      <c r="F38" s="634"/>
      <c r="G38" s="635">
        <f t="shared" si="3"/>
        <v>0</v>
      </c>
      <c r="H38" s="634"/>
      <c r="I38" s="635">
        <f t="shared" si="4"/>
        <v>0</v>
      </c>
      <c r="J38" s="636">
        <f t="shared" si="5"/>
        <v>0</v>
      </c>
      <c r="K38" s="637">
        <f t="shared" si="5"/>
        <v>0</v>
      </c>
      <c r="L38" s="242"/>
    </row>
    <row r="39" spans="1:12" ht="12" customHeight="1">
      <c r="A39" s="232" t="s">
        <v>4029</v>
      </c>
      <c r="B39" s="233" t="s">
        <v>3984</v>
      </c>
      <c r="C39" s="234" t="s">
        <v>5540</v>
      </c>
      <c r="D39" s="235" t="s">
        <v>3976</v>
      </c>
      <c r="E39" s="598">
        <v>15.7</v>
      </c>
      <c r="F39" s="634"/>
      <c r="G39" s="635">
        <f t="shared" si="3"/>
        <v>0</v>
      </c>
      <c r="H39" s="634"/>
      <c r="I39" s="635">
        <f t="shared" si="4"/>
        <v>0</v>
      </c>
      <c r="J39" s="636">
        <f t="shared" si="5"/>
        <v>0</v>
      </c>
      <c r="K39" s="637">
        <f t="shared" si="5"/>
        <v>0</v>
      </c>
      <c r="L39" s="242"/>
    </row>
    <row r="40" spans="1:12" ht="12" customHeight="1">
      <c r="A40" s="232" t="s">
        <v>4031</v>
      </c>
      <c r="B40" s="233" t="s">
        <v>3984</v>
      </c>
      <c r="C40" s="234" t="s">
        <v>5541</v>
      </c>
      <c r="D40" s="235" t="s">
        <v>3976</v>
      </c>
      <c r="E40" s="598">
        <v>15.7</v>
      </c>
      <c r="F40" s="634"/>
      <c r="G40" s="635">
        <f t="shared" si="3"/>
        <v>0</v>
      </c>
      <c r="H40" s="634"/>
      <c r="I40" s="635">
        <f t="shared" si="4"/>
        <v>0</v>
      </c>
      <c r="J40" s="636">
        <f t="shared" si="5"/>
        <v>0</v>
      </c>
      <c r="K40" s="637">
        <f t="shared" si="5"/>
        <v>0</v>
      </c>
      <c r="L40" s="242"/>
    </row>
    <row r="41" spans="1:12" ht="24.6" customHeight="1">
      <c r="A41" s="232" t="s">
        <v>4033</v>
      </c>
      <c r="B41" s="233" t="s">
        <v>3987</v>
      </c>
      <c r="C41" s="234" t="s">
        <v>4015</v>
      </c>
      <c r="D41" s="235" t="s">
        <v>3976</v>
      </c>
      <c r="E41" s="598">
        <v>10.8</v>
      </c>
      <c r="F41" s="634"/>
      <c r="G41" s="635">
        <f t="shared" si="3"/>
        <v>0</v>
      </c>
      <c r="H41" s="634"/>
      <c r="I41" s="635">
        <f t="shared" si="4"/>
        <v>0</v>
      </c>
      <c r="J41" s="636">
        <f t="shared" si="5"/>
        <v>0</v>
      </c>
      <c r="K41" s="637">
        <f t="shared" si="5"/>
        <v>0</v>
      </c>
      <c r="L41" s="242"/>
    </row>
    <row r="42" spans="1:12" ht="24.6" customHeight="1">
      <c r="A42" s="232" t="s">
        <v>4036</v>
      </c>
      <c r="B42" s="233" t="s">
        <v>3987</v>
      </c>
      <c r="C42" s="234" t="s">
        <v>4017</v>
      </c>
      <c r="D42" s="235" t="s">
        <v>3976</v>
      </c>
      <c r="E42" s="598">
        <v>54</v>
      </c>
      <c r="F42" s="634"/>
      <c r="G42" s="635">
        <f t="shared" si="3"/>
        <v>0</v>
      </c>
      <c r="H42" s="634"/>
      <c r="I42" s="635">
        <f t="shared" si="4"/>
        <v>0</v>
      </c>
      <c r="J42" s="636">
        <f t="shared" si="5"/>
        <v>0</v>
      </c>
      <c r="K42" s="637">
        <f t="shared" si="5"/>
        <v>0</v>
      </c>
      <c r="L42" s="242"/>
    </row>
    <row r="43" spans="1:12" ht="12" customHeight="1">
      <c r="A43" s="232" t="s">
        <v>4038</v>
      </c>
      <c r="B43" s="233" t="s">
        <v>3987</v>
      </c>
      <c r="C43" s="234" t="s">
        <v>4019</v>
      </c>
      <c r="D43" s="235" t="s">
        <v>3976</v>
      </c>
      <c r="E43" s="598">
        <v>10.8</v>
      </c>
      <c r="F43" s="634"/>
      <c r="G43" s="635">
        <f t="shared" si="3"/>
        <v>0</v>
      </c>
      <c r="H43" s="634"/>
      <c r="I43" s="635">
        <f t="shared" si="4"/>
        <v>0</v>
      </c>
      <c r="J43" s="636">
        <f t="shared" si="5"/>
        <v>0</v>
      </c>
      <c r="K43" s="637">
        <f t="shared" si="5"/>
        <v>0</v>
      </c>
      <c r="L43" s="242"/>
    </row>
    <row r="44" spans="1:12" ht="12" customHeight="1">
      <c r="A44" s="232" t="s">
        <v>4040</v>
      </c>
      <c r="B44" s="233"/>
      <c r="C44" s="234" t="s">
        <v>5621</v>
      </c>
      <c r="D44" s="235" t="s">
        <v>190</v>
      </c>
      <c r="E44" s="598">
        <v>40</v>
      </c>
      <c r="F44" s="634"/>
      <c r="G44" s="635">
        <f>E44*F44</f>
        <v>0</v>
      </c>
      <c r="H44" s="634"/>
      <c r="I44" s="635">
        <f>E44*H44</f>
        <v>0</v>
      </c>
      <c r="J44" s="636">
        <f>F44+H44</f>
        <v>0</v>
      </c>
      <c r="K44" s="637">
        <f t="shared" si="5"/>
        <v>0</v>
      </c>
      <c r="L44" s="242"/>
    </row>
    <row r="45" spans="1:12" ht="12" customHeight="1">
      <c r="A45" s="232" t="s">
        <v>4042</v>
      </c>
      <c r="B45" s="233"/>
      <c r="C45" s="234" t="s">
        <v>5622</v>
      </c>
      <c r="D45" s="235" t="s">
        <v>190</v>
      </c>
      <c r="E45" s="598">
        <v>45</v>
      </c>
      <c r="F45" s="634"/>
      <c r="G45" s="635">
        <f>E45*F45</f>
        <v>0</v>
      </c>
      <c r="H45" s="634"/>
      <c r="I45" s="635">
        <f>E45*H45</f>
        <v>0</v>
      </c>
      <c r="J45" s="638">
        <f>F45+H45</f>
        <v>0</v>
      </c>
      <c r="K45" s="633">
        <f t="shared" si="5"/>
        <v>0</v>
      </c>
      <c r="L45" s="242"/>
    </row>
    <row r="46" spans="1:12" ht="12" customHeight="1">
      <c r="C46" s="244"/>
      <c r="D46" s="245"/>
      <c r="E46" s="246"/>
      <c r="F46" s="247"/>
      <c r="G46" s="248"/>
      <c r="H46" s="247"/>
      <c r="I46" s="248"/>
      <c r="J46" s="249"/>
      <c r="K46" s="250"/>
      <c r="L46" s="242"/>
    </row>
    <row r="47" spans="1:12" ht="12" customHeight="1">
      <c r="A47" s="224" t="s">
        <v>4108</v>
      </c>
      <c r="B47" s="225"/>
      <c r="C47" s="225" t="s">
        <v>5543</v>
      </c>
      <c r="D47" s="226"/>
      <c r="E47" s="596"/>
      <c r="F47" s="228"/>
      <c r="G47" s="229"/>
      <c r="H47" s="228"/>
      <c r="I47" s="229"/>
      <c r="J47" s="230"/>
      <c r="K47" s="229"/>
      <c r="L47" s="231">
        <f>SUM(K48:K56)</f>
        <v>0</v>
      </c>
    </row>
    <row r="48" spans="1:12" ht="12" customHeight="1">
      <c r="A48" s="597" t="s">
        <v>4110</v>
      </c>
      <c r="B48" s="599" t="s">
        <v>4111</v>
      </c>
      <c r="C48" s="257" t="s">
        <v>5624</v>
      </c>
      <c r="D48" s="235" t="s">
        <v>190</v>
      </c>
      <c r="E48" s="598">
        <v>10</v>
      </c>
      <c r="F48" s="634"/>
      <c r="G48" s="635">
        <f>E48*F48</f>
        <v>0</v>
      </c>
      <c r="H48" s="634"/>
      <c r="I48" s="635">
        <f>E48*H48</f>
        <v>0</v>
      </c>
      <c r="J48" s="636">
        <f t="shared" ref="J48:J56" si="6">F48+H48</f>
        <v>0</v>
      </c>
      <c r="K48" s="637">
        <f>+G48+I48</f>
        <v>0</v>
      </c>
      <c r="L48" s="241"/>
    </row>
    <row r="49" spans="1:14" ht="12" customHeight="1">
      <c r="A49" s="232" t="s">
        <v>4113</v>
      </c>
      <c r="B49" s="599" t="s">
        <v>4124</v>
      </c>
      <c r="C49" s="257" t="s">
        <v>5625</v>
      </c>
      <c r="D49" s="235" t="s">
        <v>332</v>
      </c>
      <c r="E49" s="598">
        <v>1</v>
      </c>
      <c r="F49" s="634"/>
      <c r="G49" s="635">
        <f>E49*F49</f>
        <v>0</v>
      </c>
      <c r="H49" s="634"/>
      <c r="I49" s="635">
        <f>E49*H49</f>
        <v>0</v>
      </c>
      <c r="J49" s="636">
        <f t="shared" si="6"/>
        <v>0</v>
      </c>
      <c r="K49" s="637">
        <f>+G49+I49</f>
        <v>0</v>
      </c>
      <c r="L49" s="242"/>
    </row>
    <row r="50" spans="1:14" ht="12" customHeight="1">
      <c r="A50" s="232" t="s">
        <v>4115</v>
      </c>
      <c r="B50" s="599" t="s">
        <v>4127</v>
      </c>
      <c r="C50" s="257" t="s">
        <v>5626</v>
      </c>
      <c r="D50" s="235" t="s">
        <v>332</v>
      </c>
      <c r="E50" s="598">
        <v>1</v>
      </c>
      <c r="F50" s="634"/>
      <c r="G50" s="635">
        <f t="shared" ref="G50:G55" si="7">E50*F50</f>
        <v>0</v>
      </c>
      <c r="H50" s="634"/>
      <c r="I50" s="635">
        <f t="shared" ref="I50:I55" si="8">E50*H50</f>
        <v>0</v>
      </c>
      <c r="J50" s="636">
        <f t="shared" si="6"/>
        <v>0</v>
      </c>
      <c r="K50" s="637">
        <f t="shared" ref="K50:K55" si="9">+G50+I50</f>
        <v>0</v>
      </c>
      <c r="L50" s="242"/>
    </row>
    <row r="51" spans="1:14" ht="12" customHeight="1">
      <c r="A51" s="232" t="s">
        <v>4117</v>
      </c>
      <c r="B51" s="599"/>
      <c r="C51" s="257" t="s">
        <v>5627</v>
      </c>
      <c r="D51" s="235" t="s">
        <v>332</v>
      </c>
      <c r="E51" s="598">
        <v>1</v>
      </c>
      <c r="F51" s="634"/>
      <c r="G51" s="635">
        <f t="shared" si="7"/>
        <v>0</v>
      </c>
      <c r="H51" s="634"/>
      <c r="I51" s="635">
        <f t="shared" si="8"/>
        <v>0</v>
      </c>
      <c r="J51" s="636">
        <f t="shared" si="6"/>
        <v>0</v>
      </c>
      <c r="K51" s="637">
        <f t="shared" si="9"/>
        <v>0</v>
      </c>
      <c r="L51" s="242"/>
    </row>
    <row r="52" spans="1:14" ht="12" customHeight="1">
      <c r="A52" s="232" t="s">
        <v>4119</v>
      </c>
      <c r="B52" s="599"/>
      <c r="C52" s="257" t="s">
        <v>5621</v>
      </c>
      <c r="D52" s="235" t="s">
        <v>190</v>
      </c>
      <c r="E52" s="598">
        <v>8</v>
      </c>
      <c r="F52" s="634"/>
      <c r="G52" s="635">
        <f>E52*F52</f>
        <v>0</v>
      </c>
      <c r="H52" s="634"/>
      <c r="I52" s="635">
        <f>E52*H52</f>
        <v>0</v>
      </c>
      <c r="J52" s="636">
        <f t="shared" si="6"/>
        <v>0</v>
      </c>
      <c r="K52" s="637">
        <f>+G52+I52</f>
        <v>0</v>
      </c>
      <c r="L52" s="242"/>
    </row>
    <row r="53" spans="1:14" ht="12" customHeight="1">
      <c r="A53" s="232" t="s">
        <v>4121</v>
      </c>
      <c r="B53" s="599"/>
      <c r="C53" s="257" t="s">
        <v>5628</v>
      </c>
      <c r="D53" s="235" t="s">
        <v>190</v>
      </c>
      <c r="E53" s="598">
        <v>12</v>
      </c>
      <c r="F53" s="634"/>
      <c r="G53" s="635">
        <f t="shared" si="7"/>
        <v>0</v>
      </c>
      <c r="H53" s="634"/>
      <c r="I53" s="635">
        <f t="shared" si="8"/>
        <v>0</v>
      </c>
      <c r="J53" s="636">
        <f t="shared" si="6"/>
        <v>0</v>
      </c>
      <c r="K53" s="637">
        <f t="shared" si="9"/>
        <v>0</v>
      </c>
      <c r="L53" s="242"/>
    </row>
    <row r="54" spans="1:14" ht="12" customHeight="1">
      <c r="A54" s="232" t="s">
        <v>4123</v>
      </c>
      <c r="B54" s="599"/>
      <c r="C54" s="257" t="s">
        <v>5629</v>
      </c>
      <c r="D54" s="235" t="s">
        <v>332</v>
      </c>
      <c r="E54" s="598">
        <v>1</v>
      </c>
      <c r="F54" s="634"/>
      <c r="G54" s="635">
        <f t="shared" si="7"/>
        <v>0</v>
      </c>
      <c r="H54" s="634"/>
      <c r="I54" s="635">
        <f t="shared" si="8"/>
        <v>0</v>
      </c>
      <c r="J54" s="636">
        <f t="shared" si="6"/>
        <v>0</v>
      </c>
      <c r="K54" s="637">
        <f t="shared" si="9"/>
        <v>0</v>
      </c>
      <c r="L54" s="242"/>
    </row>
    <row r="55" spans="1:14" ht="12" customHeight="1">
      <c r="A55" s="232" t="s">
        <v>4126</v>
      </c>
      <c r="B55" s="599"/>
      <c r="C55" s="257" t="s">
        <v>5630</v>
      </c>
      <c r="D55" s="235" t="s">
        <v>318</v>
      </c>
      <c r="E55" s="598">
        <v>1</v>
      </c>
      <c r="F55" s="634"/>
      <c r="G55" s="635">
        <f t="shared" si="7"/>
        <v>0</v>
      </c>
      <c r="H55" s="634"/>
      <c r="I55" s="635">
        <f t="shared" si="8"/>
        <v>0</v>
      </c>
      <c r="J55" s="636">
        <f t="shared" si="6"/>
        <v>0</v>
      </c>
      <c r="K55" s="637">
        <f t="shared" si="9"/>
        <v>0</v>
      </c>
      <c r="L55" s="242"/>
    </row>
    <row r="56" spans="1:14" ht="41.4" customHeight="1">
      <c r="A56" s="232" t="s">
        <v>4129</v>
      </c>
      <c r="B56" s="599"/>
      <c r="C56" s="257" t="s">
        <v>5631</v>
      </c>
      <c r="D56" s="235" t="s">
        <v>318</v>
      </c>
      <c r="E56" s="598">
        <v>1</v>
      </c>
      <c r="F56" s="634"/>
      <c r="G56" s="635">
        <f>E56*F56</f>
        <v>0</v>
      </c>
      <c r="H56" s="634"/>
      <c r="I56" s="635">
        <f>E56*H56</f>
        <v>0</v>
      </c>
      <c r="J56" s="636">
        <f t="shared" si="6"/>
        <v>0</v>
      </c>
      <c r="K56" s="637">
        <f>+G56+I56</f>
        <v>0</v>
      </c>
      <c r="L56" s="242"/>
    </row>
    <row r="57" spans="1:14" ht="12" customHeight="1">
      <c r="C57" s="244"/>
      <c r="D57" s="245"/>
      <c r="E57" s="246"/>
      <c r="F57" s="247"/>
      <c r="G57" s="248"/>
      <c r="H57" s="247"/>
      <c r="I57" s="248"/>
      <c r="J57" s="249"/>
      <c r="K57" s="250"/>
      <c r="L57" s="242"/>
    </row>
    <row r="58" spans="1:14" ht="12" customHeight="1">
      <c r="A58" s="224" t="s">
        <v>4226</v>
      </c>
      <c r="B58" s="225"/>
      <c r="C58" s="225" t="s">
        <v>5632</v>
      </c>
      <c r="D58" s="226"/>
      <c r="E58" s="596"/>
      <c r="F58" s="228"/>
      <c r="G58" s="229"/>
      <c r="H58" s="228"/>
      <c r="I58" s="229"/>
      <c r="J58" s="230"/>
      <c r="K58" s="229"/>
      <c r="L58" s="231">
        <f>SUM(K59:K74)</f>
        <v>0</v>
      </c>
    </row>
    <row r="59" spans="1:14" ht="12" customHeight="1">
      <c r="A59" s="597" t="s">
        <v>4228</v>
      </c>
      <c r="B59" s="599" t="s">
        <v>4229</v>
      </c>
      <c r="C59" s="257" t="s">
        <v>5633</v>
      </c>
      <c r="D59" s="235" t="s">
        <v>190</v>
      </c>
      <c r="E59" s="598">
        <v>35</v>
      </c>
      <c r="F59" s="634"/>
      <c r="G59" s="635">
        <f>E59*F59</f>
        <v>0</v>
      </c>
      <c r="H59" s="634"/>
      <c r="I59" s="635">
        <f>E59*H59</f>
        <v>0</v>
      </c>
      <c r="J59" s="636">
        <f>F59+H59</f>
        <v>0</v>
      </c>
      <c r="K59" s="637">
        <f>+G59+I59</f>
        <v>0</v>
      </c>
      <c r="L59" s="241"/>
    </row>
    <row r="60" spans="1:14" ht="28.8" customHeight="1">
      <c r="A60" s="232" t="s">
        <v>4231</v>
      </c>
      <c r="B60" s="233" t="s">
        <v>4236</v>
      </c>
      <c r="C60" s="234" t="s">
        <v>4230</v>
      </c>
      <c r="D60" s="235" t="s">
        <v>190</v>
      </c>
      <c r="E60" s="598">
        <v>1</v>
      </c>
      <c r="F60" s="634"/>
      <c r="G60" s="635">
        <f>E60*F60</f>
        <v>0</v>
      </c>
      <c r="H60" s="634"/>
      <c r="I60" s="635">
        <f>E60*H60</f>
        <v>0</v>
      </c>
      <c r="J60" s="636">
        <f t="shared" ref="J60:K70" si="10">+F60+H60</f>
        <v>0</v>
      </c>
      <c r="K60" s="637">
        <f>+G60+I60</f>
        <v>0</v>
      </c>
      <c r="L60" s="242"/>
      <c r="N60" s="607"/>
    </row>
    <row r="61" spans="1:14" ht="26.4" customHeight="1">
      <c r="A61" s="232" t="s">
        <v>4233</v>
      </c>
      <c r="B61" s="233" t="s">
        <v>4236</v>
      </c>
      <c r="C61" s="234" t="s">
        <v>5634</v>
      </c>
      <c r="D61" s="235" t="s">
        <v>190</v>
      </c>
      <c r="E61" s="598">
        <v>1</v>
      </c>
      <c r="F61" s="634"/>
      <c r="G61" s="635">
        <f>E61*F61</f>
        <v>0</v>
      </c>
      <c r="H61" s="634"/>
      <c r="I61" s="635">
        <f>E61*H61</f>
        <v>0</v>
      </c>
      <c r="J61" s="636">
        <f t="shared" si="10"/>
        <v>0</v>
      </c>
      <c r="K61" s="637">
        <f>+G61+I61</f>
        <v>0</v>
      </c>
      <c r="L61" s="242"/>
      <c r="N61" s="607"/>
    </row>
    <row r="62" spans="1:14" ht="27" customHeight="1">
      <c r="A62" s="232" t="s">
        <v>4235</v>
      </c>
      <c r="B62" s="233" t="s">
        <v>4241</v>
      </c>
      <c r="C62" s="234" t="s">
        <v>5635</v>
      </c>
      <c r="D62" s="235" t="s">
        <v>190</v>
      </c>
      <c r="E62" s="598">
        <v>5</v>
      </c>
      <c r="F62" s="634"/>
      <c r="G62" s="635">
        <f>E62*F62</f>
        <v>0</v>
      </c>
      <c r="H62" s="634"/>
      <c r="I62" s="635">
        <f>E62*H62</f>
        <v>0</v>
      </c>
      <c r="J62" s="636">
        <f t="shared" si="10"/>
        <v>0</v>
      </c>
      <c r="K62" s="637">
        <f>+G62+I62</f>
        <v>0</v>
      </c>
      <c r="L62" s="242"/>
    </row>
    <row r="63" spans="1:14" ht="12" customHeight="1">
      <c r="A63" s="232" t="s">
        <v>4238</v>
      </c>
      <c r="B63" s="233" t="s">
        <v>4248</v>
      </c>
      <c r="C63" s="234" t="s">
        <v>5636</v>
      </c>
      <c r="D63" s="235" t="s">
        <v>332</v>
      </c>
      <c r="E63" s="598">
        <v>2</v>
      </c>
      <c r="F63" s="634"/>
      <c r="G63" s="635">
        <f t="shared" ref="G63:G70" si="11">E63*F63</f>
        <v>0</v>
      </c>
      <c r="H63" s="634"/>
      <c r="I63" s="635">
        <f t="shared" ref="I63:I70" si="12">E63*H63</f>
        <v>0</v>
      </c>
      <c r="J63" s="636">
        <f t="shared" si="10"/>
        <v>0</v>
      </c>
      <c r="K63" s="637">
        <f t="shared" si="10"/>
        <v>0</v>
      </c>
      <c r="L63" s="242"/>
    </row>
    <row r="64" spans="1:14" ht="12" customHeight="1">
      <c r="A64" s="232" t="s">
        <v>4240</v>
      </c>
      <c r="B64" s="233" t="s">
        <v>4127</v>
      </c>
      <c r="C64" s="234" t="s">
        <v>5637</v>
      </c>
      <c r="D64" s="235" t="s">
        <v>332</v>
      </c>
      <c r="E64" s="598">
        <v>2</v>
      </c>
      <c r="F64" s="634"/>
      <c r="G64" s="635">
        <f t="shared" si="11"/>
        <v>0</v>
      </c>
      <c r="H64" s="634"/>
      <c r="I64" s="635">
        <f t="shared" si="12"/>
        <v>0</v>
      </c>
      <c r="J64" s="636">
        <f t="shared" si="10"/>
        <v>0</v>
      </c>
      <c r="K64" s="637">
        <f t="shared" si="10"/>
        <v>0</v>
      </c>
      <c r="L64" s="242"/>
    </row>
    <row r="65" spans="1:12" ht="12" customHeight="1">
      <c r="A65" s="232" t="s">
        <v>4243</v>
      </c>
      <c r="B65" s="233" t="s">
        <v>4251</v>
      </c>
      <c r="C65" s="234" t="s">
        <v>5638</v>
      </c>
      <c r="D65" s="235" t="s">
        <v>332</v>
      </c>
      <c r="E65" s="598">
        <v>1</v>
      </c>
      <c r="F65" s="634"/>
      <c r="G65" s="635">
        <f>E65*F65</f>
        <v>0</v>
      </c>
      <c r="H65" s="634"/>
      <c r="I65" s="635">
        <f>E65*H65</f>
        <v>0</v>
      </c>
      <c r="J65" s="636">
        <f t="shared" si="10"/>
        <v>0</v>
      </c>
      <c r="K65" s="637">
        <f>+G65+I65</f>
        <v>0</v>
      </c>
      <c r="L65" s="242"/>
    </row>
    <row r="66" spans="1:12" ht="12" customHeight="1">
      <c r="A66" s="232" t="s">
        <v>4245</v>
      </c>
      <c r="B66" s="233" t="s">
        <v>4254</v>
      </c>
      <c r="C66" s="234" t="s">
        <v>4252</v>
      </c>
      <c r="D66" s="235" t="s">
        <v>4045</v>
      </c>
      <c r="E66" s="598">
        <v>1</v>
      </c>
      <c r="F66" s="634"/>
      <c r="G66" s="635">
        <f t="shared" si="11"/>
        <v>0</v>
      </c>
      <c r="H66" s="634"/>
      <c r="I66" s="635">
        <f t="shared" si="12"/>
        <v>0</v>
      </c>
      <c r="J66" s="636">
        <f t="shared" si="10"/>
        <v>0</v>
      </c>
      <c r="K66" s="637">
        <f>+G66+I66</f>
        <v>0</v>
      </c>
      <c r="L66" s="242"/>
    </row>
    <row r="67" spans="1:12" ht="12" customHeight="1">
      <c r="A67" s="232" t="s">
        <v>4247</v>
      </c>
      <c r="B67" s="233" t="s">
        <v>5639</v>
      </c>
      <c r="C67" s="234" t="s">
        <v>5640</v>
      </c>
      <c r="D67" s="235" t="s">
        <v>4045</v>
      </c>
      <c r="E67" s="598">
        <v>1</v>
      </c>
      <c r="F67" s="634"/>
      <c r="G67" s="635">
        <f>E67*F67</f>
        <v>0</v>
      </c>
      <c r="H67" s="634"/>
      <c r="I67" s="635">
        <f>E67*H67</f>
        <v>0</v>
      </c>
      <c r="J67" s="636">
        <f t="shared" si="10"/>
        <v>0</v>
      </c>
      <c r="K67" s="637">
        <f>+G67+I67</f>
        <v>0</v>
      </c>
      <c r="L67" s="242"/>
    </row>
    <row r="68" spans="1:12" ht="12" customHeight="1">
      <c r="A68" s="232" t="s">
        <v>4250</v>
      </c>
      <c r="B68" s="233" t="s">
        <v>5641</v>
      </c>
      <c r="C68" s="234" t="s">
        <v>5642</v>
      </c>
      <c r="D68" s="235" t="s">
        <v>332</v>
      </c>
      <c r="E68" s="598">
        <v>1</v>
      </c>
      <c r="F68" s="634"/>
      <c r="G68" s="635">
        <f t="shared" si="11"/>
        <v>0</v>
      </c>
      <c r="H68" s="634"/>
      <c r="I68" s="635">
        <f t="shared" si="12"/>
        <v>0</v>
      </c>
      <c r="J68" s="636">
        <f t="shared" si="10"/>
        <v>0</v>
      </c>
      <c r="K68" s="637">
        <f t="shared" si="10"/>
        <v>0</v>
      </c>
      <c r="L68" s="242"/>
    </row>
    <row r="69" spans="1:12" ht="25.2" customHeight="1">
      <c r="A69" s="232" t="s">
        <v>4253</v>
      </c>
      <c r="B69" s="233"/>
      <c r="C69" s="234" t="s">
        <v>5643</v>
      </c>
      <c r="D69" s="235" t="s">
        <v>4045</v>
      </c>
      <c r="E69" s="598">
        <v>1</v>
      </c>
      <c r="F69" s="634"/>
      <c r="G69" s="635">
        <f t="shared" si="11"/>
        <v>0</v>
      </c>
      <c r="H69" s="634"/>
      <c r="I69" s="635">
        <f t="shared" si="12"/>
        <v>0</v>
      </c>
      <c r="J69" s="636">
        <f t="shared" si="10"/>
        <v>0</v>
      </c>
      <c r="K69" s="637">
        <f t="shared" si="10"/>
        <v>0</v>
      </c>
      <c r="L69" s="242"/>
    </row>
    <row r="70" spans="1:12" ht="12" customHeight="1">
      <c r="A70" s="232" t="s">
        <v>4256</v>
      </c>
      <c r="B70" s="233"/>
      <c r="C70" s="234" t="s">
        <v>5644</v>
      </c>
      <c r="D70" s="235" t="s">
        <v>4045</v>
      </c>
      <c r="E70" s="598">
        <v>1</v>
      </c>
      <c r="F70" s="634"/>
      <c r="G70" s="635">
        <f t="shared" si="11"/>
        <v>0</v>
      </c>
      <c r="H70" s="634"/>
      <c r="I70" s="635">
        <f t="shared" si="12"/>
        <v>0</v>
      </c>
      <c r="J70" s="636">
        <f t="shared" si="10"/>
        <v>0</v>
      </c>
      <c r="K70" s="637">
        <f t="shared" si="10"/>
        <v>0</v>
      </c>
      <c r="L70" s="242"/>
    </row>
    <row r="71" spans="1:12" ht="12" customHeight="1">
      <c r="A71" s="232" t="s">
        <v>4258</v>
      </c>
      <c r="B71" s="599"/>
      <c r="C71" s="257" t="s">
        <v>5621</v>
      </c>
      <c r="D71" s="235" t="s">
        <v>190</v>
      </c>
      <c r="E71" s="598">
        <v>40</v>
      </c>
      <c r="F71" s="634"/>
      <c r="G71" s="635">
        <f>E71*F71</f>
        <v>0</v>
      </c>
      <c r="H71" s="634"/>
      <c r="I71" s="635">
        <f>E71*H71</f>
        <v>0</v>
      </c>
      <c r="J71" s="636">
        <f>F71+H71</f>
        <v>0</v>
      </c>
      <c r="K71" s="637">
        <f>+G71+I71</f>
        <v>0</v>
      </c>
      <c r="L71" s="242"/>
    </row>
    <row r="72" spans="1:12" ht="12" customHeight="1">
      <c r="A72" s="232" t="s">
        <v>4260</v>
      </c>
      <c r="B72" s="599"/>
      <c r="C72" s="257" t="s">
        <v>5628</v>
      </c>
      <c r="D72" s="235" t="s">
        <v>190</v>
      </c>
      <c r="E72" s="598">
        <v>45</v>
      </c>
      <c r="F72" s="634"/>
      <c r="G72" s="635">
        <f>E72*F72</f>
        <v>0</v>
      </c>
      <c r="H72" s="634"/>
      <c r="I72" s="635">
        <f>E72*H72</f>
        <v>0</v>
      </c>
      <c r="J72" s="636">
        <f>F72+H72</f>
        <v>0</v>
      </c>
      <c r="K72" s="637">
        <f>+G72+I72</f>
        <v>0</v>
      </c>
      <c r="L72" s="242"/>
    </row>
    <row r="73" spans="1:12" ht="12" customHeight="1">
      <c r="A73" s="232" t="s">
        <v>4262</v>
      </c>
      <c r="B73" s="599"/>
      <c r="C73" s="257" t="s">
        <v>5629</v>
      </c>
      <c r="D73" s="235" t="s">
        <v>332</v>
      </c>
      <c r="E73" s="598">
        <v>2</v>
      </c>
      <c r="F73" s="634"/>
      <c r="G73" s="635">
        <f>E73*F73</f>
        <v>0</v>
      </c>
      <c r="H73" s="634"/>
      <c r="I73" s="635">
        <f>E73*H73</f>
        <v>0</v>
      </c>
      <c r="J73" s="636">
        <f>F73+H73</f>
        <v>0</v>
      </c>
      <c r="K73" s="637">
        <f>+G73+I73</f>
        <v>0</v>
      </c>
      <c r="L73" s="242"/>
    </row>
    <row r="74" spans="1:12" ht="12" customHeight="1">
      <c r="A74" s="232" t="s">
        <v>5645</v>
      </c>
      <c r="B74" s="599"/>
      <c r="C74" s="257" t="s">
        <v>5630</v>
      </c>
      <c r="D74" s="235" t="s">
        <v>318</v>
      </c>
      <c r="E74" s="598">
        <v>1</v>
      </c>
      <c r="F74" s="634"/>
      <c r="G74" s="635">
        <f>E74*F74</f>
        <v>0</v>
      </c>
      <c r="H74" s="634"/>
      <c r="I74" s="635">
        <f>E74*H74</f>
        <v>0</v>
      </c>
      <c r="J74" s="636">
        <f>F74+H74</f>
        <v>0</v>
      </c>
      <c r="K74" s="637">
        <f>+G74+I74</f>
        <v>0</v>
      </c>
      <c r="L74" s="242"/>
    </row>
    <row r="75" spans="1:12" s="645" customFormat="1">
      <c r="A75" s="639"/>
      <c r="B75" s="639"/>
      <c r="C75" s="640"/>
      <c r="D75" s="641"/>
      <c r="E75" s="642"/>
      <c r="F75" s="642"/>
      <c r="G75" s="643"/>
      <c r="H75" s="643"/>
      <c r="I75" s="643"/>
      <c r="J75" s="249"/>
      <c r="K75" s="250"/>
      <c r="L75" s="644"/>
    </row>
    <row r="76" spans="1:12">
      <c r="A76" s="603"/>
      <c r="B76" s="603"/>
      <c r="C76" s="604"/>
      <c r="D76" s="604"/>
      <c r="E76" s="609"/>
      <c r="F76" s="604"/>
      <c r="G76" s="604"/>
      <c r="H76" s="604"/>
      <c r="I76" s="604"/>
      <c r="J76" s="604"/>
      <c r="K76" s="604"/>
      <c r="L76" s="606"/>
    </row>
    <row r="77" spans="1:12">
      <c r="A77" s="603"/>
      <c r="B77" s="603"/>
      <c r="C77" s="604"/>
      <c r="D77" s="604"/>
      <c r="E77" s="609"/>
      <c r="F77" s="604"/>
      <c r="G77" s="604"/>
      <c r="H77" s="604"/>
      <c r="I77" s="604"/>
      <c r="J77" s="604"/>
      <c r="K77" s="604"/>
      <c r="L77" s="606"/>
    </row>
    <row r="78" spans="1:12">
      <c r="A78" s="603"/>
      <c r="B78" s="603"/>
      <c r="C78" s="604"/>
      <c r="D78" s="604"/>
      <c r="E78" s="609"/>
      <c r="F78" s="604"/>
      <c r="G78" s="604"/>
      <c r="H78" s="604"/>
      <c r="I78" s="604"/>
      <c r="J78" s="604"/>
      <c r="K78" s="604"/>
      <c r="L78" s="606"/>
    </row>
    <row r="79" spans="1:12">
      <c r="A79" s="603"/>
      <c r="B79" s="603"/>
      <c r="C79" s="604"/>
      <c r="D79" s="604"/>
      <c r="E79" s="609"/>
      <c r="F79" s="604"/>
      <c r="G79" s="604"/>
      <c r="H79" s="604"/>
      <c r="I79" s="604"/>
      <c r="J79" s="604"/>
      <c r="K79" s="604"/>
      <c r="L79" s="604"/>
    </row>
    <row r="80" spans="1:12">
      <c r="A80" s="603"/>
      <c r="B80" s="603"/>
      <c r="C80" s="604"/>
      <c r="D80" s="604"/>
      <c r="E80" s="609"/>
      <c r="F80" s="604"/>
      <c r="G80" s="604"/>
      <c r="H80" s="604"/>
      <c r="I80" s="604"/>
      <c r="J80" s="604"/>
      <c r="K80" s="604"/>
      <c r="L80" s="604"/>
    </row>
    <row r="81" spans="1:12">
      <c r="A81" s="603"/>
      <c r="B81" s="603"/>
      <c r="C81" s="604"/>
      <c r="D81" s="604"/>
      <c r="E81" s="609"/>
      <c r="F81" s="604"/>
      <c r="G81" s="604"/>
      <c r="H81" s="604"/>
      <c r="I81" s="604"/>
      <c r="J81" s="604"/>
      <c r="K81" s="604"/>
      <c r="L81" s="604"/>
    </row>
    <row r="82" spans="1:12">
      <c r="A82" s="610"/>
      <c r="B82" s="610"/>
      <c r="E82" s="607"/>
    </row>
    <row r="83" spans="1:12">
      <c r="E83" s="607"/>
    </row>
    <row r="84" spans="1:12">
      <c r="E84" s="607"/>
    </row>
    <row r="85" spans="1:12">
      <c r="E85" s="607"/>
    </row>
    <row r="86" spans="1:12">
      <c r="E86" s="607"/>
    </row>
    <row r="87" spans="1:12">
      <c r="E87" s="607"/>
    </row>
    <row r="88" spans="1:12">
      <c r="E88" s="607"/>
    </row>
    <row r="89" spans="1:12">
      <c r="E89" s="607"/>
    </row>
    <row r="90" spans="1:12">
      <c r="E90" s="607"/>
    </row>
    <row r="91" spans="1:12">
      <c r="E91" s="607"/>
    </row>
    <row r="92" spans="1:12">
      <c r="E92" s="607"/>
    </row>
    <row r="93" spans="1:12">
      <c r="E93" s="607"/>
    </row>
    <row r="94" spans="1:12">
      <c r="E94" s="607"/>
    </row>
    <row r="95" spans="1:12">
      <c r="E95" s="607"/>
    </row>
    <row r="96" spans="1:12">
      <c r="E96" s="607"/>
    </row>
    <row r="97" spans="5:5">
      <c r="E97" s="607"/>
    </row>
    <row r="98" spans="5:5">
      <c r="E98" s="607"/>
    </row>
    <row r="99" spans="5:5">
      <c r="E99" s="607"/>
    </row>
    <row r="100" spans="5:5">
      <c r="E100" s="607"/>
    </row>
    <row r="101" spans="5:5">
      <c r="E101" s="607"/>
    </row>
    <row r="102" spans="5:5">
      <c r="E102" s="607"/>
    </row>
    <row r="103" spans="5:5">
      <c r="E103" s="60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21</vt:i4>
      </vt:variant>
      <vt:variant>
        <vt:lpstr>Pojmenované oblasti</vt:lpstr>
      </vt:variant>
      <vt:variant>
        <vt:i4>16</vt:i4>
      </vt:variant>
    </vt:vector>
  </HeadingPairs>
  <TitlesOfParts>
    <vt:vector size="37" baseType="lpstr">
      <vt:lpstr>Rekapitulace stavby</vt:lpstr>
      <vt:lpstr>SO 01 - HTÚ</vt:lpstr>
      <vt:lpstr>SO 02 - Tělocvična</vt:lpstr>
      <vt:lpstr>ZTI</vt:lpstr>
      <vt:lpstr>ÚT</vt:lpstr>
      <vt:lpstr>VZT</vt:lpstr>
      <vt:lpstr>Elektro</vt:lpstr>
      <vt:lpstr>ZOKT</vt:lpstr>
      <vt:lpstr>Infosystém</vt:lpstr>
      <vt:lpstr>Zádržný systém I</vt:lpstr>
      <vt:lpstr>Zádržný systém II</vt:lpstr>
      <vt:lpstr>EPS</vt:lpstr>
      <vt:lpstr>SO 03 - Venkovní úpravy</vt:lpstr>
      <vt:lpstr>IO 01 - Přípojka vodovodu</vt:lpstr>
      <vt:lpstr>IO-01</vt:lpstr>
      <vt:lpstr>IO 02 - Přípojka kanalizace</vt:lpstr>
      <vt:lpstr>IO-02</vt:lpstr>
      <vt:lpstr>IO 04 - Veřejné osvětlení</vt:lpstr>
      <vt:lpstr>IO-04</vt:lpstr>
      <vt:lpstr>IO 05 - Přípojka plynu</vt:lpstr>
      <vt:lpstr>IO-05</vt:lpstr>
      <vt:lpstr>'IO 01 - Přípojka vodovodu'!Názvy_tisku</vt:lpstr>
      <vt:lpstr>'IO 02 - Přípojka kanalizace'!Názvy_tisku</vt:lpstr>
      <vt:lpstr>'IO 04 - Veřejné osvětlení'!Názvy_tisku</vt:lpstr>
      <vt:lpstr>'IO 05 - Přípojka plynu'!Názvy_tisku</vt:lpstr>
      <vt:lpstr>'Rekapitulace stavby'!Názvy_tisku</vt:lpstr>
      <vt:lpstr>'SO 01 - HTÚ'!Názvy_tisku</vt:lpstr>
      <vt:lpstr>'SO 02 - Tělocvična'!Názvy_tisku</vt:lpstr>
      <vt:lpstr>'SO 03 - Venkovní úpravy'!Názvy_tisku</vt:lpstr>
      <vt:lpstr>'IO 01 - Přípojka vodovodu'!Oblast_tisku</vt:lpstr>
      <vt:lpstr>'IO 02 - Přípojka kanalizace'!Oblast_tisku</vt:lpstr>
      <vt:lpstr>'IO 04 - Veřejné osvětlení'!Oblast_tisku</vt:lpstr>
      <vt:lpstr>'IO 05 - Přípojka plynu'!Oblast_tisku</vt:lpstr>
      <vt:lpstr>'Rekapitulace stavby'!Oblast_tisku</vt:lpstr>
      <vt:lpstr>'SO 01 - HTÚ'!Oblast_tisku</vt:lpstr>
      <vt:lpstr>'SO 02 - Tělocvična'!Oblast_tisku</vt:lpstr>
      <vt:lpstr>'SO 03 - Venkovní úpravy'!Oblast_tisku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František Pecka</cp:lastModifiedBy>
  <dcterms:created xsi:type="dcterms:W3CDTF">2022-11-29T09:17:10Z</dcterms:created>
  <dcterms:modified xsi:type="dcterms:W3CDTF">2022-11-29T10:22:31Z</dcterms:modified>
</cp:coreProperties>
</file>