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0 - Oprava povrchu u..." sheetId="2" r:id="rId2"/>
    <sheet name="SO 100-1 - Oprava povrchu..." sheetId="3" r:id="rId3"/>
    <sheet name="ON - Ostatní náklady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100 - Oprava povrchu u...'!$C$87:$K$319</definedName>
    <definedName name="_xlnm.Print_Area" localSheetId="1">'SO 100 - Oprava povrchu u...'!$C$4:$J$39,'SO 100 - Oprava povrchu u...'!$C$45:$J$69,'SO 100 - Oprava povrchu u...'!$C$75:$K$319</definedName>
    <definedName name="_xlnm.Print_Titles" localSheetId="1">'SO 100 - Oprava povrchu u...'!$87:$87</definedName>
    <definedName name="_xlnm._FilterDatabase" localSheetId="2" hidden="1">'SO 100-1 - Oprava povrchu...'!$C$87:$K$360</definedName>
    <definedName name="_xlnm.Print_Area" localSheetId="2">'SO 100-1 - Oprava povrchu...'!$C$4:$J$39,'SO 100-1 - Oprava povrchu...'!$C$45:$J$69,'SO 100-1 - Oprava povrchu...'!$C$75:$K$360</definedName>
    <definedName name="_xlnm.Print_Titles" localSheetId="2">'SO 100-1 - Oprava povrchu...'!$87:$87</definedName>
    <definedName name="_xlnm._FilterDatabase" localSheetId="3" hidden="1">'ON - Ostatní náklady'!$C$83:$K$116</definedName>
    <definedName name="_xlnm.Print_Area" localSheetId="3">'ON - Ostatní náklady'!$C$4:$J$39,'ON - Ostatní náklady'!$C$45:$J$65,'ON - Ostatní náklady'!$C$71:$K$116</definedName>
    <definedName name="_xlnm.Print_Titles" localSheetId="3">'ON - Ostatní náklady'!$83:$83</definedName>
    <definedName name="_xlnm._FilterDatabase" localSheetId="4" hidden="1">'VRN - Vedlejší rozpočtové...'!$C$82:$K$94</definedName>
    <definedName name="_xlnm.Print_Area" localSheetId="4">'VRN - Vedlejší rozpočtové...'!$C$4:$J$39,'VRN - Vedlejší rozpočtové...'!$C$45:$J$64,'VRN - Vedlejší rozpočtové...'!$C$70:$K$94</definedName>
    <definedName name="_xlnm.Print_Titles" localSheetId="4">'VRN - Vedlejší rozpočtové...'!$82:$82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3"/>
  <c r="BH93"/>
  <c r="BG93"/>
  <c r="BF93"/>
  <c r="T93"/>
  <c r="T92"/>
  <c r="R93"/>
  <c r="R92"/>
  <c r="P93"/>
  <c r="P92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8"/>
  <c i="5" r="J80"/>
  <c r="F77"/>
  <c r="E75"/>
  <c r="J55"/>
  <c r="F52"/>
  <c r="E50"/>
  <c r="J21"/>
  <c r="E21"/>
  <c r="J79"/>
  <c r="J20"/>
  <c r="J18"/>
  <c r="E18"/>
  <c r="F55"/>
  <c r="J17"/>
  <c r="J15"/>
  <c r="E15"/>
  <c r="F79"/>
  <c r="J14"/>
  <c r="J12"/>
  <c r="J77"/>
  <c r="E7"/>
  <c r="E48"/>
  <c i="4" r="J37"/>
  <c r="J36"/>
  <c i="1" r="AY57"/>
  <c i="4" r="J35"/>
  <c i="1" r="AX57"/>
  <c i="4"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F78"/>
  <c r="E76"/>
  <c r="J55"/>
  <c r="F52"/>
  <c r="E50"/>
  <c r="J21"/>
  <c r="E21"/>
  <c r="J80"/>
  <c r="J20"/>
  <c r="J18"/>
  <c r="E18"/>
  <c r="F81"/>
  <c r="J17"/>
  <c r="J15"/>
  <c r="E15"/>
  <c r="F54"/>
  <c r="J14"/>
  <c r="J12"/>
  <c r="J78"/>
  <c r="E7"/>
  <c r="E74"/>
  <c i="3" r="J37"/>
  <c r="J36"/>
  <c i="1" r="AY56"/>
  <c i="3" r="J35"/>
  <c i="1" r="AX56"/>
  <c i="3"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3"/>
  <c r="BH343"/>
  <c r="BG343"/>
  <c r="BF343"/>
  <c r="T343"/>
  <c r="R343"/>
  <c r="P343"/>
  <c r="BI341"/>
  <c r="BH341"/>
  <c r="BG341"/>
  <c r="BF341"/>
  <c r="T341"/>
  <c r="R341"/>
  <c r="P341"/>
  <c r="BI336"/>
  <c r="BH336"/>
  <c r="BG336"/>
  <c r="BF336"/>
  <c r="T336"/>
  <c r="R336"/>
  <c r="P336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0"/>
  <c r="BH310"/>
  <c r="BG310"/>
  <c r="BF310"/>
  <c r="T310"/>
  <c r="R310"/>
  <c r="P310"/>
  <c r="BI306"/>
  <c r="BH306"/>
  <c r="BG306"/>
  <c r="BF306"/>
  <c r="T306"/>
  <c r="R306"/>
  <c r="P306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5"/>
  <c r="F82"/>
  <c r="E80"/>
  <c r="J55"/>
  <c r="F52"/>
  <c r="E50"/>
  <c r="J21"/>
  <c r="E21"/>
  <c r="J84"/>
  <c r="J20"/>
  <c r="J18"/>
  <c r="E18"/>
  <c r="F55"/>
  <c r="J17"/>
  <c r="J15"/>
  <c r="E15"/>
  <c r="F54"/>
  <c r="J14"/>
  <c r="J12"/>
  <c r="J82"/>
  <c r="E7"/>
  <c r="E78"/>
  <c i="2" r="J37"/>
  <c r="J36"/>
  <c i="1" r="AY55"/>
  <c i="2" r="J35"/>
  <c i="1" r="AX55"/>
  <c i="2"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1"/>
  <c r="BH301"/>
  <c r="BG301"/>
  <c r="BF301"/>
  <c r="T301"/>
  <c r="R301"/>
  <c r="P301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F82"/>
  <c r="E80"/>
  <c r="J55"/>
  <c r="F52"/>
  <c r="E50"/>
  <c r="J21"/>
  <c r="E21"/>
  <c r="J84"/>
  <c r="J20"/>
  <c r="J18"/>
  <c r="E18"/>
  <c r="F85"/>
  <c r="J17"/>
  <c r="J15"/>
  <c r="E15"/>
  <c r="F54"/>
  <c r="J14"/>
  <c r="J12"/>
  <c r="J82"/>
  <c r="E7"/>
  <c r="E48"/>
  <c i="1" r="L50"/>
  <c r="AM50"/>
  <c r="AM49"/>
  <c r="L49"/>
  <c r="AM47"/>
  <c r="L47"/>
  <c r="L45"/>
  <c r="L44"/>
  <c i="2" r="BK290"/>
  <c r="BK248"/>
  <c r="J206"/>
  <c r="J170"/>
  <c r="BK123"/>
  <c r="BK314"/>
  <c r="J301"/>
  <c r="J248"/>
  <c r="BK196"/>
  <c r="J131"/>
  <c r="J91"/>
  <c i="3" r="J259"/>
  <c r="J165"/>
  <c r="BK306"/>
  <c r="J255"/>
  <c r="BK225"/>
  <c r="J114"/>
  <c r="J225"/>
  <c r="BK146"/>
  <c i="4" r="BK96"/>
  <c r="J115"/>
  <c i="2" r="J256"/>
  <c r="J199"/>
  <c r="BK146"/>
  <c r="J95"/>
  <c r="J228"/>
  <c r="J202"/>
  <c r="BK170"/>
  <c r="J138"/>
  <c i="3" r="J343"/>
  <c r="J239"/>
  <c r="BK101"/>
  <c r="BK245"/>
  <c r="J297"/>
  <c r="BK297"/>
  <c r="J223"/>
  <c r="J160"/>
  <c r="J196"/>
  <c r="BK134"/>
  <c r="BK114"/>
  <c i="4" r="BK95"/>
  <c i="2" r="J281"/>
  <c r="J192"/>
  <c r="J107"/>
  <c r="BK256"/>
  <c r="BK199"/>
  <c r="BK127"/>
  <c i="3" r="BK327"/>
  <c r="BK255"/>
  <c r="BK315"/>
  <c r="BK239"/>
  <c r="BK261"/>
  <c r="J331"/>
  <c r="J224"/>
  <c r="BK157"/>
  <c r="BK96"/>
  <c r="J176"/>
  <c r="BK176"/>
  <c i="4" r="BK101"/>
  <c r="J101"/>
  <c i="2" r="J307"/>
  <c r="BK202"/>
  <c r="J119"/>
  <c r="J285"/>
  <c r="J212"/>
  <c r="J135"/>
  <c i="3" r="BK352"/>
  <c r="BK105"/>
  <c r="J96"/>
  <c r="J101"/>
  <c i="4" r="BK104"/>
  <c r="BK91"/>
  <c i="2" r="J311"/>
  <c r="J226"/>
  <c r="BK181"/>
  <c r="BK138"/>
  <c r="BK311"/>
  <c r="BK277"/>
  <c r="BK214"/>
  <c r="BK177"/>
  <c r="BK119"/>
  <c i="3" r="BK323"/>
  <c r="BK235"/>
  <c r="BK247"/>
  <c r="J273"/>
  <c r="J315"/>
  <c r="BK219"/>
  <c r="BK110"/>
  <c r="J184"/>
  <c r="BK122"/>
  <c i="4" r="BK112"/>
  <c r="BK87"/>
  <c i="2" r="J277"/>
  <c r="BK244"/>
  <c r="J177"/>
  <c r="BK135"/>
  <c r="J294"/>
  <c r="J244"/>
  <c r="BK218"/>
  <c r="J158"/>
  <c r="J123"/>
  <c i="3" r="BK319"/>
  <c r="BK251"/>
  <c r="J188"/>
  <c r="J277"/>
  <c r="J251"/>
  <c r="J261"/>
  <c r="J211"/>
  <c r="J138"/>
  <c r="J167"/>
  <c i="4" r="J96"/>
  <c i="2" r="BK299"/>
  <c r="J173"/>
  <c r="BK131"/>
  <c r="J314"/>
  <c r="BK222"/>
  <c r="BK107"/>
  <c i="3" r="J289"/>
  <c r="BK184"/>
  <c r="BK142"/>
  <c r="BK269"/>
  <c r="J245"/>
  <c r="BK243"/>
  <c r="BK216"/>
  <c r="BK130"/>
  <c r="BK126"/>
  <c r="BK207"/>
  <c r="J91"/>
  <c r="J105"/>
  <c i="4" r="J110"/>
  <c i="5" r="J93"/>
  <c i="2" r="BK240"/>
  <c r="BK166"/>
  <c r="J316"/>
  <c r="BK191"/>
  <c r="BK115"/>
  <c i="3" r="J269"/>
  <c r="J203"/>
  <c r="BK164"/>
  <c r="BK149"/>
  <c i="4" r="J93"/>
  <c r="J89"/>
  <c i="2" r="J264"/>
  <c r="J196"/>
  <c r="BK142"/>
  <c r="BK316"/>
  <c r="J236"/>
  <c r="J162"/>
  <c i="3" r="BK293"/>
  <c r="J319"/>
  <c r="J349"/>
  <c r="BK196"/>
  <c r="J216"/>
  <c r="J134"/>
  <c i="4" r="J95"/>
  <c i="2" r="BK228"/>
  <c r="J115"/>
  <c r="J252"/>
  <c r="J181"/>
  <c r="J111"/>
  <c i="3" r="J281"/>
  <c r="BK310"/>
  <c r="J336"/>
  <c r="J122"/>
  <c r="J149"/>
  <c i="4" r="BK110"/>
  <c i="2" r="BK212"/>
  <c r="J299"/>
  <c r="J166"/>
  <c i="3" r="J247"/>
  <c r="BK301"/>
  <c r="J352"/>
  <c r="BK203"/>
  <c r="BK223"/>
  <c r="BK138"/>
  <c i="4" r="BK98"/>
  <c i="2" r="BK285"/>
  <c r="BK103"/>
  <c r="BK154"/>
  <c i="3" r="F36"/>
  <c i="2" r="BK273"/>
  <c r="J214"/>
  <c r="BK158"/>
  <c r="BK99"/>
  <c r="BK226"/>
  <c r="BK150"/>
  <c i="3" r="BK349"/>
  <c r="BK341"/>
  <c r="BK232"/>
  <c r="J293"/>
  <c r="BK171"/>
  <c r="J200"/>
  <c r="BK167"/>
  <c i="2" r="BK268"/>
  <c r="J186"/>
  <c i="1" r="AS54"/>
  <c i="3" r="J164"/>
  <c r="BK259"/>
  <c r="J235"/>
  <c r="BK224"/>
  <c r="BK118"/>
  <c i="4" r="BK107"/>
  <c i="2" r="BK232"/>
  <c r="BK91"/>
  <c r="J240"/>
  <c r="J142"/>
  <c i="3" r="BK229"/>
  <c r="J327"/>
  <c r="BK285"/>
  <c r="BK277"/>
  <c r="J146"/>
  <c r="J192"/>
  <c i="4" r="BK93"/>
  <c i="5" r="J86"/>
  <c i="2" r="BK190"/>
  <c r="BK307"/>
  <c r="BK173"/>
  <c i="3" r="J243"/>
  <c r="BK192"/>
  <c i="4" r="J112"/>
  <c i="5" r="BK90"/>
  <c i="2" r="BK236"/>
  <c r="BK111"/>
  <c r="J268"/>
  <c r="J190"/>
  <c i="3" r="BK355"/>
  <c r="BK273"/>
  <c r="BK331"/>
  <c r="BK265"/>
  <c r="J157"/>
  <c r="BK165"/>
  <c i="4" r="J104"/>
  <c i="2" r="BK301"/>
  <c r="J210"/>
  <c r="J127"/>
  <c r="BK264"/>
  <c r="BK210"/>
  <c r="J146"/>
  <c i="3" r="J357"/>
  <c r="J265"/>
  <c r="BK343"/>
  <c r="J355"/>
  <c r="BK200"/>
  <c r="BK211"/>
  <c r="J153"/>
  <c i="4" r="F36"/>
  <c i="3" r="BK289"/>
  <c r="BK160"/>
  <c r="J142"/>
  <c r="J126"/>
  <c i="4" r="J87"/>
  <c i="2" r="J260"/>
  <c r="J150"/>
  <c r="J232"/>
  <c i="3" r="J306"/>
  <c r="J171"/>
  <c i="4" r="BK89"/>
  <c i="5" r="BK86"/>
  <c i="2" r="J191"/>
  <c r="J290"/>
  <c r="BK206"/>
  <c r="J103"/>
  <c i="3" r="J232"/>
  <c r="BK91"/>
  <c r="J229"/>
  <c r="J207"/>
  <c r="J118"/>
  <c i="4" r="J107"/>
  <c i="2" r="BK294"/>
  <c r="J218"/>
  <c r="BK162"/>
  <c r="BK281"/>
  <c r="BK192"/>
  <c r="J99"/>
  <c i="3" r="J310"/>
  <c r="J323"/>
  <c r="BK281"/>
  <c r="BK180"/>
  <c r="J180"/>
  <c i="4" r="BK115"/>
  <c i="2" r="BK252"/>
  <c r="J154"/>
  <c r="J273"/>
  <c r="BK186"/>
  <c i="3" r="BK357"/>
  <c r="J285"/>
  <c r="J341"/>
  <c r="BK336"/>
  <c r="J301"/>
  <c r="BK188"/>
  <c r="J110"/>
  <c r="BK153"/>
  <c i="4" r="J91"/>
  <c i="5" r="BK93"/>
  <c i="2" r="J222"/>
  <c r="BK260"/>
  <c r="BK95"/>
  <c i="3" r="J219"/>
  <c r="J130"/>
  <c i="4" r="J98"/>
  <c i="5" r="J90"/>
  <c i="3" l="1" r="T175"/>
  <c r="R175"/>
  <c i="2" r="BK90"/>
  <c r="J90"/>
  <c r="J61"/>
  <c r="T90"/>
  <c r="R149"/>
  <c r="BK185"/>
  <c r="J185"/>
  <c r="J63"/>
  <c r="P195"/>
  <c r="P259"/>
  <c r="R298"/>
  <c r="R306"/>
  <c r="R305"/>
  <c i="3" r="P90"/>
  <c r="P175"/>
  <c i="2" r="R90"/>
  <c r="T149"/>
  <c r="T185"/>
  <c r="T195"/>
  <c r="BK259"/>
  <c r="J259"/>
  <c r="J65"/>
  <c r="BK298"/>
  <c r="J298"/>
  <c r="J66"/>
  <c r="BK306"/>
  <c r="J306"/>
  <c r="J68"/>
  <c i="3" r="R90"/>
  <c r="BK175"/>
  <c r="J175"/>
  <c r="J62"/>
  <c i="2" r="P185"/>
  <c r="BK195"/>
  <c r="J195"/>
  <c r="J64"/>
  <c r="T259"/>
  <c r="T298"/>
  <c r="P306"/>
  <c r="P305"/>
  <c i="3" r="P228"/>
  <c r="T218"/>
  <c r="R228"/>
  <c r="R300"/>
  <c r="P340"/>
  <c r="T340"/>
  <c r="P348"/>
  <c r="P347"/>
  <c i="4" r="R86"/>
  <c r="P100"/>
  <c r="BK106"/>
  <c r="J106"/>
  <c r="J63"/>
  <c r="T106"/>
  <c i="3" r="BK218"/>
  <c r="J218"/>
  <c r="J63"/>
  <c r="R218"/>
  <c r="T228"/>
  <c r="P300"/>
  <c r="BK340"/>
  <c r="J340"/>
  <c r="J66"/>
  <c r="R340"/>
  <c r="R348"/>
  <c r="R347"/>
  <c i="4" r="P86"/>
  <c r="BK100"/>
  <c r="J100"/>
  <c r="J62"/>
  <c r="T100"/>
  <c r="R106"/>
  <c i="2" r="P90"/>
  <c r="BK149"/>
  <c r="J149"/>
  <c r="J62"/>
  <c r="P149"/>
  <c r="R185"/>
  <c r="R195"/>
  <c r="R259"/>
  <c r="P298"/>
  <c r="T306"/>
  <c r="T305"/>
  <c i="3" r="BK90"/>
  <c r="T90"/>
  <c r="P218"/>
  <c r="BK228"/>
  <c r="J228"/>
  <c r="J64"/>
  <c r="BK300"/>
  <c r="J300"/>
  <c r="J65"/>
  <c r="T300"/>
  <c r="BK348"/>
  <c r="J348"/>
  <c r="J68"/>
  <c r="T348"/>
  <c r="T347"/>
  <c i="4" r="BK86"/>
  <c r="T86"/>
  <c r="T85"/>
  <c r="T84"/>
  <c r="R100"/>
  <c r="P106"/>
  <c r="BK114"/>
  <c r="J114"/>
  <c r="J64"/>
  <c i="5" r="BK85"/>
  <c r="BK89"/>
  <c r="J89"/>
  <c r="J62"/>
  <c r="BK92"/>
  <c r="J92"/>
  <c r="J63"/>
  <c r="J54"/>
  <c r="F80"/>
  <c i="4" r="J86"/>
  <c r="J61"/>
  <c i="5" r="E73"/>
  <c r="J52"/>
  <c r="BE86"/>
  <c r="BE90"/>
  <c r="F54"/>
  <c r="BE93"/>
  <c i="4" r="J54"/>
  <c r="F80"/>
  <c r="BE87"/>
  <c r="BE89"/>
  <c r="BE93"/>
  <c r="BE95"/>
  <c i="3" r="J90"/>
  <c r="J61"/>
  <c i="4" r="E48"/>
  <c r="F55"/>
  <c r="BE96"/>
  <c r="BE110"/>
  <c r="BE112"/>
  <c i="3" r="BK347"/>
  <c r="J347"/>
  <c r="J67"/>
  <c i="4" r="J52"/>
  <c r="BE98"/>
  <c r="BE101"/>
  <c r="BE104"/>
  <c r="BE91"/>
  <c r="BE107"/>
  <c r="BE115"/>
  <c i="1" r="BC57"/>
  <c i="3" r="F85"/>
  <c r="BE126"/>
  <c r="BE146"/>
  <c r="BE165"/>
  <c r="BE171"/>
  <c r="BE203"/>
  <c i="2" r="BK305"/>
  <c r="J305"/>
  <c r="J67"/>
  <c i="3" r="F84"/>
  <c r="BE96"/>
  <c r="BE114"/>
  <c r="BE142"/>
  <c r="BE149"/>
  <c r="BE157"/>
  <c r="BE160"/>
  <c r="J52"/>
  <c r="BE122"/>
  <c r="BE164"/>
  <c r="BE167"/>
  <c r="BE188"/>
  <c r="BE207"/>
  <c r="BE211"/>
  <c r="BE216"/>
  <c r="BE219"/>
  <c r="BE225"/>
  <c r="E48"/>
  <c r="BE130"/>
  <c r="J54"/>
  <c r="BE91"/>
  <c r="BE101"/>
  <c r="BE105"/>
  <c r="BE110"/>
  <c r="BE118"/>
  <c r="BE134"/>
  <c r="BE138"/>
  <c r="BE153"/>
  <c r="BE176"/>
  <c r="BE184"/>
  <c r="BE192"/>
  <c r="BE196"/>
  <c r="BE223"/>
  <c r="BE224"/>
  <c r="BE239"/>
  <c r="BE245"/>
  <c r="BE255"/>
  <c r="BE259"/>
  <c r="BE269"/>
  <c r="BE281"/>
  <c r="BE297"/>
  <c r="BE306"/>
  <c r="BE310"/>
  <c r="BE319"/>
  <c r="BE323"/>
  <c r="BE243"/>
  <c r="BE247"/>
  <c r="BE293"/>
  <c r="BE301"/>
  <c r="BE327"/>
  <c r="BE273"/>
  <c r="BE289"/>
  <c r="BE336"/>
  <c r="BE180"/>
  <c r="BE200"/>
  <c r="BE229"/>
  <c r="BE232"/>
  <c r="BE251"/>
  <c r="BE261"/>
  <c r="BE315"/>
  <c r="BE331"/>
  <c r="BE349"/>
  <c r="BE235"/>
  <c r="BE265"/>
  <c r="BE277"/>
  <c r="BE285"/>
  <c r="BE341"/>
  <c r="BE343"/>
  <c r="BE352"/>
  <c r="BE355"/>
  <c r="BE357"/>
  <c i="1" r="BC56"/>
  <c i="2" r="J52"/>
  <c r="J54"/>
  <c r="F55"/>
  <c r="E78"/>
  <c r="F84"/>
  <c r="BE103"/>
  <c r="BE111"/>
  <c r="BE123"/>
  <c r="BE127"/>
  <c r="BE131"/>
  <c r="BE138"/>
  <c r="BE142"/>
  <c r="BE146"/>
  <c r="BE150"/>
  <c r="BE162"/>
  <c r="BE170"/>
  <c r="BE173"/>
  <c r="BE177"/>
  <c r="BE186"/>
  <c r="BE191"/>
  <c r="BE192"/>
  <c r="BE196"/>
  <c r="BE199"/>
  <c r="BE202"/>
  <c r="BE206"/>
  <c r="BE210"/>
  <c r="BE212"/>
  <c r="BE218"/>
  <c r="BE222"/>
  <c r="BE244"/>
  <c r="BE248"/>
  <c r="BE256"/>
  <c r="BE260"/>
  <c r="BE273"/>
  <c r="BE277"/>
  <c r="BE301"/>
  <c r="BE307"/>
  <c r="BE316"/>
  <c r="BE91"/>
  <c r="BE95"/>
  <c r="BE99"/>
  <c r="BE107"/>
  <c r="BE115"/>
  <c r="BE119"/>
  <c r="BE135"/>
  <c r="BE154"/>
  <c r="BE158"/>
  <c r="BE166"/>
  <c r="BE181"/>
  <c r="BE190"/>
  <c r="BE214"/>
  <c r="BE226"/>
  <c r="BE228"/>
  <c r="BE232"/>
  <c r="BE236"/>
  <c r="BE240"/>
  <c r="BE252"/>
  <c r="BE264"/>
  <c r="BE268"/>
  <c r="BE281"/>
  <c r="BE285"/>
  <c r="BE290"/>
  <c r="BE294"/>
  <c r="BE299"/>
  <c r="BE311"/>
  <c r="BE314"/>
  <c r="F36"/>
  <c i="1" r="BC55"/>
  <c i="4" r="J34"/>
  <c i="1" r="AW57"/>
  <c i="4" r="F34"/>
  <c i="1" r="BA57"/>
  <c i="2" r="F34"/>
  <c i="1" r="BA55"/>
  <c i="3" r="F35"/>
  <c i="1" r="BB56"/>
  <c i="5" r="F35"/>
  <c i="1" r="BB58"/>
  <c i="2" r="F37"/>
  <c i="1" r="BD55"/>
  <c i="2" r="F35"/>
  <c i="1" r="BB55"/>
  <c i="3" r="J34"/>
  <c i="1" r="AW56"/>
  <c i="5" r="F36"/>
  <c i="1" r="BC58"/>
  <c r="BC54"/>
  <c r="AY54"/>
  <c i="3" r="F34"/>
  <c i="1" r="BA56"/>
  <c i="3" r="F37"/>
  <c i="1" r="BD56"/>
  <c i="4" r="F37"/>
  <c i="1" r="BD57"/>
  <c i="4" r="F35"/>
  <c i="1" r="BB57"/>
  <c i="5" r="J34"/>
  <c i="1" r="AW58"/>
  <c i="5" r="F34"/>
  <c i="1" r="BA58"/>
  <c i="5" r="F37"/>
  <c i="1" r="BD58"/>
  <c i="2" r="J34"/>
  <c i="1" r="AW55"/>
  <c i="2" l="1" r="P89"/>
  <c r="P88"/>
  <c i="1" r="AU55"/>
  <c i="4" r="BK85"/>
  <c r="J85"/>
  <c r="J60"/>
  <c i="3" r="T89"/>
  <c r="T88"/>
  <c r="BK89"/>
  <c r="J89"/>
  <c r="J60"/>
  <c i="5" r="BK84"/>
  <c r="J84"/>
  <c r="J60"/>
  <c i="4" r="P85"/>
  <c r="P84"/>
  <c i="1" r="AU57"/>
  <c i="3" r="P89"/>
  <c r="P88"/>
  <c i="1" r="AU56"/>
  <c i="4" r="R85"/>
  <c r="R84"/>
  <c i="3" r="R89"/>
  <c r="R88"/>
  <c i="2" r="R89"/>
  <c r="R88"/>
  <c r="T89"/>
  <c r="T88"/>
  <c r="BK89"/>
  <c r="J89"/>
  <c r="J60"/>
  <c i="5" r="J85"/>
  <c r="J61"/>
  <c i="3" r="BK88"/>
  <c r="J88"/>
  <c r="J59"/>
  <c i="2" r="BK88"/>
  <c r="J88"/>
  <c r="J59"/>
  <c r="F33"/>
  <c i="1" r="AZ55"/>
  <c i="3" r="F33"/>
  <c i="1" r="AZ56"/>
  <c i="3" r="J33"/>
  <c i="1" r="AV56"/>
  <c r="AT56"/>
  <c i="2" r="J33"/>
  <c i="1" r="AV55"/>
  <c r="AT55"/>
  <c i="4" r="J33"/>
  <c i="1" r="AV57"/>
  <c r="AT57"/>
  <c i="5" r="F33"/>
  <c i="1" r="AZ58"/>
  <c r="W32"/>
  <c r="BA54"/>
  <c r="W30"/>
  <c i="4" r="F33"/>
  <c i="1" r="AZ57"/>
  <c i="5" r="J33"/>
  <c i="1" r="AV58"/>
  <c r="AT58"/>
  <c r="BB54"/>
  <c r="W31"/>
  <c r="BD54"/>
  <c r="W33"/>
  <c i="4" l="1" r="BK84"/>
  <c r="J84"/>
  <c r="J59"/>
  <c i="5" r="BK83"/>
  <c r="J83"/>
  <c i="1" r="AU54"/>
  <c r="AZ54"/>
  <c r="W29"/>
  <c r="AX54"/>
  <c i="2" r="J30"/>
  <c i="1" r="AG55"/>
  <c i="5" r="J30"/>
  <c i="1" r="AG58"/>
  <c i="3" r="J30"/>
  <c i="1" r="AG56"/>
  <c r="AN56"/>
  <c r="AW54"/>
  <c r="AK30"/>
  <c i="5" l="1" r="J39"/>
  <c r="J59"/>
  <c i="3" r="J39"/>
  <c i="2" r="J39"/>
  <c i="1" r="AN55"/>
  <c r="AN58"/>
  <c i="4" r="J30"/>
  <c i="1" r="AG57"/>
  <c r="AN57"/>
  <c r="AV54"/>
  <c r="AK29"/>
  <c i="4" l="1" r="J39"/>
  <c i="1"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<sst xmlns="http://schemas.openxmlformats.org/spreadsheetml/2006/main">
  <si>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</si>
  <si>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</si>
  <si>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</si>
  <si>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</si>
  <si>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</si>
  <si>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{0415b948-3c5e-4d6e-83eb-3db1a0bac438}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</si>
  <si>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</si>
  <si>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</si>
  <si>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</si>
  <si>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</si>
  <si>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</si>
  <si>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</si>
  <si>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</si>
  <si>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</si>
  <si>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01052025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</si>
  <si>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</si>
  <si>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</si>
  <si>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povrchu ulic Vysokovská a Jeřická</t>
  </si>
  <si>
    <t>KSO:</t>
  </si>
  <si>
    <t/>
  </si>
  <si>
    <t>CC-CZ:</t>
  </si>
  <si>
    <t>Místo:</t>
  </si>
  <si>
    <t>MČ Praha 20</t>
  </si>
  <si>
    <t>Datum:</t>
  </si>
  <si>
    <t>1. 5. 2025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</si>
  <si>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</si>
  <si>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</si>
  <si>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</si>
  <si>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</si>
  <si>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</si>
  <si>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</si>
  <si>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</si>
  <si>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</si>
  <si>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</si>
  <si>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05733171</t>
  </si>
  <si>
    <t>TMI Building s.r.o., Kakosova 1189/8, Praha 5</t>
  </si>
  <si>
    <t>CZ05733171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</si>
  <si>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</si>
  <si>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</si>
  <si>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</si>
  <si>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</si>
  <si>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</si>
  <si>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</si>
  <si>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</si>
  <si>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</si>
  <si>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</si>
  <si>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</si>
  <si>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</si>
  <si>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</si>
  <si>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</si>
  <si>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</si>
  <si>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</si>
  <si>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</si>
  <si>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</si>
  <si>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</si>
  <si>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</si>
  <si>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</si>
  <si>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</si>
  <si>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</si>
  <si>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</si>
  <si>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</si>
  <si>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</si>
  <si>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</si>
  <si>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</si>
  <si>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</si>
  <si>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</si>
  <si>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</si>
  <si>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</si>
  <si>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</si>
  <si>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</si>
  <si>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</si>
  <si>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</si>
  <si>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</si>
  <si>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</si>
  <si>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</si>
  <si>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</si>
  <si>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</si>
  <si>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</si>
  <si>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</si>
  <si>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Oprava povrchu ulice Vysokovská</t>
  </si>
  <si>
    <t>STA</t>
  </si>
  <si>
    <t>1</t>
  </si>
  <si>
    <t>{c0d3b57f-446b-4341-9130-f983db4c2795}</t>
  </si>
  <si>
    <t>2</t>
  </si>
  <si>
    <t>SO 100-1</t>
  </si>
  <si>
    <t>Oprava povrchu ulice Jeřická</t>
  </si>
  <si>
    <t>{548695a9-04b1-44eb-b95a-6211003442c9}</t>
  </si>
  <si>
    <t>ON</t>
  </si>
  <si>
    <t>Ostatní náklady</t>
  </si>
  <si>
    <t>{ea7a2ba7-f6f9-406b-89a5-311261c3cb76}</t>
  </si>
  <si>
    <t>VRN</t>
  </si>
  <si>
    <t>Vedlejší rozpočtové náklady</t>
  </si>
  <si>
    <t>{ad2318ca-0ec8-4a63-8a11-b89b1a72c738}</t>
  </si>
  <si>
    <t>KRYCÍ LIST SOUPISU PRACÍ</t>
  </si>
  <si>
    <t>Objekt:</t>
  </si>
  <si>
    <t>SO 100 - Oprava povrchu ulice Vysokovská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</si>
  <si>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</si>
  <si>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</si>
  <si>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</si>
  <si>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</si>
  <si>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</si>
  <si>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</si>
  <si>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</si>
  <si>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</si>
  <si>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</si>
  <si>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</si>
  <si>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</si>
  <si>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</si>
  <si>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</si>
  <si>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</si>
  <si>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</si>
  <si>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</si>
  <si>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</si>
  <si>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</si>
  <si>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</si>
  <si>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</si>
  <si>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</si>
  <si>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</si>
  <si>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</si>
  <si>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</si>
  <si>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</si>
  <si>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</si>
  <si>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</si>
  <si>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</si>
  <si>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</si>
  <si>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</si>
  <si>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</si>
  <si>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</si>
  <si>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</si>
  <si>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</si>
  <si>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</si>
  <si>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</si>
  <si>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-1019741833</t>
  </si>
  <si>
    <t>Online PSC</t>
  </si>
  <si>
    <t>https://podminky.urs.cz/item/CS_URS_2025_01/113106123</t>
  </si>
  <si>
    <t>VV</t>
  </si>
  <si>
    <t>"odstranění bet. dlažby v chodníku, dlažba bude očištěna a zpětně použita" 186+75</t>
  </si>
  <si>
    <t>Součet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</si>
  <si>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</si>
  <si>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</si>
  <si>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-812140569</t>
  </si>
  <si>
    <t>https://podminky.urs.cz/item/CS_URS_2025_01/113106171</t>
  </si>
  <si>
    <t>"odstranění bet. dlažby z vjezdu, dlažba bude očištěna a zpětně použita" 178</t>
  </si>
  <si>
    <t>3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</si>
  <si>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</si>
  <si>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</si>
  <si>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1452509544</t>
  </si>
  <si>
    <t>https://podminky.urs.cz/item/CS_URS_2025_01/113107231</t>
  </si>
  <si>
    <t>"lokální sanace - jen v případě nutnosti - počítáno cca 20%" 2374,14*0,2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</si>
  <si>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</si>
  <si>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</si>
  <si>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988150633</t>
  </si>
  <si>
    <t>https://podminky.urs.cz/item/CS_URS_2025_01/113107243</t>
  </si>
  <si>
    <t>"odstranění asfaltu v tl. cca 110 mm" 2374,140</t>
  </si>
  <si>
    <t>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</si>
  <si>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</si>
  <si>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</si>
  <si>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</si>
  <si>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1007245270</t>
  </si>
  <si>
    <t>https://podminky.urs.cz/item/CS_URS_2025_01/113201112</t>
  </si>
  <si>
    <t>"odstranění bet.obrubníků ve vjezdech, obruby budou odvezeny na skládku" 151</t>
  </si>
  <si>
    <t>6</t>
  </si>
  <si>
    <t>121112003</t>
  </si>
  <si>
    <t>Sejmutí ornice ručně při souvislé ploše, tl. vrstvy do 200 mm</t>
  </si>
  <si>
    <t>-798878842</t>
  </si>
  <si>
    <t>https://podminky.urs.cz/item/CS_URS_2025_01/121112003</t>
  </si>
  <si>
    <t>"obnova zeleně v tl. 200 mm" 10</t>
  </si>
  <si>
    <t>7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</si>
  <si>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</si>
  <si>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</si>
  <si>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m3</t>
  </si>
  <si>
    <t>-38548639</t>
  </si>
  <si>
    <t>https://podminky.urs.cz/item/CS_URS_2025_01/162251102</t>
  </si>
  <si>
    <t>"sejmutí ornice tl. 200 mm" 10*0,2</t>
  </si>
  <si>
    <t>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</si>
  <si>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</si>
  <si>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</si>
  <si>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1582063625</t>
  </si>
  <si>
    <t>https://podminky.urs.cz/item/CS_URS_2025_01/162751119</t>
  </si>
  <si>
    <t>2*10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</si>
  <si>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</si>
  <si>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</si>
  <si>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</si>
  <si>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</si>
  <si>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1330291477</t>
  </si>
  <si>
    <t>https://podminky.urs.cz/item/CS_URS_2025_01/171201231</t>
  </si>
  <si>
    <t>"sejmutí ornice tl. 200 mm" 2*1,8</t>
  </si>
  <si>
    <t>10</t>
  </si>
  <si>
    <t>171251201</t>
  </si>
  <si>
    <t>Uložení sypaniny na skládky nebo meziskládky bez hutnění s upravením uložené sypaniny do předepsaného tvaru</t>
  </si>
  <si>
    <t>-13778159</t>
  </si>
  <si>
    <t>https://podminky.urs.cz/item/CS_URS_2025_01/171251201</t>
  </si>
  <si>
    <t>11</t>
  </si>
  <si>
    <t>181411131</t>
  </si>
  <si>
    <t>Založení trávníku na půdě předem připravené plochy do 1000 m2 výsevem včetně utažení parkového v rovině nebo na svahu do 1:5</t>
  </si>
  <si>
    <t>536649982</t>
  </si>
  <si>
    <t>https://podminky.urs.cz/item/CS_URS_2025_01/181411131</t>
  </si>
  <si>
    <t>"zeleň" 10</t>
  </si>
  <si>
    <t>M</t>
  </si>
  <si>
    <t>00572410</t>
  </si>
  <si>
    <t>osivo směs travní parková</t>
  </si>
  <si>
    <t>kg</t>
  </si>
  <si>
    <t>-1368234418</t>
  </si>
  <si>
    <t>10*0,025 "Přepočtené koeficientem množství</t>
  </si>
  <si>
    <t>13</t>
  </si>
  <si>
    <t>181951111</t>
  </si>
  <si>
    <t>Úprava pláně vyrovnáním výškových rozdílů strojně v hornině třídy těžitelnosti I, skupiny 1 až 3 bez zhutnění</t>
  </si>
  <si>
    <t>-571834637</t>
  </si>
  <si>
    <t>https://podminky.urs.cz/item/CS_URS_2025_01/181951111</t>
  </si>
  <si>
    <t>"úprava pláně - zeleň" 10</t>
  </si>
  <si>
    <t>14</t>
  </si>
  <si>
    <t>182351124</t>
  </si>
  <si>
    <t>Rozprostření a urovnání ornice ve svahu sklonu přes 1:5 strojně při souvislé ploše přes 100 do 500 m2, tl. vrstvy přes 200 do 250 mm</t>
  </si>
  <si>
    <t>1369849174</t>
  </si>
  <si>
    <t>https://podminky.urs.cz/item/CS_URS_2025_01/182351124</t>
  </si>
  <si>
    <t>15</t>
  </si>
  <si>
    <t>10364100</t>
  </si>
  <si>
    <t>zemina pro terénní úpravy - tříděná</t>
  </si>
  <si>
    <t>-1368866905</t>
  </si>
  <si>
    <t xml:space="preserve">10*0,2*1,8"zemina pro znovuohumusování vegetačních ploch" </t>
  </si>
  <si>
    <t>Komunikace pozemní</t>
  </si>
  <si>
    <t>16</t>
  </si>
  <si>
    <t>567122114</t>
  </si>
  <si>
    <t>Podklad ze směsi stmelené cementem SC bez dilatačních spár, s rozprostřením a zhutněním SC C 8/10 (KSC I), po zhutnění tl. 150 mm</t>
  </si>
  <si>
    <t>646790371</t>
  </si>
  <si>
    <t>https://podminky.urs.cz/item/CS_URS_2025_01/567122114</t>
  </si>
  <si>
    <t>"lokální sanace - jen v případě nutnosti - počítáno cca 20% SC tl. 150 mm" 2374,14*0,2</t>
  </si>
  <si>
    <t>17</t>
  </si>
  <si>
    <t>573231106</t>
  </si>
  <si>
    <t>Postřik spojovací PS bez posypu kamenivem ze silniční emulze, v množství 0,30 kg/m2</t>
  </si>
  <si>
    <t>1896290413</t>
  </si>
  <si>
    <t>https://podminky.urs.cz/item/CS_URS_2025_01/573231106</t>
  </si>
  <si>
    <t>"oprava povrchu vozovky s krytem z asfaltu - postřik spoj. z mod. asf. emulze 0,3 kg/m2" 2374,14*2</t>
  </si>
  <si>
    <t>18</t>
  </si>
  <si>
    <t>577134111</t>
  </si>
  <si>
    <t>Asfaltový beton vrstva obrusná ACO 11 (ABS) s rozprostřením a se zhutněním z nemodifikovaného asfaltu v pruhu šířky do 3 m tř. I (ACO 11+), po zhutnění tl. 40 mm</t>
  </si>
  <si>
    <t>-2069558127</t>
  </si>
  <si>
    <t>https://podminky.urs.cz/item/CS_URS_2025_01/577134111</t>
  </si>
  <si>
    <t>"oprava povrchu vozovky s krytem z asfaltu - asfaltový beton ACO 11 tl. 40 mm" 2374,14</t>
  </si>
  <si>
    <t>19</t>
  </si>
  <si>
    <t>577165112</t>
  </si>
  <si>
    <t>Asfaltový beton vrstva ložní ACL 16 (ABH) s rozprostřením a zhutněním z nemodifikovaného asfaltu v pruhu šířky do 3 m, po zhutnění tl. 70 mm</t>
  </si>
  <si>
    <t>-1175337015</t>
  </si>
  <si>
    <t>https://podminky.urs.cz/item/CS_URS_2025_01/577165112</t>
  </si>
  <si>
    <t>"oprava povrchu vozovky s krytem z asfaltu - asfaltový beton ACL 16 tl. 70 mm" 2374,14</t>
  </si>
  <si>
    <t>20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</si>
  <si>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</si>
  <si>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</si>
  <si>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765886779</t>
  </si>
  <si>
    <t>https://podminky.urs.cz/item/CS_URS_2025_01/596211112</t>
  </si>
  <si>
    <t>"kladení bet. dlažby v chodníku tl. 60 mm, bet. dlažba bude použita stávající" 261-75</t>
  </si>
  <si>
    <t>59621111R</t>
  </si>
  <si>
    <t xml:space="preserve">Lokální oprava chodníků - kladení zámkové dlažby komunikací pro pěší ručně tl 60 mm </t>
  </si>
  <si>
    <t>148624820</t>
  </si>
  <si>
    <t>"lokální oprava chodníků, vč. vybourání bet. dlažby, oprava podloží a zpětné osazení bet. dlažby - odhad cca 55 m2" 55</t>
  </si>
  <si>
    <t>22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</si>
  <si>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</si>
  <si>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</si>
  <si>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-620401387</t>
  </si>
  <si>
    <t>https://podminky.urs.cz/item/CS_URS_2025_01/596211211</t>
  </si>
  <si>
    <t xml:space="preserve">"kladení bet. dlažby pro OSP  tl. 80 mm" 75</t>
  </si>
  <si>
    <t>23</t>
  </si>
  <si>
    <t>59245226</t>
  </si>
  <si>
    <t>dlažba pro nevidomé betonová 200x100mm tl 80mm barevná</t>
  </si>
  <si>
    <t>-876058342</t>
  </si>
  <si>
    <t>"dlažba pro OSP tl. 80 mm barevná" 75</t>
  </si>
  <si>
    <t>75*1,02 'Přepočtené koeficientem množství</t>
  </si>
  <si>
    <t>24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</si>
  <si>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</si>
  <si>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</si>
  <si>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-1281372886</t>
  </si>
  <si>
    <t>https://podminky.urs.cz/item/CS_URS_2025_01/596212213</t>
  </si>
  <si>
    <t>"kladení bet. dlažby ve vjezdech tl. 80 mm" 178</t>
  </si>
  <si>
    <t>Trubní vedení</t>
  </si>
  <si>
    <t>25</t>
  </si>
  <si>
    <t>899133211</t>
  </si>
  <si>
    <t>Výměna (výšková úprava) vtokové mříže uliční vpusti na betonové skruži s použitím betonových vyrovnávacích prvků</t>
  </si>
  <si>
    <t>kus</t>
  </si>
  <si>
    <t>-55698365</t>
  </si>
  <si>
    <t>https://podminky.urs.cz/item/CS_URS_2025_01/899133211</t>
  </si>
  <si>
    <t>"výšková úprava poklopů" 22+3</t>
  </si>
  <si>
    <t>26</t>
  </si>
  <si>
    <t>59224480</t>
  </si>
  <si>
    <t>mříž vtoková s rámem pro uliční vpusť 500x500, zatížení 25 tun</t>
  </si>
  <si>
    <t>1446673277</t>
  </si>
  <si>
    <t>27</t>
  </si>
  <si>
    <t>28661935</t>
  </si>
  <si>
    <t>poklop šachtový litinový DN 600 pro třídu zatížení D400</t>
  </si>
  <si>
    <t>-353806044</t>
  </si>
  <si>
    <t>28</t>
  </si>
  <si>
    <t>8992311-R.1</t>
  </si>
  <si>
    <t>Rektifikace a ochrana znaků inž.sítí</t>
  </si>
  <si>
    <t>kpl</t>
  </si>
  <si>
    <t>-1295377972</t>
  </si>
  <si>
    <t>"rektifikace znaků inž.sítí" 21</t>
  </si>
  <si>
    <t>Ostatní konstrukce a práce, bourání</t>
  </si>
  <si>
    <t>29</t>
  </si>
  <si>
    <t>9121412-R</t>
  </si>
  <si>
    <t>Ochrana stožárů VO</t>
  </si>
  <si>
    <t>2039039074</t>
  </si>
  <si>
    <t>"ochrana stožárů VO " 15</t>
  </si>
  <si>
    <t>30</t>
  </si>
  <si>
    <t>9121413-R</t>
  </si>
  <si>
    <t>Ochrana SDZ</t>
  </si>
  <si>
    <t>-943911570</t>
  </si>
  <si>
    <t>"ochrana SDZ" 23</t>
  </si>
  <si>
    <t>31</t>
  </si>
  <si>
    <t>915111111</t>
  </si>
  <si>
    <t>Vodorovné dopravní značení stříkané barvou dělící čára šířky 125 mm souvislá bílá základní</t>
  </si>
  <si>
    <t>-722654087</t>
  </si>
  <si>
    <t>https://podminky.urs.cz/item/CS_URS_2025_01/915111111</t>
  </si>
  <si>
    <t>"VDZ čára plná 0,125" 12+3+3</t>
  </si>
  <si>
    <t>32</t>
  </si>
  <si>
    <t>915131111</t>
  </si>
  <si>
    <t>Vodorovné dopravní značení stříkané barvou přechody pro chodce, šipky, symboly bílé základní</t>
  </si>
  <si>
    <t>-695357908</t>
  </si>
  <si>
    <t>https://podminky.urs.cz/item/CS_URS_2025_01/915131111</t>
  </si>
  <si>
    <t>"VDZ V7a" 12+12+12+12</t>
  </si>
  <si>
    <t>33</t>
  </si>
  <si>
    <t>915211112</t>
  </si>
  <si>
    <t>Vodorovné dopravní značení stříkaným plastem dělící čára šířky 125 mm souvislá bílá retroreflexní</t>
  </si>
  <si>
    <t>-1538521798</t>
  </si>
  <si>
    <t>https://podminky.urs.cz/item/CS_URS_2025_01/915211112</t>
  </si>
  <si>
    <t>34</t>
  </si>
  <si>
    <t>915231112</t>
  </si>
  <si>
    <t>Vodorovné dopravní značení stříkaným plastem přechody pro chodce, šipky, symboly nápisy bílé retroreflexní</t>
  </si>
  <si>
    <t>1406838008</t>
  </si>
  <si>
    <t>https://podminky.urs.cz/item/CS_URS_2025_01/915231112</t>
  </si>
  <si>
    <t>35</t>
  </si>
  <si>
    <t>915611111</t>
  </si>
  <si>
    <t>Předznačení pro vodorovné značení stříkané barvou nebo prováděné z nátěrových hmot liniové dělicí čáry, vodicí proužky</t>
  </si>
  <si>
    <t>-757636009</t>
  </si>
  <si>
    <t>https://podminky.urs.cz/item/CS_URS_2025_01/915611111</t>
  </si>
  <si>
    <t>36</t>
  </si>
  <si>
    <t>915621111</t>
  </si>
  <si>
    <t>Předznačení pro vodorovné značení stříkané barvou nebo prováděné z nátěrových hmot plošné šipky, symboly, nápisy</t>
  </si>
  <si>
    <t>-1967873355</t>
  </si>
  <si>
    <t>https://podminky.urs.cz/item/CS_URS_2025_01/915621111</t>
  </si>
  <si>
    <t>37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</si>
  <si>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</si>
  <si>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</si>
  <si>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-1978816486</t>
  </si>
  <si>
    <t>https://podminky.urs.cz/item/CS_URS_2025_01/916131113</t>
  </si>
  <si>
    <t>"osazení bet. obrubníků ve vjezdech" 151</t>
  </si>
  <si>
    <t>38</t>
  </si>
  <si>
    <t>59217031</t>
  </si>
  <si>
    <t>obrubník silniční betonový 1000x150x250mm</t>
  </si>
  <si>
    <t>-1676268221</t>
  </si>
  <si>
    <t>151*1,02 'Přepočtené koeficientem množství</t>
  </si>
  <si>
    <t>39</t>
  </si>
  <si>
    <t>916991121</t>
  </si>
  <si>
    <t>Lože pod obrubníky, krajníky nebo obruby z dlažebních kostek z betonu prostého</t>
  </si>
  <si>
    <t>649935180</t>
  </si>
  <si>
    <t>https://podminky.urs.cz/item/CS_URS_2025_01/916991121</t>
  </si>
  <si>
    <t>"lože pod obrubníky" 151*0,07</t>
  </si>
  <si>
    <t>40</t>
  </si>
  <si>
    <t>919112233</t>
  </si>
  <si>
    <t>Řezání dilatačních spár v živičném krytu vytvoření komůrky pro těsnící zálivku šířky 20 mm, hloubky 40 mm</t>
  </si>
  <si>
    <t>792784347</t>
  </si>
  <si>
    <t>https://podminky.urs.cz/item/CS_URS_2025_01/919112233</t>
  </si>
  <si>
    <t>"asfaltová zálivka" 85</t>
  </si>
  <si>
    <t>41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</si>
  <si>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</si>
  <si>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</si>
  <si>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-265132927</t>
  </si>
  <si>
    <t>https://podminky.urs.cz/item/CS_URS_2025_01/919122132</t>
  </si>
  <si>
    <t>85</t>
  </si>
  <si>
    <t>42</t>
  </si>
  <si>
    <t>919735113</t>
  </si>
  <si>
    <t>Řezání stávajícího živičného krytu nebo podkladu hloubky přes 100 do 150 mm</t>
  </si>
  <si>
    <t>-1770080334</t>
  </si>
  <si>
    <t>https://podminky.urs.cz/item/CS_URS_2025_01/919735113</t>
  </si>
  <si>
    <t>"řezání asfaltu" 85</t>
  </si>
  <si>
    <t>43</t>
  </si>
  <si>
    <t>938908411</t>
  </si>
  <si>
    <t>Čištění vozovek splachováním vodou povrchu podkladu nebo krytu živičného, betonového nebo dlážděného</t>
  </si>
  <si>
    <t>1091451819</t>
  </si>
  <si>
    <t>https://podminky.urs.cz/item/CS_URS_2025_01/938908411</t>
  </si>
  <si>
    <t>"čištění okolních komunikací" 4000</t>
  </si>
  <si>
    <t>44</t>
  </si>
  <si>
    <t>966006261</t>
  </si>
  <si>
    <t>Odstranění zpomalovacího prahu s odklizením materiálu na vzdálenost do 20 m nebo s naložením na dopravní prostředek plastového</t>
  </si>
  <si>
    <t>-108359827</t>
  </si>
  <si>
    <t>https://podminky.urs.cz/item/CS_URS_2025_01/966006261</t>
  </si>
  <si>
    <t>"odstranění zpomalovacího prahu" 6</t>
  </si>
  <si>
    <t>45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</si>
  <si>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</si>
  <si>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</si>
  <si>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1190024471</t>
  </si>
  <si>
    <t>https://podminky.urs.cz/item/CS_URS_2025_01/979054451</t>
  </si>
  <si>
    <t>"očištění bet. dlažby" 186+75+178</t>
  </si>
  <si>
    <t>46</t>
  </si>
  <si>
    <t>9998596R</t>
  </si>
  <si>
    <t>Stavební úpravy (opravy omítek) stávajících objektů</t>
  </si>
  <si>
    <t>-603592195</t>
  </si>
  <si>
    <t>"v případě poškození omítek v blízkosti stávajících objektů budou omítky vyspraveny stejnou hmotou, jako je omítka původní" 100</t>
  </si>
  <si>
    <t>997</t>
  </si>
  <si>
    <t>Přesun sutě</t>
  </si>
  <si>
    <t>47</t>
  </si>
  <si>
    <t>997221551</t>
  </si>
  <si>
    <t>Vodorovná doprava suti bez naložení, ale se složením a s hrubým urovnáním ze sypkých materiálů, na vzdálenost do 1 km</t>
  </si>
  <si>
    <t>-620649457</t>
  </si>
  <si>
    <t>https://podminky.urs.cz/item/CS_URS_2025_01/997221551</t>
  </si>
  <si>
    <t>"čištění komunikací" 40</t>
  </si>
  <si>
    <t>48</t>
  </si>
  <si>
    <t>997221559</t>
  </si>
  <si>
    <t>Vodorovná doprava suti bez naložení, ale se složením a s hrubým urovnáním Příplatek k ceně za každý další započatý 1 km přes 1 km</t>
  </si>
  <si>
    <t>360638166</t>
  </si>
  <si>
    <t>https://podminky.urs.cz/item/CS_URS_2025_01/997221559</t>
  </si>
  <si>
    <t>40*19</t>
  </si>
  <si>
    <t>49</t>
  </si>
  <si>
    <t>997221561</t>
  </si>
  <si>
    <t>Vodorovná doprava suti bez naložení, ale se složením a s hrubým urovnáním z kusových materiálů, na vzdálenost do 1 km</t>
  </si>
  <si>
    <t>1996183823</t>
  </si>
  <si>
    <t>https://podminky.urs.cz/item/CS_URS_2025_01/997221561</t>
  </si>
  <si>
    <t>"beton" 154,319</t>
  </si>
  <si>
    <t xml:space="preserve">"obruby"  43,790</t>
  </si>
  <si>
    <t>50</t>
  </si>
  <si>
    <t>997221569</t>
  </si>
  <si>
    <t>-425843865</t>
  </si>
  <si>
    <t>https://podminky.urs.cz/item/CS_URS_2025_01/997221569</t>
  </si>
  <si>
    <t>198,109*19</t>
  </si>
  <si>
    <t>51</t>
  </si>
  <si>
    <t>997221571</t>
  </si>
  <si>
    <t>Vodorovná doprava vybouraných hmot bez naložení, ale se složením a s hrubým urovnáním na vzdálenost do 1 km</t>
  </si>
  <si>
    <t>2097554875</t>
  </si>
  <si>
    <t>https://podminky.urs.cz/item/CS_URS_2025_01/997221571</t>
  </si>
  <si>
    <t>"živice" 750,228</t>
  </si>
  <si>
    <t>52</t>
  </si>
  <si>
    <t>997221579</t>
  </si>
  <si>
    <t>Vodorovná doprava vybouraných hmot bez naložení, ale se složením a s hrubým urovnáním na vzdálenost Příplatek k ceně za každý další započatý 1 km přes 1 km</t>
  </si>
  <si>
    <t>606914690</t>
  </si>
  <si>
    <t>https://podminky.urs.cz/item/CS_URS_2025_01/997221579</t>
  </si>
  <si>
    <t>750,228*19</t>
  </si>
  <si>
    <t>53</t>
  </si>
  <si>
    <t>997221861</t>
  </si>
  <si>
    <t>Poplatek za uložení stavebního odpadu na recyklační skládce (skládkovné) z prostého betonu zatříděného do Katalogu odpadů pod kódem 17 01 01</t>
  </si>
  <si>
    <t>709330494</t>
  </si>
  <si>
    <t>https://podminky.urs.cz/item/CS_URS_2025_01/997221861</t>
  </si>
  <si>
    <t>54</t>
  </si>
  <si>
    <t>997221873</t>
  </si>
  <si>
    <t>1958434124</t>
  </si>
  <si>
    <t>https://podminky.urs.cz/item/CS_URS_2025_01/997221873</t>
  </si>
  <si>
    <t>55</t>
  </si>
  <si>
    <t>997221875</t>
  </si>
  <si>
    <t>Poplatek za uložení stavebního odpadu na recyklační skládce (skládkovné) asfaltového bez obsahu dehtu zatříděného do Katalogu odpadů pod kódem 17 03 02</t>
  </si>
  <si>
    <t>-1891287536</t>
  </si>
  <si>
    <t>https://podminky.urs.cz/item/CS_URS_2025_01/997221875</t>
  </si>
  <si>
    <t>998</t>
  </si>
  <si>
    <t>Přesun hmot</t>
  </si>
  <si>
    <t>56</t>
  </si>
  <si>
    <t>998225111</t>
  </si>
  <si>
    <t>Přesun hmot pro komunikace s krytem z kameniva, monolitickým betonovým nebo živičným dopravní vzdálenost do 200 m jakékoliv délky objektu</t>
  </si>
  <si>
    <t>-205298447</t>
  </si>
  <si>
    <t>https://podminky.urs.cz/item/CS_URS_2025_01/998225111</t>
  </si>
  <si>
    <t>57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</si>
  <si>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</si>
  <si>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</si>
  <si>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-1388560330</t>
  </si>
  <si>
    <t>https://podminky.urs.cz/item/CS_URS_2025_01/998225191</t>
  </si>
  <si>
    <t>152,527*19</t>
  </si>
  <si>
    <t>PSV</t>
  </si>
  <si>
    <t>Práce a dodávky PSV</t>
  </si>
  <si>
    <t>711</t>
  </si>
  <si>
    <t>Izolace proti vodě, vlhkosti a plynům</t>
  </si>
  <si>
    <t>58</t>
  </si>
  <si>
    <t>711161173</t>
  </si>
  <si>
    <t>Provedení izolace proti zemní vlhkosti nopovou fólií na ploše vodorovné V z nopové fólie</t>
  </si>
  <si>
    <t>-1983984174</t>
  </si>
  <si>
    <t>https://podminky.urs.cz/item/CS_URS_2025_01/711161173</t>
  </si>
  <si>
    <t>"provedení izolace nopovou folií" 600*0,5</t>
  </si>
  <si>
    <t>59</t>
  </si>
  <si>
    <t>28323005</t>
  </si>
  <si>
    <t>fólie profilovaná (nopová) drenážní HDPE s výškou nopů 8mm</t>
  </si>
  <si>
    <t>842017704</t>
  </si>
  <si>
    <t>300*1,1655 "Přepočtené koeficientem množství</t>
  </si>
  <si>
    <t>60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</si>
  <si>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</si>
  <si>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</si>
  <si>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703322858</t>
  </si>
  <si>
    <t>https://podminky.urs.cz/item/CS_URS_2025_01/998711121</t>
  </si>
  <si>
    <t>61</t>
  </si>
  <si>
    <t>998711129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</si>
  <si>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</si>
  <si>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-1303640576</t>
  </si>
  <si>
    <t>https://podminky.urs.cz/item/CS_URS_2025_01/998711129</t>
  </si>
  <si>
    <t>0,105*10</t>
  </si>
  <si>
    <t>SO 100-1 - Oprava povrchu ulice Jeřická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</si>
  <si>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</si>
  <si>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</si>
  <si>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-263974466</t>
  </si>
  <si>
    <t>https://podminky.urs.cz/item/CS_URS_2025_01/113107221</t>
  </si>
  <si>
    <t>"odstranění kameniva v chodníku tl. 100 mm" 747,200+46,400+93,100</t>
  </si>
  <si>
    <t>"odstranění kameniva ve vjezdech tl. 100 mm" 269,700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</si>
  <si>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</si>
  <si>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</si>
  <si>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1681570305</t>
  </si>
  <si>
    <t>https://podminky.urs.cz/item/CS_URS_2025_01/113107230</t>
  </si>
  <si>
    <t>"odstranění betonu v chodníku tl. 50 mm" 747,200+46,400+93,100</t>
  </si>
  <si>
    <t>"odstranění betonu ve vjezdech tl. 50 mm" 269,700</t>
  </si>
  <si>
    <t>-1765136364</t>
  </si>
  <si>
    <t>"lokální sanace - jen v případě nutnosti - počítáno cca 20%" (1578,6+696,4)*0,2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</si>
  <si>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</si>
  <si>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</si>
  <si>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-1730931891</t>
  </si>
  <si>
    <t>https://podminky.urs.cz/item/CS_URS_2025_01/113107241</t>
  </si>
  <si>
    <t>"odstranění asfaltu v chodníku tl. 50 mm" 747,200+46,400+93,100</t>
  </si>
  <si>
    <t>"odstranění asfaltu ve vjezdech tl. 50 mm" 269,700</t>
  </si>
  <si>
    <t>-577401932</t>
  </si>
  <si>
    <t>"odstranění asfaltu v tl. cca 110 mm" 1578,6+696,4</t>
  </si>
  <si>
    <t>113202111</t>
  </si>
  <si>
    <t>Vytrhání obrub s vybouráním lože, s přemístěním hmot na skládku na vzdálenost do 3 m nebo s naložením na dopravní prostředek z krajníků nebo obrubníků stojatých</t>
  </si>
  <si>
    <t>1533972879</t>
  </si>
  <si>
    <t>https://podminky.urs.cz/item/CS_URS_2025_01/113202111</t>
  </si>
  <si>
    <t>"odstranění kam. krajníků, krajníky budou očištěny a zpětně použity" 270</t>
  </si>
  <si>
    <t>113203111</t>
  </si>
  <si>
    <t>Vytrhání obrub s vybouráním lože, s přemístěním hmot na skládku na vzdálenost do 3 m nebo s naložením na dopravní prostředek z dlažebních kostek</t>
  </si>
  <si>
    <t>-1566914385</t>
  </si>
  <si>
    <t>https://podminky.urs.cz/item/CS_URS_2025_01/113203111</t>
  </si>
  <si>
    <t>"odstranění kam. kostek, kostky budou očištěny a odvezeny do skladu investora" 36*2</t>
  </si>
  <si>
    <t>121151123</t>
  </si>
  <si>
    <t>Sejmutí ornice strojně při souvislé ploše přes 500 m2, tl. vrstvy do 200 mm</t>
  </si>
  <si>
    <t>-437273291</t>
  </si>
  <si>
    <t>https://podminky.urs.cz/item/CS_URS_2025_01/121151123</t>
  </si>
  <si>
    <t>"obnova zeleně v tl. 200 mm" 555,300</t>
  </si>
  <si>
    <t>-2095427650</t>
  </si>
  <si>
    <t>"sejmutí ornice tl. 200 mm" 555,300*0,2</t>
  </si>
  <si>
    <t>1949884965</t>
  </si>
  <si>
    <t>111,060*10</t>
  </si>
  <si>
    <t>-1218373977</t>
  </si>
  <si>
    <t>"sejmutí ornice tl. 200 mm" 111,060*1,8</t>
  </si>
  <si>
    <t>-177598729</t>
  </si>
  <si>
    <t>-61430176</t>
  </si>
  <si>
    <t>"zeleň" 555,300</t>
  </si>
  <si>
    <t>-343645598</t>
  </si>
  <si>
    <t>555,300*0,025 "Přepočtené koeficientem množství</t>
  </si>
  <si>
    <t>1539580813</t>
  </si>
  <si>
    <t>"úprava pláně - zeleň" 555,300</t>
  </si>
  <si>
    <t>-2022872584</t>
  </si>
  <si>
    <t>115752418</t>
  </si>
  <si>
    <t xml:space="preserve">555,300*0,2*1,8"zemina pro znovuohumusování vegetačních ploch" </t>
  </si>
  <si>
    <t>183101321</t>
  </si>
  <si>
    <t>Hloubení jamek pro vysazování rostlin v zemině skupiny 1 až 4 s výměnou půdy z 100% v rovině nebo na svahu do 1:5, objemu přes 0,40 do 1,00 m3</t>
  </si>
  <si>
    <t>-295465492</t>
  </si>
  <si>
    <t>https://podminky.urs.cz/item/CS_URS_2025_01/183101321</t>
  </si>
  <si>
    <t>"hloubení jam pro přesazení stromu" 1</t>
  </si>
  <si>
    <t>10321100</t>
  </si>
  <si>
    <t>zahradní substrát pro výsadbu VL</t>
  </si>
  <si>
    <t>1408951566</t>
  </si>
  <si>
    <t>184102114</t>
  </si>
  <si>
    <t>Výsadba dřeviny s balem do předem vyhloubené jamky se zalitím v rovině nebo na svahu do 1:5, při průměru balu přes 400 do 500 mm</t>
  </si>
  <si>
    <t>1739248561</t>
  </si>
  <si>
    <t>https://podminky.urs.cz/item/CS_URS_2025_01/184102114</t>
  </si>
  <si>
    <t>184502112</t>
  </si>
  <si>
    <t>Vyzvednutí dřeviny k přesazení s balem v rovině nebo na svahu do 1:5, při průměru balu přes 400 do 500 mm</t>
  </si>
  <si>
    <t>753341943</t>
  </si>
  <si>
    <t>https://podminky.urs.cz/item/CS_URS_2025_01/184502112</t>
  </si>
  <si>
    <t>"přesazení stromů" 1</t>
  </si>
  <si>
    <t>184818232</t>
  </si>
  <si>
    <t>Ochrana kmene bedněním před poškozením stavebním provozem zřízení včetně odstranění výšky bednění do 2 m průměru kmene přes 300 do 500 mm</t>
  </si>
  <si>
    <t>1826895229</t>
  </si>
  <si>
    <t>https://podminky.urs.cz/item/CS_URS_2025_01/184818232</t>
  </si>
  <si>
    <t>"ochrana stromů" 8</t>
  </si>
  <si>
    <t>710380671</t>
  </si>
  <si>
    <t>"lokální sanace - jen v případě nutnosti - počítáno cca 20% SC tl. 150 mm" (1578,600+696,400)*0,2</t>
  </si>
  <si>
    <t>-1867596080</t>
  </si>
  <si>
    <t>"oprava povrchu vozovky s krytem z asfaltu - postřik spoj. z mod. asf. emulze 0,3 kg/m2" (1578,600+696,400)*2</t>
  </si>
  <si>
    <t>1984900439</t>
  </si>
  <si>
    <t>"oprava povrchu vozovky s krytem z asfaltu - asfaltový beton ACO 11 tl. 40 mm" 1578,6+696,400</t>
  </si>
  <si>
    <t>-178870508</t>
  </si>
  <si>
    <t>"oprava povrchu vozovky s krytem z asfaltu - asfaltový beton ACL 16 tl. 70 mm" 1578,600+696,400</t>
  </si>
  <si>
    <t>-1943510213</t>
  </si>
  <si>
    <t>"kladení bet. dlažby v chodníku tl. 60 mm" 747,200</t>
  </si>
  <si>
    <t>59245018</t>
  </si>
  <si>
    <t>dlažba skladebná betonová 200x100mm tl 60mm přírodní</t>
  </si>
  <si>
    <t>584825170</t>
  </si>
  <si>
    <t>747,2*1,02 'Přepočtené koeficientem množství</t>
  </si>
  <si>
    <t>-2032063451</t>
  </si>
  <si>
    <t>-172172588</t>
  </si>
  <si>
    <t xml:space="preserve">"kladení bet. dlažby pro OSP  tl. 80 mm" 46,400</t>
  </si>
  <si>
    <t>-306829226</t>
  </si>
  <si>
    <t>"dlažba pro OSP tl. 80 mm barevná" 46,400</t>
  </si>
  <si>
    <t>46,4*1,02 'Přepočtené koeficientem množství</t>
  </si>
  <si>
    <t>1807732748</t>
  </si>
  <si>
    <t>"kladení bet. dlažby ve vjezdech tl. 80 mm" 269,700</t>
  </si>
  <si>
    <t>"kladení bet. dlažby parkovací místa tl. 80 mm" 93,100</t>
  </si>
  <si>
    <t>59245005</t>
  </si>
  <si>
    <t>dlažba skladebná betonová 200x100mm tl 80mm barevná</t>
  </si>
  <si>
    <t>441954889</t>
  </si>
  <si>
    <t>362,8*1,01 'Přepočtené koeficientem množství</t>
  </si>
  <si>
    <t>1906480020</t>
  </si>
  <si>
    <t>"výšková úprava poklopů" 4+7</t>
  </si>
  <si>
    <t>-1126814756</t>
  </si>
  <si>
    <t>-1144792156</t>
  </si>
  <si>
    <t>1714519467</t>
  </si>
  <si>
    <t>"rektifikace znaků inž.sítí" 10</t>
  </si>
  <si>
    <t>1633123792</t>
  </si>
  <si>
    <t>"ochrana stožárů VO " 6</t>
  </si>
  <si>
    <t>-2011262155</t>
  </si>
  <si>
    <t>"ochrana SDZ" 17</t>
  </si>
  <si>
    <t>-2103290007</t>
  </si>
  <si>
    <t>1579950155</t>
  </si>
  <si>
    <t>"VDZ V7a" 14+14+12+10+12+12+12</t>
  </si>
  <si>
    <t>-1913771548</t>
  </si>
  <si>
    <t>526310011</t>
  </si>
  <si>
    <t>-1659518397</t>
  </si>
  <si>
    <t>-1572765688</t>
  </si>
  <si>
    <t>751275732</t>
  </si>
  <si>
    <t>"osazení bet. obrubníků ve vjezdech" 63,200</t>
  </si>
  <si>
    <t>-86444752</t>
  </si>
  <si>
    <t>63,2*1,02 'Přepočtené koeficientem množství</t>
  </si>
  <si>
    <t>916241113</t>
  </si>
  <si>
    <t>Osazení obrubníku kamenného se zřízením lože, s vyplněním a zatřením spár cementovou maltou ležatého s boční opěrou z betonu prostého, do lože z betonu prostého</t>
  </si>
  <si>
    <t>1559498702</t>
  </si>
  <si>
    <t>https://podminky.urs.cz/item/CS_URS_2025_01/916241113</t>
  </si>
  <si>
    <t>"osazení kam. krajníků, krajníky budou použity stávající" 270</t>
  </si>
  <si>
    <t>-707396903</t>
  </si>
  <si>
    <t>"lože pod obrubníky" 63,200*0,07</t>
  </si>
  <si>
    <t>-1388526145</t>
  </si>
  <si>
    <t>"asfaltová zálivka" 105</t>
  </si>
  <si>
    <t>452271150</t>
  </si>
  <si>
    <t>105</t>
  </si>
  <si>
    <t>-908023497</t>
  </si>
  <si>
    <t>"řezání asfaltu" 105</t>
  </si>
  <si>
    <t>340044447</t>
  </si>
  <si>
    <t>479504946</t>
  </si>
  <si>
    <t>"odstranění zpomalovacího prahu" 4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</si>
  <si>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</si>
  <si>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</si>
  <si>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-142676208</t>
  </si>
  <si>
    <t>https://podminky.urs.cz/item/CS_URS_2025_01/979024443</t>
  </si>
  <si>
    <t>"očištěnín kam. krajníků" 270</t>
  </si>
  <si>
    <t>979071112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</si>
  <si>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</si>
  <si>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601101896</t>
  </si>
  <si>
    <t>https://podminky.urs.cz/item/CS_URS_2025_01/979071112</t>
  </si>
  <si>
    <t>"očištění kam. kostek velkých a odvoz do skladu investora" 36</t>
  </si>
  <si>
    <t>-1916961495</t>
  </si>
  <si>
    <t>2001838185</t>
  </si>
  <si>
    <t>"kamenivo" 196,588</t>
  </si>
  <si>
    <t>1438576309</t>
  </si>
  <si>
    <t>236,588*19</t>
  </si>
  <si>
    <t>299280127</t>
  </si>
  <si>
    <t>"beton" 277,536+147,875</t>
  </si>
  <si>
    <t>"kam. kostky, odvoz do skladu investora" 8,280</t>
  </si>
  <si>
    <t>525936602</t>
  </si>
  <si>
    <t>433,691*19</t>
  </si>
  <si>
    <t>62</t>
  </si>
  <si>
    <t>-1418035553</t>
  </si>
  <si>
    <t>"živice" 113,327+718,900</t>
  </si>
  <si>
    <t>63</t>
  </si>
  <si>
    <t>-672068564</t>
  </si>
  <si>
    <t>832,227*19</t>
  </si>
  <si>
    <t>64</t>
  </si>
  <si>
    <t>-542066860</t>
  </si>
  <si>
    <t>65</t>
  </si>
  <si>
    <t>1711817118</t>
  </si>
  <si>
    <t>66</t>
  </si>
  <si>
    <t>-735012623</t>
  </si>
  <si>
    <t>67</t>
  </si>
  <si>
    <t>1021886366</t>
  </si>
  <si>
    <t>68</t>
  </si>
  <si>
    <t>590751210</t>
  </si>
  <si>
    <t>576,115*19</t>
  </si>
  <si>
    <t>69</t>
  </si>
  <si>
    <t>1567755455</t>
  </si>
  <si>
    <t>70</t>
  </si>
  <si>
    <t>2107040683</t>
  </si>
  <si>
    <t>71</t>
  </si>
  <si>
    <t>-605134929</t>
  </si>
  <si>
    <t>72</t>
  </si>
  <si>
    <t>2075033727</t>
  </si>
  <si>
    <t>ON -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</si>
  <si>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</si>
  <si>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</si>
  <si>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</si>
  <si>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</si>
  <si>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</si>
  <si>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</si>
  <si>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</si>
  <si>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012203000</t>
  </si>
  <si>
    <t>Zeměměřičské práce před výstavbou</t>
  </si>
  <si>
    <t>1024</t>
  </si>
  <si>
    <t>-884354980</t>
  </si>
  <si>
    <t>https://podminky.urs.cz/item/CS_URS_2025_01/012203000</t>
  </si>
  <si>
    <t>012303000</t>
  </si>
  <si>
    <t>Zeměměřičské práce při provádění stavby</t>
  </si>
  <si>
    <t>232743302</t>
  </si>
  <si>
    <t>https://podminky.urs.cz/item/CS_URS_2025_01/012303000</t>
  </si>
  <si>
    <t>012403000</t>
  </si>
  <si>
    <t>Zeměměřičské práce po výstavbě</t>
  </si>
  <si>
    <t>1067022823</t>
  </si>
  <si>
    <t>https://podminky.urs.cz/item/CS_URS_2025_01/012403000</t>
  </si>
  <si>
    <t>013203000</t>
  </si>
  <si>
    <t>Dokumentace stavby RDS</t>
  </si>
  <si>
    <t>1534612963</t>
  </si>
  <si>
    <t>https://podminky.urs.cz/item/CS_URS_2025_01/013203000</t>
  </si>
  <si>
    <t>013254000R</t>
  </si>
  <si>
    <t>Dokumentace skutečného provedení stavby</t>
  </si>
  <si>
    <t>866112708</t>
  </si>
  <si>
    <t>013274000</t>
  </si>
  <si>
    <t>Pasportizace objektu před započetím prací</t>
  </si>
  <si>
    <t>565415509</t>
  </si>
  <si>
    <t>https://podminky.urs.cz/item/CS_URS_2025_01/013274000</t>
  </si>
  <si>
    <t>013284000</t>
  </si>
  <si>
    <t>Pasportizace objektu po provedení prací</t>
  </si>
  <si>
    <t>-636817638</t>
  </si>
  <si>
    <t>https://podminky.urs.cz/item/CS_URS_2025_01/013284000</t>
  </si>
  <si>
    <t>VRN3</t>
  </si>
  <si>
    <t>Zařízení staveniště</t>
  </si>
  <si>
    <t>034303000</t>
  </si>
  <si>
    <t>Dopravní značení na staveništi</t>
  </si>
  <si>
    <t>-1179344625</t>
  </si>
  <si>
    <t>https://podminky.urs.cz/item/CS_URS_2025_01/034303000</t>
  </si>
  <si>
    <t>P</t>
  </si>
  <si>
    <t xml:space="preserve">Poznámka k položce:_x000d_
Dopravní značení na staveništěni dle DIO a DIR._x000d_
</t>
  </si>
  <si>
    <t>034503000</t>
  </si>
  <si>
    <t>Informační tabule na staveništi</t>
  </si>
  <si>
    <t>-15648398</t>
  </si>
  <si>
    <t>https://podminky.urs.cz/item/CS_URS_2025_01/034503000</t>
  </si>
  <si>
    <t>VRN4</t>
  </si>
  <si>
    <t>Inženýrská činnost</t>
  </si>
  <si>
    <t>043154000</t>
  </si>
  <si>
    <t>Zkoušky hutnicí</t>
  </si>
  <si>
    <t>-194161762</t>
  </si>
  <si>
    <t>"únosnost pláně, zkoušky hutnění" 1</t>
  </si>
  <si>
    <t>045203000</t>
  </si>
  <si>
    <t>Kompletační činnost</t>
  </si>
  <si>
    <t>285907973</t>
  </si>
  <si>
    <t>https://podminky.urs.cz/item/CS_URS_2025_01/045203000</t>
  </si>
  <si>
    <t>045303000</t>
  </si>
  <si>
    <t>Koordinační činnost</t>
  </si>
  <si>
    <t>-1025802380</t>
  </si>
  <si>
    <t>https://podminky.urs.cz/item/CS_URS_2025_01/045303000</t>
  </si>
  <si>
    <t>VRN9</t>
  </si>
  <si>
    <t>090001000</t>
  </si>
  <si>
    <t>-1098224998</t>
  </si>
  <si>
    <t>https://podminky.urs.cz/item/CS_URS_2025_01/090001000</t>
  </si>
  <si>
    <t xml:space="preserve">    VRN6 - Územní vlivy</t>
  </si>
  <si>
    <t xml:space="preserve">    VRN7 - Provozní vlivy</t>
  </si>
  <si>
    <t>030001000</t>
  </si>
  <si>
    <t>%</t>
  </si>
  <si>
    <t>1732881246</t>
  </si>
  <si>
    <t>https://podminky.urs.cz/item/CS_URS_2025_01/030001000</t>
  </si>
  <si>
    <t xml:space="preserve">Poznámka k položce:_x000d_
Zajištění prostoru a vybudování zařízení staveniště včetně potřebných staveništních komunikací._x000d_
Oplocení stavby a staveniště mobilním oplocení s potřebnými přechodovými lávkami pro pěší._x000d_
</t>
  </si>
  <si>
    <t>VRN6</t>
  </si>
  <si>
    <t>Územní vlivy</t>
  </si>
  <si>
    <t>060001000</t>
  </si>
  <si>
    <t>1478792060</t>
  </si>
  <si>
    <t>https://podminky.urs.cz/item/CS_URS_2025_01/060001000</t>
  </si>
  <si>
    <t>VRN7</t>
  </si>
  <si>
    <t>Provozní vlivy</t>
  </si>
  <si>
    <t>070001000</t>
  </si>
  <si>
    <t>-2033494415</t>
  </si>
  <si>
    <t>https://podminky.urs.cz/item/CS_URS_2025_01/070001000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</si>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</sst>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171" TargetMode="External" /><Relationship Id="rId3" Type="http://schemas.openxmlformats.org/officeDocument/2006/relationships/hyperlink" Target="https://podminky.urs.cz/item/CS_URS_2025_01/113107231" TargetMode="External" /><Relationship Id="rId4" Type="http://schemas.openxmlformats.org/officeDocument/2006/relationships/hyperlink" Target="https://podminky.urs.cz/item/CS_URS_2025_01/113107243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21112003" TargetMode="External" /><Relationship Id="rId7" Type="http://schemas.openxmlformats.org/officeDocument/2006/relationships/hyperlink" Target="https://podminky.urs.cz/item/CS_URS_2025_01/162251102" TargetMode="External" /><Relationship Id="rId8" Type="http://schemas.openxmlformats.org/officeDocument/2006/relationships/hyperlink" Target="https://podminky.urs.cz/item/CS_URS_2025_01/162751119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1251201" TargetMode="External" /><Relationship Id="rId11" Type="http://schemas.openxmlformats.org/officeDocument/2006/relationships/hyperlink" Target="https://podminky.urs.cz/item/CS_URS_2025_01/181411131" TargetMode="External" /><Relationship Id="rId12" Type="http://schemas.openxmlformats.org/officeDocument/2006/relationships/hyperlink" Target="https://podminky.urs.cz/item/CS_URS_2025_01/181951111" TargetMode="External" /><Relationship Id="rId13" Type="http://schemas.openxmlformats.org/officeDocument/2006/relationships/hyperlink" Target="https://podminky.urs.cz/item/CS_URS_2025_01/182351124" TargetMode="External" /><Relationship Id="rId14" Type="http://schemas.openxmlformats.org/officeDocument/2006/relationships/hyperlink" Target="https://podminky.urs.cz/item/CS_URS_2025_01/567122114" TargetMode="External" /><Relationship Id="rId15" Type="http://schemas.openxmlformats.org/officeDocument/2006/relationships/hyperlink" Target="https://podminky.urs.cz/item/CS_URS_2025_01/573231106" TargetMode="External" /><Relationship Id="rId16" Type="http://schemas.openxmlformats.org/officeDocument/2006/relationships/hyperlink" Target="https://podminky.urs.cz/item/CS_URS_2025_01/577134111" TargetMode="External" /><Relationship Id="rId17" Type="http://schemas.openxmlformats.org/officeDocument/2006/relationships/hyperlink" Target="https://podminky.urs.cz/item/CS_URS_2025_01/577165112" TargetMode="External" /><Relationship Id="rId18" Type="http://schemas.openxmlformats.org/officeDocument/2006/relationships/hyperlink" Target="https://podminky.urs.cz/item/CS_URS_2025_01/596211112" TargetMode="External" /><Relationship Id="rId19" Type="http://schemas.openxmlformats.org/officeDocument/2006/relationships/hyperlink" Target="https://podminky.urs.cz/item/CS_URS_2025_01/596211211" TargetMode="External" /><Relationship Id="rId20" Type="http://schemas.openxmlformats.org/officeDocument/2006/relationships/hyperlink" Target="https://podminky.urs.cz/item/CS_URS_2025_01/596212213" TargetMode="External" /><Relationship Id="rId21" Type="http://schemas.openxmlformats.org/officeDocument/2006/relationships/hyperlink" Target="https://podminky.urs.cz/item/CS_URS_2025_01/899133211" TargetMode="External" /><Relationship Id="rId22" Type="http://schemas.openxmlformats.org/officeDocument/2006/relationships/hyperlink" Target="https://podminky.urs.cz/item/CS_URS_2025_01/915111111" TargetMode="External" /><Relationship Id="rId23" Type="http://schemas.openxmlformats.org/officeDocument/2006/relationships/hyperlink" Target="https://podminky.urs.cz/item/CS_URS_2025_01/915131111" TargetMode="External" /><Relationship Id="rId24" Type="http://schemas.openxmlformats.org/officeDocument/2006/relationships/hyperlink" Target="https://podminky.urs.cz/item/CS_URS_2025_01/915211112" TargetMode="External" /><Relationship Id="rId25" Type="http://schemas.openxmlformats.org/officeDocument/2006/relationships/hyperlink" Target="https://podminky.urs.cz/item/CS_URS_2025_01/915231112" TargetMode="External" /><Relationship Id="rId26" Type="http://schemas.openxmlformats.org/officeDocument/2006/relationships/hyperlink" Target="https://podminky.urs.cz/item/CS_URS_2025_01/915611111" TargetMode="External" /><Relationship Id="rId27" Type="http://schemas.openxmlformats.org/officeDocument/2006/relationships/hyperlink" Target="https://podminky.urs.cz/item/CS_URS_2025_01/915621111" TargetMode="External" /><Relationship Id="rId28" Type="http://schemas.openxmlformats.org/officeDocument/2006/relationships/hyperlink" Target="https://podminky.urs.cz/item/CS_URS_2025_01/916131113" TargetMode="External" /><Relationship Id="rId29" Type="http://schemas.openxmlformats.org/officeDocument/2006/relationships/hyperlink" Target="https://podminky.urs.cz/item/CS_URS_2025_01/916991121" TargetMode="External" /><Relationship Id="rId30" Type="http://schemas.openxmlformats.org/officeDocument/2006/relationships/hyperlink" Target="https://podminky.urs.cz/item/CS_URS_2025_01/919112233" TargetMode="External" /><Relationship Id="rId31" Type="http://schemas.openxmlformats.org/officeDocument/2006/relationships/hyperlink" Target="https://podminky.urs.cz/item/CS_URS_2025_01/919122132" TargetMode="External" /><Relationship Id="rId32" Type="http://schemas.openxmlformats.org/officeDocument/2006/relationships/hyperlink" Target="https://podminky.urs.cz/item/CS_URS_2025_01/919735113" TargetMode="External" /><Relationship Id="rId33" Type="http://schemas.openxmlformats.org/officeDocument/2006/relationships/hyperlink" Target="https://podminky.urs.cz/item/CS_URS_2025_01/938908411" TargetMode="External" /><Relationship Id="rId34" Type="http://schemas.openxmlformats.org/officeDocument/2006/relationships/hyperlink" Target="https://podminky.urs.cz/item/CS_URS_2025_01/966006261" TargetMode="External" /><Relationship Id="rId35" Type="http://schemas.openxmlformats.org/officeDocument/2006/relationships/hyperlink" Target="https://podminky.urs.cz/item/CS_URS_2025_01/979054451" TargetMode="External" /><Relationship Id="rId36" Type="http://schemas.openxmlformats.org/officeDocument/2006/relationships/hyperlink" Target="https://podminky.urs.cz/item/CS_URS_2025_01/997221551" TargetMode="External" /><Relationship Id="rId37" Type="http://schemas.openxmlformats.org/officeDocument/2006/relationships/hyperlink" Target="https://podminky.urs.cz/item/CS_URS_2025_01/997221559" TargetMode="External" /><Relationship Id="rId38" Type="http://schemas.openxmlformats.org/officeDocument/2006/relationships/hyperlink" Target="https://podminky.urs.cz/item/CS_URS_2025_01/997221561" TargetMode="External" /><Relationship Id="rId39" Type="http://schemas.openxmlformats.org/officeDocument/2006/relationships/hyperlink" Target="https://podminky.urs.cz/item/CS_URS_2025_01/997221569" TargetMode="External" /><Relationship Id="rId40" Type="http://schemas.openxmlformats.org/officeDocument/2006/relationships/hyperlink" Target="https://podminky.urs.cz/item/CS_URS_2025_01/997221571" TargetMode="External" /><Relationship Id="rId41" Type="http://schemas.openxmlformats.org/officeDocument/2006/relationships/hyperlink" Target="https://podminky.urs.cz/item/CS_URS_2025_01/997221579" TargetMode="External" /><Relationship Id="rId42" Type="http://schemas.openxmlformats.org/officeDocument/2006/relationships/hyperlink" Target="https://podminky.urs.cz/item/CS_URS_2025_01/997221861" TargetMode="External" /><Relationship Id="rId43" Type="http://schemas.openxmlformats.org/officeDocument/2006/relationships/hyperlink" Target="https://podminky.urs.cz/item/CS_URS_2025_01/997221873" TargetMode="External" /><Relationship Id="rId44" Type="http://schemas.openxmlformats.org/officeDocument/2006/relationships/hyperlink" Target="https://podminky.urs.cz/item/CS_URS_2025_01/997221875" TargetMode="External" /><Relationship Id="rId45" Type="http://schemas.openxmlformats.org/officeDocument/2006/relationships/hyperlink" Target="https://podminky.urs.cz/item/CS_URS_2025_01/998225111" TargetMode="External" /><Relationship Id="rId46" Type="http://schemas.openxmlformats.org/officeDocument/2006/relationships/hyperlink" Target="https://podminky.urs.cz/item/CS_URS_2025_01/998225191" TargetMode="External" /><Relationship Id="rId47" Type="http://schemas.openxmlformats.org/officeDocument/2006/relationships/hyperlink" Target="https://podminky.urs.cz/item/CS_URS_2025_01/711161173" TargetMode="External" /><Relationship Id="rId48" Type="http://schemas.openxmlformats.org/officeDocument/2006/relationships/hyperlink" Target="https://podminky.urs.cz/item/CS_URS_2025_01/998711121" TargetMode="External" /><Relationship Id="rId49" Type="http://schemas.openxmlformats.org/officeDocument/2006/relationships/hyperlink" Target="https://podminky.urs.cz/item/CS_URS_2025_01/998711129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21" TargetMode="External" /><Relationship Id="rId2" Type="http://schemas.openxmlformats.org/officeDocument/2006/relationships/hyperlink" Target="https://podminky.urs.cz/item/CS_URS_2025_01/113107230" TargetMode="External" /><Relationship Id="rId3" Type="http://schemas.openxmlformats.org/officeDocument/2006/relationships/hyperlink" Target="https://podminky.urs.cz/item/CS_URS_2025_01/113107231" TargetMode="External" /><Relationship Id="rId4" Type="http://schemas.openxmlformats.org/officeDocument/2006/relationships/hyperlink" Target="https://podminky.urs.cz/item/CS_URS_2025_01/113107241" TargetMode="External" /><Relationship Id="rId5" Type="http://schemas.openxmlformats.org/officeDocument/2006/relationships/hyperlink" Target="https://podminky.urs.cz/item/CS_URS_2025_01/113107243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3203111" TargetMode="External" /><Relationship Id="rId8" Type="http://schemas.openxmlformats.org/officeDocument/2006/relationships/hyperlink" Target="https://podminky.urs.cz/item/CS_URS_2025_01/121151123" TargetMode="External" /><Relationship Id="rId9" Type="http://schemas.openxmlformats.org/officeDocument/2006/relationships/hyperlink" Target="https://podminky.urs.cz/item/CS_URS_2025_01/162251102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1251201" TargetMode="External" /><Relationship Id="rId13" Type="http://schemas.openxmlformats.org/officeDocument/2006/relationships/hyperlink" Target="https://podminky.urs.cz/item/CS_URS_2025_01/181411131" TargetMode="External" /><Relationship Id="rId14" Type="http://schemas.openxmlformats.org/officeDocument/2006/relationships/hyperlink" Target="https://podminky.urs.cz/item/CS_URS_2025_01/181951111" TargetMode="External" /><Relationship Id="rId15" Type="http://schemas.openxmlformats.org/officeDocument/2006/relationships/hyperlink" Target="https://podminky.urs.cz/item/CS_URS_2025_01/182351124" TargetMode="External" /><Relationship Id="rId16" Type="http://schemas.openxmlformats.org/officeDocument/2006/relationships/hyperlink" Target="https://podminky.urs.cz/item/CS_URS_2025_01/183101321" TargetMode="External" /><Relationship Id="rId17" Type="http://schemas.openxmlformats.org/officeDocument/2006/relationships/hyperlink" Target="https://podminky.urs.cz/item/CS_URS_2025_01/184102114" TargetMode="External" /><Relationship Id="rId18" Type="http://schemas.openxmlformats.org/officeDocument/2006/relationships/hyperlink" Target="https://podminky.urs.cz/item/CS_URS_2025_01/184502112" TargetMode="External" /><Relationship Id="rId19" Type="http://schemas.openxmlformats.org/officeDocument/2006/relationships/hyperlink" Target="https://podminky.urs.cz/item/CS_URS_2025_01/184818232" TargetMode="External" /><Relationship Id="rId20" Type="http://schemas.openxmlformats.org/officeDocument/2006/relationships/hyperlink" Target="https://podminky.urs.cz/item/CS_URS_2025_01/567122114" TargetMode="External" /><Relationship Id="rId21" Type="http://schemas.openxmlformats.org/officeDocument/2006/relationships/hyperlink" Target="https://podminky.urs.cz/item/CS_URS_2025_01/573231106" TargetMode="External" /><Relationship Id="rId22" Type="http://schemas.openxmlformats.org/officeDocument/2006/relationships/hyperlink" Target="https://podminky.urs.cz/item/CS_URS_2025_01/577134111" TargetMode="External" /><Relationship Id="rId23" Type="http://schemas.openxmlformats.org/officeDocument/2006/relationships/hyperlink" Target="https://podminky.urs.cz/item/CS_URS_2025_01/577165112" TargetMode="External" /><Relationship Id="rId24" Type="http://schemas.openxmlformats.org/officeDocument/2006/relationships/hyperlink" Target="https://podminky.urs.cz/item/CS_URS_2025_01/596211112" TargetMode="External" /><Relationship Id="rId25" Type="http://schemas.openxmlformats.org/officeDocument/2006/relationships/hyperlink" Target="https://podminky.urs.cz/item/CS_URS_2025_01/596211211" TargetMode="External" /><Relationship Id="rId26" Type="http://schemas.openxmlformats.org/officeDocument/2006/relationships/hyperlink" Target="https://podminky.urs.cz/item/CS_URS_2025_01/596212213" TargetMode="External" /><Relationship Id="rId27" Type="http://schemas.openxmlformats.org/officeDocument/2006/relationships/hyperlink" Target="https://podminky.urs.cz/item/CS_URS_2025_01/899133211" TargetMode="External" /><Relationship Id="rId28" Type="http://schemas.openxmlformats.org/officeDocument/2006/relationships/hyperlink" Target="https://podminky.urs.cz/item/CS_URS_2025_01/915111111" TargetMode="External" /><Relationship Id="rId29" Type="http://schemas.openxmlformats.org/officeDocument/2006/relationships/hyperlink" Target="https://podminky.urs.cz/item/CS_URS_2025_01/915131111" TargetMode="External" /><Relationship Id="rId30" Type="http://schemas.openxmlformats.org/officeDocument/2006/relationships/hyperlink" Target="https://podminky.urs.cz/item/CS_URS_2025_01/915211112" TargetMode="External" /><Relationship Id="rId31" Type="http://schemas.openxmlformats.org/officeDocument/2006/relationships/hyperlink" Target="https://podminky.urs.cz/item/CS_URS_2025_01/915231112" TargetMode="External" /><Relationship Id="rId32" Type="http://schemas.openxmlformats.org/officeDocument/2006/relationships/hyperlink" Target="https://podminky.urs.cz/item/CS_URS_2025_01/915611111" TargetMode="External" /><Relationship Id="rId33" Type="http://schemas.openxmlformats.org/officeDocument/2006/relationships/hyperlink" Target="https://podminky.urs.cz/item/CS_URS_2025_01/915621111" TargetMode="External" /><Relationship Id="rId34" Type="http://schemas.openxmlformats.org/officeDocument/2006/relationships/hyperlink" Target="https://podminky.urs.cz/item/CS_URS_2025_01/916131113" TargetMode="External" /><Relationship Id="rId35" Type="http://schemas.openxmlformats.org/officeDocument/2006/relationships/hyperlink" Target="https://podminky.urs.cz/item/CS_URS_2025_01/916241113" TargetMode="External" /><Relationship Id="rId36" Type="http://schemas.openxmlformats.org/officeDocument/2006/relationships/hyperlink" Target="https://podminky.urs.cz/item/CS_URS_2025_01/916991121" TargetMode="External" /><Relationship Id="rId37" Type="http://schemas.openxmlformats.org/officeDocument/2006/relationships/hyperlink" Target="https://podminky.urs.cz/item/CS_URS_2025_01/919112233" TargetMode="External" /><Relationship Id="rId38" Type="http://schemas.openxmlformats.org/officeDocument/2006/relationships/hyperlink" Target="https://podminky.urs.cz/item/CS_URS_2025_01/919122132" TargetMode="External" /><Relationship Id="rId39" Type="http://schemas.openxmlformats.org/officeDocument/2006/relationships/hyperlink" Target="https://podminky.urs.cz/item/CS_URS_2025_01/919735113" TargetMode="External" /><Relationship Id="rId40" Type="http://schemas.openxmlformats.org/officeDocument/2006/relationships/hyperlink" Target="https://podminky.urs.cz/item/CS_URS_2025_01/938908411" TargetMode="External" /><Relationship Id="rId41" Type="http://schemas.openxmlformats.org/officeDocument/2006/relationships/hyperlink" Target="https://podminky.urs.cz/item/CS_URS_2025_01/966006261" TargetMode="External" /><Relationship Id="rId42" Type="http://schemas.openxmlformats.org/officeDocument/2006/relationships/hyperlink" Target="https://podminky.urs.cz/item/CS_URS_2025_01/979024443" TargetMode="External" /><Relationship Id="rId43" Type="http://schemas.openxmlformats.org/officeDocument/2006/relationships/hyperlink" Target="https://podminky.urs.cz/item/CS_URS_2025_01/979071112" TargetMode="External" /><Relationship Id="rId44" Type="http://schemas.openxmlformats.org/officeDocument/2006/relationships/hyperlink" Target="https://podminky.urs.cz/item/CS_URS_2025_01/997221551" TargetMode="External" /><Relationship Id="rId45" Type="http://schemas.openxmlformats.org/officeDocument/2006/relationships/hyperlink" Target="https://podminky.urs.cz/item/CS_URS_2025_01/997221559" TargetMode="External" /><Relationship Id="rId46" Type="http://schemas.openxmlformats.org/officeDocument/2006/relationships/hyperlink" Target="https://podminky.urs.cz/item/CS_URS_2025_01/997221561" TargetMode="External" /><Relationship Id="rId47" Type="http://schemas.openxmlformats.org/officeDocument/2006/relationships/hyperlink" Target="https://podminky.urs.cz/item/CS_URS_2025_01/997221569" TargetMode="External" /><Relationship Id="rId48" Type="http://schemas.openxmlformats.org/officeDocument/2006/relationships/hyperlink" Target="https://podminky.urs.cz/item/CS_URS_2025_01/997221571" TargetMode="External" /><Relationship Id="rId49" Type="http://schemas.openxmlformats.org/officeDocument/2006/relationships/hyperlink" Target="https://podminky.urs.cz/item/CS_URS_2025_01/997221579" TargetMode="External" /><Relationship Id="rId50" Type="http://schemas.openxmlformats.org/officeDocument/2006/relationships/hyperlink" Target="https://podminky.urs.cz/item/CS_URS_2025_01/997221861" TargetMode="External" /><Relationship Id="rId51" Type="http://schemas.openxmlformats.org/officeDocument/2006/relationships/hyperlink" Target="https://podminky.urs.cz/item/CS_URS_2025_01/997221873" TargetMode="External" /><Relationship Id="rId52" Type="http://schemas.openxmlformats.org/officeDocument/2006/relationships/hyperlink" Target="https://podminky.urs.cz/item/CS_URS_2025_01/997221875" TargetMode="External" /><Relationship Id="rId53" Type="http://schemas.openxmlformats.org/officeDocument/2006/relationships/hyperlink" Target="https://podminky.urs.cz/item/CS_URS_2025_01/998225111" TargetMode="External" /><Relationship Id="rId54" Type="http://schemas.openxmlformats.org/officeDocument/2006/relationships/hyperlink" Target="https://podminky.urs.cz/item/CS_URS_2025_01/998225191" TargetMode="External" /><Relationship Id="rId55" Type="http://schemas.openxmlformats.org/officeDocument/2006/relationships/hyperlink" Target="https://podminky.urs.cz/item/CS_URS_2025_01/998711121" TargetMode="External" /><Relationship Id="rId56" Type="http://schemas.openxmlformats.org/officeDocument/2006/relationships/hyperlink" Target="https://podminky.urs.cz/item/CS_URS_2025_01/998711129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3203000" TargetMode="External" /><Relationship Id="rId5" Type="http://schemas.openxmlformats.org/officeDocument/2006/relationships/hyperlink" Target="https://podminky.urs.cz/item/CS_URS_2025_01/013274000" TargetMode="External" /><Relationship Id="rId6" Type="http://schemas.openxmlformats.org/officeDocument/2006/relationships/hyperlink" Target="https://podminky.urs.cz/item/CS_URS_2025_01/013284000" TargetMode="External" /><Relationship Id="rId7" Type="http://schemas.openxmlformats.org/officeDocument/2006/relationships/hyperlink" Target="https://podminky.urs.cz/item/CS_URS_2025_01/034303000" TargetMode="External" /><Relationship Id="rId8" Type="http://schemas.openxmlformats.org/officeDocument/2006/relationships/hyperlink" Target="https://podminky.urs.cz/item/CS_URS_2025_01/034503000" TargetMode="External" /><Relationship Id="rId9" Type="http://schemas.openxmlformats.org/officeDocument/2006/relationships/hyperlink" Target="https://podminky.urs.cz/item/CS_URS_2025_01/045203000" TargetMode="External" /><Relationship Id="rId10" Type="http://schemas.openxmlformats.org/officeDocument/2006/relationships/hyperlink" Target="https://podminky.urs.cz/item/CS_URS_2025_01/045303000" TargetMode="External" /><Relationship Id="rId11" Type="http://schemas.openxmlformats.org/officeDocument/2006/relationships/hyperlink" Target="https://podminky.urs.cz/item/CS_URS_2025_01/090001000" TargetMode="External" /><Relationship Id="rId1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hyperlink" Target="https://podminky.urs.cz/item/CS_URS_2025_01/070001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01052025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povrchu ulic Vysokovská a Jeřická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MČ Praha 20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25.6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>TMI Building s.r.o., Kakosova 1189/8, Praha 5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100 - Oprava povrchu u...'!J30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'SO 100 - Oprava povrchu u...'!P88</f>
        <v>0</v>
      </c>
      <c r="AV55" s="121">
        <f>'SO 100 - Oprava povrchu u...'!J33</f>
        <v>0</v>
      </c>
      <c r="AW55" s="121">
        <f>'SO 100 - Oprava povrchu u...'!J34</f>
        <v>0</v>
      </c>
      <c r="AX55" s="121">
        <f>'SO 100 - Oprava povrchu u...'!J35</f>
        <v>0</v>
      </c>
      <c r="AY55" s="121">
        <f>'SO 100 - Oprava povrchu u...'!J36</f>
        <v>0</v>
      </c>
      <c r="AZ55" s="121">
        <f>'SO 100 - Oprava povrchu u...'!F33</f>
        <v>0</v>
      </c>
      <c r="BA55" s="121">
        <f>'SO 100 - Oprava povrchu u...'!F34</f>
        <v>0</v>
      </c>
      <c r="BB55" s="121">
        <f>'SO 100 - Oprava povrchu u...'!F35</f>
        <v>0</v>
      </c>
      <c r="BC55" s="121">
        <f>'SO 100 - Oprava povrchu u...'!F36</f>
        <v>0</v>
      </c>
      <c r="BD55" s="123">
        <f>'SO 100 - Oprava povrchu u...'!F37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24.7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100-1 - Oprava povrchu...'!J30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'SO 100-1 - Oprava povrchu...'!P88</f>
        <v>0</v>
      </c>
      <c r="AV56" s="121">
        <f>'SO 100-1 - Oprava povrchu...'!J33</f>
        <v>0</v>
      </c>
      <c r="AW56" s="121">
        <f>'SO 100-1 - Oprava povrchu...'!J34</f>
        <v>0</v>
      </c>
      <c r="AX56" s="121">
        <f>'SO 100-1 - Oprava povrchu...'!J35</f>
        <v>0</v>
      </c>
      <c r="AY56" s="121">
        <f>'SO 100-1 - Oprava povrchu...'!J36</f>
        <v>0</v>
      </c>
      <c r="AZ56" s="121">
        <f>'SO 100-1 - Oprava povrchu...'!F33</f>
        <v>0</v>
      </c>
      <c r="BA56" s="121">
        <f>'SO 100-1 - Oprava povrchu...'!F34</f>
        <v>0</v>
      </c>
      <c r="BB56" s="121">
        <f>'SO 100-1 - Oprava povrchu...'!F35</f>
        <v>0</v>
      </c>
      <c r="BC56" s="121">
        <f>'SO 100-1 - Oprava povrchu...'!F36</f>
        <v>0</v>
      </c>
      <c r="BD56" s="123">
        <f>'SO 100-1 - Oprava povrchu...'!F37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7" customFormat="1" ht="16.5" customHeight="1">
      <c r="A57" s="112" t="s">
        <v>77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'ON - Ostatní náklady'!J30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0">
        <v>0</v>
      </c>
      <c r="AT57" s="121">
        <f>ROUND(SUM(AV57:AW57),2)</f>
        <v>0</v>
      </c>
      <c r="AU57" s="122">
        <f>'ON - Ostatní náklady'!P84</f>
        <v>0</v>
      </c>
      <c r="AV57" s="121">
        <f>'ON - Ostatní náklady'!J33</f>
        <v>0</v>
      </c>
      <c r="AW57" s="121">
        <f>'ON - Ostatní náklady'!J34</f>
        <v>0</v>
      </c>
      <c r="AX57" s="121">
        <f>'ON - Ostatní náklady'!J35</f>
        <v>0</v>
      </c>
      <c r="AY57" s="121">
        <f>'ON - Ostatní náklady'!J36</f>
        <v>0</v>
      </c>
      <c r="AZ57" s="121">
        <f>'ON - Ostatní náklady'!F33</f>
        <v>0</v>
      </c>
      <c r="BA57" s="121">
        <f>'ON - Ostatní náklady'!F34</f>
        <v>0</v>
      </c>
      <c r="BB57" s="121">
        <f>'ON - Ostatní náklady'!F35</f>
        <v>0</v>
      </c>
      <c r="BC57" s="121">
        <f>'ON - Ostatní náklady'!F36</f>
        <v>0</v>
      </c>
      <c r="BD57" s="123">
        <f>'ON - Ostatní náklady'!F37</f>
        <v>0</v>
      </c>
      <c r="BE57" s="7"/>
      <c r="BT57" s="124" t="s">
        <v>81</v>
      </c>
      <c r="BV57" s="124" t="s">
        <v>75</v>
      </c>
      <c r="BW57" s="124" t="s">
        <v>89</v>
      </c>
      <c r="BX57" s="124" t="s">
        <v>5</v>
      </c>
      <c r="CL57" s="124" t="s">
        <v>19</v>
      </c>
      <c r="CM57" s="124" t="s">
        <v>83</v>
      </c>
    </row>
    <row r="58" s="7" customFormat="1" ht="16.5" customHeight="1">
      <c r="A58" s="112" t="s">
        <v>77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'VRN - Vedlejší rozpočtové...'!J30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80</v>
      </c>
      <c r="AR58" s="119"/>
      <c r="AS58" s="125">
        <v>0</v>
      </c>
      <c r="AT58" s="126">
        <f>ROUND(SUM(AV58:AW58),2)</f>
        <v>0</v>
      </c>
      <c r="AU58" s="127">
        <f>'VRN - Vedlejší rozpočtové...'!P83</f>
        <v>0</v>
      </c>
      <c r="AV58" s="126">
        <f>'VRN - Vedlejší rozpočtové...'!J33</f>
        <v>0</v>
      </c>
      <c r="AW58" s="126">
        <f>'VRN - Vedlejší rozpočtové...'!J34</f>
        <v>0</v>
      </c>
      <c r="AX58" s="126">
        <f>'VRN - Vedlejší rozpočtové...'!J35</f>
        <v>0</v>
      </c>
      <c r="AY58" s="126">
        <f>'VRN - Vedlejší rozpočtové...'!J36</f>
        <v>0</v>
      </c>
      <c r="AZ58" s="126">
        <f>'VRN - Vedlejší rozpočtové...'!F33</f>
        <v>0</v>
      </c>
      <c r="BA58" s="126">
        <f>'VRN - Vedlejší rozpočtové...'!F34</f>
        <v>0</v>
      </c>
      <c r="BB58" s="126">
        <f>'VRN - Vedlejší rozpočtové...'!F35</f>
        <v>0</v>
      </c>
      <c r="BC58" s="126">
        <f>'VRN - Vedlejší rozpočtové...'!F36</f>
        <v>0</v>
      </c>
      <c r="BD58" s="128">
        <f>'VRN - Vedlejší rozpočtové...'!F37</f>
        <v>0</v>
      </c>
      <c r="BE58" s="7"/>
      <c r="BT58" s="124" t="s">
        <v>81</v>
      </c>
      <c r="BV58" s="124" t="s">
        <v>75</v>
      </c>
      <c r="BW58" s="124" t="s">
        <v>92</v>
      </c>
      <c r="BX58" s="124" t="s">
        <v>5</v>
      </c>
      <c r="CL58" s="124" t="s">
        <v>19</v>
      </c>
      <c r="CM58" s="124" t="s">
        <v>83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vtJjpOY3j+LxtmiPiw6H6lCcSX+8shA2xm0BZ5CttVenSfR/hXwrkI7asgW8nZ3XjpFq2RzFqZCJP2c78Rw+FQ==" hashValue="yV/cYyo5kdeultQJOZ8/rgGnPvC1LWk/Bn+zHEg8pwBE+TboLhOWvinDJ5AzsdKY9jzovjQxEgpfRm8xN1Unh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0 - Oprava povrchu u...'!C2" display="/"/>
    <hyperlink ref="A56" location="'SO 100-1 - Oprava povrchu...'!C2" display="/"/>
    <hyperlink ref="A57" location="'ON - Ostatní náklady'!C2" display="/"/>
    <hyperlink ref="A5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ROUND((SUM(BE88:BE319)),  2)</f>
        <v>0</v>
      </c>
      <c r="G33" s="39"/>
      <c r="H33" s="39"/>
      <c r="I33" s="149">
        <v>0.20999999999999999</v>
      </c>
      <c r="J33" s="148">
        <f>ROUND(((SUM(BE88:BE319))*I33),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ROUND((SUM(BF88:BF319)),  2)</f>
        <v>0</v>
      </c>
      <c r="G34" s="39"/>
      <c r="H34" s="39"/>
      <c r="I34" s="149">
        <v>0.12</v>
      </c>
      <c r="J34" s="148">
        <f>ROUND(((SUM(BF88:BF319))*I34),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ROUND((SUM(BG88:BG319)),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ROUND((SUM(BH88:BH319)),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ROUND((SUM(BI88:BI319)),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100 - Oprava povrchu ulice Vysokovská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101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102</v>
      </c>
      <c r="E62" s="175"/>
      <c r="F62" s="175"/>
      <c r="G62" s="175"/>
      <c r="H62" s="175"/>
      <c r="I62" s="175"/>
      <c r="J62" s="176">
        <f>J149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103</v>
      </c>
      <c r="E63" s="175"/>
      <c r="F63" s="175"/>
      <c r="G63" s="175"/>
      <c r="H63" s="175"/>
      <c r="I63" s="175"/>
      <c r="J63" s="176">
        <f>J185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104</v>
      </c>
      <c r="E64" s="175"/>
      <c r="F64" s="175"/>
      <c r="G64" s="175"/>
      <c r="H64" s="175"/>
      <c r="I64" s="175"/>
      <c r="J64" s="176">
        <f>J195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105</v>
      </c>
      <c r="E65" s="175"/>
      <c r="F65" s="175"/>
      <c r="G65" s="175"/>
      <c r="H65" s="175"/>
      <c r="I65" s="175"/>
      <c r="J65" s="176">
        <f>J259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106</v>
      </c>
      <c r="E66" s="175"/>
      <c r="F66" s="175"/>
      <c r="G66" s="175"/>
      <c r="H66" s="175"/>
      <c r="I66" s="175"/>
      <c r="J66" s="176">
        <f>J298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107</v>
      </c>
      <c r="E67" s="169"/>
      <c r="F67" s="169"/>
      <c r="G67" s="169"/>
      <c r="H67" s="169"/>
      <c r="I67" s="169"/>
      <c r="J67" s="170">
        <f>J305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108</v>
      </c>
      <c r="E68" s="175"/>
      <c r="F68" s="175"/>
      <c r="G68" s="175"/>
      <c r="H68" s="175"/>
      <c r="I68" s="175"/>
      <c r="J68" s="176">
        <f>J306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Oprava povrchu ulic Vysokovská a Jeřická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94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SO 100 - Oprava povrchu ulice Vysokovská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MČ Praha 20</v>
      </c>
      <c r="G82" s="41"/>
      <c r="H82" s="41"/>
      <c r="I82" s="33" t="s">
        <v>23</v>
      </c>
      <c r="J82" s="73" t="str">
        <f>IF(J12="","",J12)</f>
        <v>1. 5. 2025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 xml:space="preserve"> </v>
      </c>
      <c r="G84" s="41"/>
      <c r="H84" s="41"/>
      <c r="I84" s="33" t="s">
        <v>31</v>
      </c>
      <c r="J84" s="37" t="str">
        <f>E21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40.0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33</v>
      </c>
      <c r="J85" s="37" t="str">
        <f>E24</f>
        <v>TMI Building s.r.o., Kakosova 1189/8, Praha 5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110</v>
      </c>
      <c r="D87" s="181" t="s">
        <v>58</v>
      </c>
      <c r="E87" s="181" t="s">
        <v>54</v>
      </c>
      <c r="F87" s="181" t="s">
        <v>55</v>
      </c>
      <c r="G87" s="181" t="s">
        <v>111</v>
      </c>
      <c r="H87" s="181" t="s">
        <v>112</v>
      </c>
      <c r="I87" s="181" t="s">
        <v>113</v>
      </c>
      <c r="J87" s="181" t="s">
        <v>98</v>
      </c>
      <c r="K87" s="182" t="s">
        <v>114</v>
      </c>
      <c r="L87" s="183"/>
      <c r="M87" s="93" t="s">
        <v>19</v>
      </c>
      <c r="N87" s="94" t="s">
        <v>43</v>
      </c>
      <c r="O87" s="94" t="s">
        <v>115</v>
      </c>
      <c r="P87" s="94" t="s">
        <v>116</v>
      </c>
      <c r="Q87" s="94" t="s">
        <v>117</v>
      </c>
      <c r="R87" s="94" t="s">
        <v>118</v>
      </c>
      <c r="S87" s="94" t="s">
        <v>119</v>
      </c>
      <c r="T87" s="95" t="s">
        <v>120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121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P89+P305</f>
        <v>0</v>
      </c>
      <c r="Q88" s="97"/>
      <c r="R88" s="186">
        <f>R89+R305</f>
        <v>152.71800880000001</v>
      </c>
      <c r="S88" s="97"/>
      <c r="T88" s="187">
        <f>T89+T305</f>
        <v>1116.3753399999998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72</v>
      </c>
      <c r="AU88" s="18" t="s">
        <v>99</v>
      </c>
      <c r="BK88" s="188">
        <f>BK89+BK305</f>
        <v>0</v>
      </c>
    </row>
    <row r="89" s="12" customFormat="1" ht="25.92" customHeight="1">
      <c r="A89" s="12"/>
      <c r="B89" s="189"/>
      <c r="C89" s="190"/>
      <c r="D89" s="191" t="s">
        <v>72</v>
      </c>
      <c r="E89" s="192" t="s">
        <v>122</v>
      </c>
      <c r="F89" s="192" t="s">
        <v>123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P90+P149+P185+P195+P259+P298</f>
        <v>0</v>
      </c>
      <c r="Q89" s="197"/>
      <c r="R89" s="198">
        <f>R90+R149+R185+R195+R259+R298</f>
        <v>152.61311380000001</v>
      </c>
      <c r="S89" s="197"/>
      <c r="T89" s="199">
        <f>T90+T149+T185+T195+T259+T298</f>
        <v>1116.3753399999998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73</v>
      </c>
      <c r="AY89" s="200" t="s">
        <v>124</v>
      </c>
      <c r="BK89" s="202">
        <f>BK90+BK149+BK185+BK195+BK259+BK298</f>
        <v>0</v>
      </c>
    </row>
    <row r="90" s="12" customFormat="1" ht="22.8" customHeight="1">
      <c r="A90" s="12"/>
      <c r="B90" s="189"/>
      <c r="C90" s="190"/>
      <c r="D90" s="191" t="s">
        <v>72</v>
      </c>
      <c r="E90" s="203" t="s">
        <v>81</v>
      </c>
      <c r="F90" s="203" t="s">
        <v>125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SUM(P91:P148)</f>
        <v>0</v>
      </c>
      <c r="Q90" s="197"/>
      <c r="R90" s="198">
        <f>SUM(R91:R148)</f>
        <v>3.60025</v>
      </c>
      <c r="S90" s="197"/>
      <c r="T90" s="199">
        <f>SUM(T91:T148)</f>
        <v>1068.7073399999999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81</v>
      </c>
      <c r="AY90" s="200" t="s">
        <v>124</v>
      </c>
      <c r="BK90" s="202">
        <f>SUM(BK91:BK148)</f>
        <v>0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127</v>
      </c>
      <c r="F91" s="207" t="s">
        <v>128</v>
      </c>
      <c r="G91" s="208" t="s">
        <v>129</v>
      </c>
      <c r="H91" s="209">
        <v>261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0.26000000000000001</v>
      </c>
      <c r="T91" s="215">
        <f>S91*H91</f>
        <v>67.859999999999999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131</v>
      </c>
      <c r="BM91" s="216" t="s">
        <v>132</v>
      </c>
    </row>
    <row r="92" s="2" customFormat="1">
      <c r="A92" s="39"/>
      <c r="B92" s="40"/>
      <c r="C92" s="41"/>
      <c r="D92" s="218" t="s">
        <v>133</v>
      </c>
      <c r="E92" s="41"/>
      <c r="F92" s="219" t="s">
        <v>134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13" customFormat="1">
      <c r="A93" s="13"/>
      <c r="B93" s="223"/>
      <c r="C93" s="224"/>
      <c r="D93" s="225" t="s">
        <v>135</v>
      </c>
      <c r="E93" s="226" t="s">
        <v>19</v>
      </c>
      <c r="F93" s="227" t="s">
        <v>136</v>
      </c>
      <c r="G93" s="224"/>
      <c r="H93" s="228">
        <v>261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135</v>
      </c>
      <c r="AU93" s="234" t="s">
        <v>83</v>
      </c>
      <c r="AV93" s="13" t="s">
        <v>83</v>
      </c>
      <c r="AW93" s="13" t="s">
        <v>32</v>
      </c>
      <c r="AX93" s="13" t="s">
        <v>73</v>
      </c>
      <c r="AY93" s="234" t="s">
        <v>124</v>
      </c>
    </row>
    <row r="94" s="14" customFormat="1">
      <c r="A94" s="14"/>
      <c r="B94" s="235"/>
      <c r="C94" s="236"/>
      <c r="D94" s="225" t="s">
        <v>135</v>
      </c>
      <c r="E94" s="237" t="s">
        <v>19</v>
      </c>
      <c r="F94" s="238" t="s">
        <v>137</v>
      </c>
      <c r="G94" s="236"/>
      <c r="H94" s="239">
        <v>261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135</v>
      </c>
      <c r="AU94" s="245" t="s">
        <v>83</v>
      </c>
      <c r="AV94" s="14" t="s">
        <v>131</v>
      </c>
      <c r="AW94" s="14" t="s">
        <v>32</v>
      </c>
      <c r="AX94" s="14" t="s">
        <v>81</v>
      </c>
      <c r="AY94" s="245" t="s">
        <v>124</v>
      </c>
    </row>
    <row r="95" s="2" customFormat="1" ht="33" customHeight="1">
      <c r="A95" s="39"/>
      <c r="B95" s="40"/>
      <c r="C95" s="205" t="s">
        <v>83</v>
      </c>
      <c r="D95" s="205" t="s">
        <v>126</v>
      </c>
      <c r="E95" s="206" t="s">
        <v>138</v>
      </c>
      <c r="F95" s="207" t="s">
        <v>139</v>
      </c>
      <c r="G95" s="208" t="s">
        <v>129</v>
      </c>
      <c r="H95" s="209">
        <v>178</v>
      </c>
      <c r="I95" s="210"/>
      <c r="J95" s="211">
        <f>ROUND(I95*H95,2)</f>
        <v>0</v>
      </c>
      <c r="K95" s="207" t="s">
        <v>130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0.29499999999999998</v>
      </c>
      <c r="T95" s="215">
        <f>S95*H95</f>
        <v>52.509999999999998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131</v>
      </c>
      <c r="AT95" s="216" t="s">
        <v>126</v>
      </c>
      <c r="AU95" s="216" t="s">
        <v>83</v>
      </c>
      <c r="AY95" s="18" t="s">
        <v>124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131</v>
      </c>
      <c r="BM95" s="216" t="s">
        <v>140</v>
      </c>
    </row>
    <row r="96" s="2" customFormat="1">
      <c r="A96" s="39"/>
      <c r="B96" s="40"/>
      <c r="C96" s="41"/>
      <c r="D96" s="218" t="s">
        <v>133</v>
      </c>
      <c r="E96" s="41"/>
      <c r="F96" s="219" t="s">
        <v>141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133</v>
      </c>
      <c r="AU96" s="18" t="s">
        <v>83</v>
      </c>
    </row>
    <row r="97" s="13" customFormat="1">
      <c r="A97" s="13"/>
      <c r="B97" s="223"/>
      <c r="C97" s="224"/>
      <c r="D97" s="225" t="s">
        <v>135</v>
      </c>
      <c r="E97" s="226" t="s">
        <v>19</v>
      </c>
      <c r="F97" s="227" t="s">
        <v>142</v>
      </c>
      <c r="G97" s="224"/>
      <c r="H97" s="228">
        <v>178</v>
      </c>
      <c r="I97" s="229"/>
      <c r="J97" s="224"/>
      <c r="K97" s="224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135</v>
      </c>
      <c r="AU97" s="234" t="s">
        <v>83</v>
      </c>
      <c r="AV97" s="13" t="s">
        <v>83</v>
      </c>
      <c r="AW97" s="13" t="s">
        <v>32</v>
      </c>
      <c r="AX97" s="13" t="s">
        <v>73</v>
      </c>
      <c r="AY97" s="234" t="s">
        <v>124</v>
      </c>
    </row>
    <row r="98" s="14" customFormat="1">
      <c r="A98" s="14"/>
      <c r="B98" s="235"/>
      <c r="C98" s="236"/>
      <c r="D98" s="225" t="s">
        <v>135</v>
      </c>
      <c r="E98" s="237" t="s">
        <v>19</v>
      </c>
      <c r="F98" s="238" t="s">
        <v>137</v>
      </c>
      <c r="G98" s="236"/>
      <c r="H98" s="239">
        <v>178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135</v>
      </c>
      <c r="AU98" s="245" t="s">
        <v>83</v>
      </c>
      <c r="AV98" s="14" t="s">
        <v>131</v>
      </c>
      <c r="AW98" s="14" t="s">
        <v>32</v>
      </c>
      <c r="AX98" s="14" t="s">
        <v>81</v>
      </c>
      <c r="AY98" s="245" t="s">
        <v>124</v>
      </c>
    </row>
    <row r="99" s="2" customFormat="1" ht="37.8" customHeight="1">
      <c r="A99" s="39"/>
      <c r="B99" s="40"/>
      <c r="C99" s="205" t="s">
        <v>143</v>
      </c>
      <c r="D99" s="205" t="s">
        <v>126</v>
      </c>
      <c r="E99" s="206" t="s">
        <v>144</v>
      </c>
      <c r="F99" s="207" t="s">
        <v>145</v>
      </c>
      <c r="G99" s="208" t="s">
        <v>129</v>
      </c>
      <c r="H99" s="209">
        <v>474.82799999999997</v>
      </c>
      <c r="I99" s="210"/>
      <c r="J99" s="211">
        <f>ROUND(I99*H99,2)</f>
        <v>0</v>
      </c>
      <c r="K99" s="207" t="s">
        <v>130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0.32500000000000001</v>
      </c>
      <c r="T99" s="215">
        <f>S99*H99</f>
        <v>154.31909999999999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131</v>
      </c>
      <c r="AT99" s="216" t="s">
        <v>126</v>
      </c>
      <c r="AU99" s="216" t="s">
        <v>83</v>
      </c>
      <c r="AY99" s="18" t="s">
        <v>124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131</v>
      </c>
      <c r="BM99" s="216" t="s">
        <v>146</v>
      </c>
    </row>
    <row r="100" s="2" customFormat="1">
      <c r="A100" s="39"/>
      <c r="B100" s="40"/>
      <c r="C100" s="41"/>
      <c r="D100" s="218" t="s">
        <v>133</v>
      </c>
      <c r="E100" s="41"/>
      <c r="F100" s="219" t="s">
        <v>147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133</v>
      </c>
      <c r="AU100" s="18" t="s">
        <v>83</v>
      </c>
    </row>
    <row r="101" s="13" customFormat="1">
      <c r="A101" s="13"/>
      <c r="B101" s="223"/>
      <c r="C101" s="224"/>
      <c r="D101" s="225" t="s">
        <v>135</v>
      </c>
      <c r="E101" s="226" t="s">
        <v>19</v>
      </c>
      <c r="F101" s="227" t="s">
        <v>148</v>
      </c>
      <c r="G101" s="224"/>
      <c r="H101" s="228">
        <v>474.82799999999997</v>
      </c>
      <c r="I101" s="229"/>
      <c r="J101" s="224"/>
      <c r="K101" s="224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135</v>
      </c>
      <c r="AU101" s="234" t="s">
        <v>83</v>
      </c>
      <c r="AV101" s="13" t="s">
        <v>83</v>
      </c>
      <c r="AW101" s="13" t="s">
        <v>32</v>
      </c>
      <c r="AX101" s="13" t="s">
        <v>73</v>
      </c>
      <c r="AY101" s="234" t="s">
        <v>124</v>
      </c>
    </row>
    <row r="102" s="14" customFormat="1">
      <c r="A102" s="14"/>
      <c r="B102" s="235"/>
      <c r="C102" s="236"/>
      <c r="D102" s="225" t="s">
        <v>135</v>
      </c>
      <c r="E102" s="237" t="s">
        <v>19</v>
      </c>
      <c r="F102" s="238" t="s">
        <v>137</v>
      </c>
      <c r="G102" s="236"/>
      <c r="H102" s="239">
        <v>474.82799999999997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135</v>
      </c>
      <c r="AU102" s="245" t="s">
        <v>83</v>
      </c>
      <c r="AV102" s="14" t="s">
        <v>131</v>
      </c>
      <c r="AW102" s="14" t="s">
        <v>32</v>
      </c>
      <c r="AX102" s="14" t="s">
        <v>81</v>
      </c>
      <c r="AY102" s="245" t="s">
        <v>124</v>
      </c>
    </row>
    <row r="103" s="2" customFormat="1" ht="33" customHeight="1">
      <c r="A103" s="39"/>
      <c r="B103" s="40"/>
      <c r="C103" s="205" t="s">
        <v>131</v>
      </c>
      <c r="D103" s="205" t="s">
        <v>126</v>
      </c>
      <c r="E103" s="206" t="s">
        <v>149</v>
      </c>
      <c r="F103" s="207" t="s">
        <v>150</v>
      </c>
      <c r="G103" s="208" t="s">
        <v>129</v>
      </c>
      <c r="H103" s="209">
        <v>2374.1399999999999</v>
      </c>
      <c r="I103" s="210"/>
      <c r="J103" s="211">
        <f>ROUND(I103*H103,2)</f>
        <v>0</v>
      </c>
      <c r="K103" s="207" t="s">
        <v>130</v>
      </c>
      <c r="L103" s="45"/>
      <c r="M103" s="212" t="s">
        <v>19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0.316</v>
      </c>
      <c r="T103" s="215">
        <f>S103*H103</f>
        <v>750.22823999999991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131</v>
      </c>
      <c r="AT103" s="216" t="s">
        <v>126</v>
      </c>
      <c r="AU103" s="216" t="s">
        <v>83</v>
      </c>
      <c r="AY103" s="18" t="s">
        <v>124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81</v>
      </c>
      <c r="BK103" s="217">
        <f>ROUND(I103*H103,2)</f>
        <v>0</v>
      </c>
      <c r="BL103" s="18" t="s">
        <v>131</v>
      </c>
      <c r="BM103" s="216" t="s">
        <v>151</v>
      </c>
    </row>
    <row r="104" s="2" customFormat="1">
      <c r="A104" s="39"/>
      <c r="B104" s="40"/>
      <c r="C104" s="41"/>
      <c r="D104" s="218" t="s">
        <v>133</v>
      </c>
      <c r="E104" s="41"/>
      <c r="F104" s="219" t="s">
        <v>152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133</v>
      </c>
      <c r="AU104" s="18" t="s">
        <v>83</v>
      </c>
    </row>
    <row r="105" s="13" customFormat="1">
      <c r="A105" s="13"/>
      <c r="B105" s="223"/>
      <c r="C105" s="224"/>
      <c r="D105" s="225" t="s">
        <v>135</v>
      </c>
      <c r="E105" s="226" t="s">
        <v>19</v>
      </c>
      <c r="F105" s="227" t="s">
        <v>153</v>
      </c>
      <c r="G105" s="224"/>
      <c r="H105" s="228">
        <v>2374.1399999999999</v>
      </c>
      <c r="I105" s="229"/>
      <c r="J105" s="224"/>
      <c r="K105" s="224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135</v>
      </c>
      <c r="AU105" s="234" t="s">
        <v>83</v>
      </c>
      <c r="AV105" s="13" t="s">
        <v>83</v>
      </c>
      <c r="AW105" s="13" t="s">
        <v>32</v>
      </c>
      <c r="AX105" s="13" t="s">
        <v>73</v>
      </c>
      <c r="AY105" s="234" t="s">
        <v>124</v>
      </c>
    </row>
    <row r="106" s="14" customFormat="1">
      <c r="A106" s="14"/>
      <c r="B106" s="235"/>
      <c r="C106" s="236"/>
      <c r="D106" s="225" t="s">
        <v>135</v>
      </c>
      <c r="E106" s="237" t="s">
        <v>19</v>
      </c>
      <c r="F106" s="238" t="s">
        <v>137</v>
      </c>
      <c r="G106" s="236"/>
      <c r="H106" s="239">
        <v>2374.1399999999999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135</v>
      </c>
      <c r="AU106" s="245" t="s">
        <v>83</v>
      </c>
      <c r="AV106" s="14" t="s">
        <v>131</v>
      </c>
      <c r="AW106" s="14" t="s">
        <v>32</v>
      </c>
      <c r="AX106" s="14" t="s">
        <v>81</v>
      </c>
      <c r="AY106" s="245" t="s">
        <v>124</v>
      </c>
    </row>
    <row r="107" s="2" customFormat="1" ht="24.15" customHeight="1">
      <c r="A107" s="39"/>
      <c r="B107" s="40"/>
      <c r="C107" s="205" t="s">
        <v>154</v>
      </c>
      <c r="D107" s="205" t="s">
        <v>126</v>
      </c>
      <c r="E107" s="206" t="s">
        <v>155</v>
      </c>
      <c r="F107" s="207" t="s">
        <v>156</v>
      </c>
      <c r="G107" s="208" t="s">
        <v>157</v>
      </c>
      <c r="H107" s="209">
        <v>151</v>
      </c>
      <c r="I107" s="210"/>
      <c r="J107" s="211">
        <f>ROUND(I107*H107,2)</f>
        <v>0</v>
      </c>
      <c r="K107" s="207" t="s">
        <v>130</v>
      </c>
      <c r="L107" s="45"/>
      <c r="M107" s="212" t="s">
        <v>19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0.28999999999999998</v>
      </c>
      <c r="T107" s="215">
        <f>S107*H107</f>
        <v>43.789999999999999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131</v>
      </c>
      <c r="AT107" s="216" t="s">
        <v>126</v>
      </c>
      <c r="AU107" s="216" t="s">
        <v>83</v>
      </c>
      <c r="AY107" s="18" t="s">
        <v>124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131</v>
      </c>
      <c r="BM107" s="216" t="s">
        <v>158</v>
      </c>
    </row>
    <row r="108" s="2" customFormat="1">
      <c r="A108" s="39"/>
      <c r="B108" s="40"/>
      <c r="C108" s="41"/>
      <c r="D108" s="218" t="s">
        <v>133</v>
      </c>
      <c r="E108" s="41"/>
      <c r="F108" s="219" t="s">
        <v>159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133</v>
      </c>
      <c r="AU108" s="18" t="s">
        <v>83</v>
      </c>
    </row>
    <row r="109" s="13" customFormat="1">
      <c r="A109" s="13"/>
      <c r="B109" s="223"/>
      <c r="C109" s="224"/>
      <c r="D109" s="225" t="s">
        <v>135</v>
      </c>
      <c r="E109" s="226" t="s">
        <v>19</v>
      </c>
      <c r="F109" s="227" t="s">
        <v>160</v>
      </c>
      <c r="G109" s="224"/>
      <c r="H109" s="228">
        <v>151</v>
      </c>
      <c r="I109" s="229"/>
      <c r="J109" s="224"/>
      <c r="K109" s="224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83</v>
      </c>
      <c r="AW109" s="13" t="s">
        <v>32</v>
      </c>
      <c r="AX109" s="13" t="s">
        <v>73</v>
      </c>
      <c r="AY109" s="234" t="s">
        <v>124</v>
      </c>
    </row>
    <row r="110" s="14" customFormat="1">
      <c r="A110" s="14"/>
      <c r="B110" s="235"/>
      <c r="C110" s="236"/>
      <c r="D110" s="225" t="s">
        <v>135</v>
      </c>
      <c r="E110" s="237" t="s">
        <v>19</v>
      </c>
      <c r="F110" s="238" t="s">
        <v>137</v>
      </c>
      <c r="G110" s="236"/>
      <c r="H110" s="239">
        <v>151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135</v>
      </c>
      <c r="AU110" s="245" t="s">
        <v>83</v>
      </c>
      <c r="AV110" s="14" t="s">
        <v>131</v>
      </c>
      <c r="AW110" s="14" t="s">
        <v>32</v>
      </c>
      <c r="AX110" s="14" t="s">
        <v>81</v>
      </c>
      <c r="AY110" s="245" t="s">
        <v>124</v>
      </c>
    </row>
    <row r="111" s="2" customFormat="1" ht="16.5" customHeight="1">
      <c r="A111" s="39"/>
      <c r="B111" s="40"/>
      <c r="C111" s="205" t="s">
        <v>161</v>
      </c>
      <c r="D111" s="205" t="s">
        <v>126</v>
      </c>
      <c r="E111" s="206" t="s">
        <v>162</v>
      </c>
      <c r="F111" s="207" t="s">
        <v>163</v>
      </c>
      <c r="G111" s="208" t="s">
        <v>129</v>
      </c>
      <c r="H111" s="209">
        <v>10</v>
      </c>
      <c r="I111" s="210"/>
      <c r="J111" s="211">
        <f>ROUND(I111*H111,2)</f>
        <v>0</v>
      </c>
      <c r="K111" s="207" t="s">
        <v>130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131</v>
      </c>
      <c r="AT111" s="216" t="s">
        <v>126</v>
      </c>
      <c r="AU111" s="216" t="s">
        <v>83</v>
      </c>
      <c r="AY111" s="18" t="s">
        <v>124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131</v>
      </c>
      <c r="BM111" s="216" t="s">
        <v>164</v>
      </c>
    </row>
    <row r="112" s="2" customFormat="1">
      <c r="A112" s="39"/>
      <c r="B112" s="40"/>
      <c r="C112" s="41"/>
      <c r="D112" s="218" t="s">
        <v>133</v>
      </c>
      <c r="E112" s="41"/>
      <c r="F112" s="219" t="s">
        <v>165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133</v>
      </c>
      <c r="AU112" s="18" t="s">
        <v>83</v>
      </c>
    </row>
    <row r="113" s="13" customFormat="1">
      <c r="A113" s="13"/>
      <c r="B113" s="223"/>
      <c r="C113" s="224"/>
      <c r="D113" s="225" t="s">
        <v>135</v>
      </c>
      <c r="E113" s="226" t="s">
        <v>19</v>
      </c>
      <c r="F113" s="227" t="s">
        <v>166</v>
      </c>
      <c r="G113" s="224"/>
      <c r="H113" s="228">
        <v>10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135</v>
      </c>
      <c r="AU113" s="234" t="s">
        <v>83</v>
      </c>
      <c r="AV113" s="13" t="s">
        <v>83</v>
      </c>
      <c r="AW113" s="13" t="s">
        <v>32</v>
      </c>
      <c r="AX113" s="13" t="s">
        <v>73</v>
      </c>
      <c r="AY113" s="234" t="s">
        <v>124</v>
      </c>
    </row>
    <row r="114" s="14" customFormat="1">
      <c r="A114" s="14"/>
      <c r="B114" s="235"/>
      <c r="C114" s="236"/>
      <c r="D114" s="225" t="s">
        <v>135</v>
      </c>
      <c r="E114" s="237" t="s">
        <v>19</v>
      </c>
      <c r="F114" s="238" t="s">
        <v>137</v>
      </c>
      <c r="G114" s="236"/>
      <c r="H114" s="239">
        <v>10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135</v>
      </c>
      <c r="AU114" s="245" t="s">
        <v>83</v>
      </c>
      <c r="AV114" s="14" t="s">
        <v>131</v>
      </c>
      <c r="AW114" s="14" t="s">
        <v>32</v>
      </c>
      <c r="AX114" s="14" t="s">
        <v>81</v>
      </c>
      <c r="AY114" s="245" t="s">
        <v>124</v>
      </c>
    </row>
    <row r="115" s="2" customFormat="1" ht="37.8" customHeight="1">
      <c r="A115" s="39"/>
      <c r="B115" s="40"/>
      <c r="C115" s="205" t="s">
        <v>167</v>
      </c>
      <c r="D115" s="205" t="s">
        <v>126</v>
      </c>
      <c r="E115" s="206" t="s">
        <v>168</v>
      </c>
      <c r="F115" s="207" t="s">
        <v>169</v>
      </c>
      <c r="G115" s="208" t="s">
        <v>170</v>
      </c>
      <c r="H115" s="209">
        <v>2</v>
      </c>
      <c r="I115" s="210"/>
      <c r="J115" s="211">
        <f>ROUND(I115*H115,2)</f>
        <v>0</v>
      </c>
      <c r="K115" s="207" t="s">
        <v>130</v>
      </c>
      <c r="L115" s="45"/>
      <c r="M115" s="212" t="s">
        <v>19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131</v>
      </c>
      <c r="AT115" s="216" t="s">
        <v>126</v>
      </c>
      <c r="AU115" s="216" t="s">
        <v>83</v>
      </c>
      <c r="AY115" s="18" t="s">
        <v>124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131</v>
      </c>
      <c r="BM115" s="216" t="s">
        <v>171</v>
      </c>
    </row>
    <row r="116" s="2" customFormat="1">
      <c r="A116" s="39"/>
      <c r="B116" s="40"/>
      <c r="C116" s="41"/>
      <c r="D116" s="218" t="s">
        <v>133</v>
      </c>
      <c r="E116" s="41"/>
      <c r="F116" s="219" t="s">
        <v>172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133</v>
      </c>
      <c r="AU116" s="18" t="s">
        <v>83</v>
      </c>
    </row>
    <row r="117" s="13" customFormat="1">
      <c r="A117" s="13"/>
      <c r="B117" s="223"/>
      <c r="C117" s="224"/>
      <c r="D117" s="225" t="s">
        <v>135</v>
      </c>
      <c r="E117" s="226" t="s">
        <v>19</v>
      </c>
      <c r="F117" s="227" t="s">
        <v>173</v>
      </c>
      <c r="G117" s="224"/>
      <c r="H117" s="228">
        <v>2</v>
      </c>
      <c r="I117" s="229"/>
      <c r="J117" s="224"/>
      <c r="K117" s="224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135</v>
      </c>
      <c r="AU117" s="234" t="s">
        <v>83</v>
      </c>
      <c r="AV117" s="13" t="s">
        <v>83</v>
      </c>
      <c r="AW117" s="13" t="s">
        <v>32</v>
      </c>
      <c r="AX117" s="13" t="s">
        <v>73</v>
      </c>
      <c r="AY117" s="234" t="s">
        <v>124</v>
      </c>
    </row>
    <row r="118" s="14" customFormat="1">
      <c r="A118" s="14"/>
      <c r="B118" s="235"/>
      <c r="C118" s="236"/>
      <c r="D118" s="225" t="s">
        <v>135</v>
      </c>
      <c r="E118" s="237" t="s">
        <v>19</v>
      </c>
      <c r="F118" s="238" t="s">
        <v>137</v>
      </c>
      <c r="G118" s="236"/>
      <c r="H118" s="239">
        <v>2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135</v>
      </c>
      <c r="AU118" s="245" t="s">
        <v>83</v>
      </c>
      <c r="AV118" s="14" t="s">
        <v>131</v>
      </c>
      <c r="AW118" s="14" t="s">
        <v>32</v>
      </c>
      <c r="AX118" s="14" t="s">
        <v>81</v>
      </c>
      <c r="AY118" s="245" t="s">
        <v>124</v>
      </c>
    </row>
    <row r="119" s="2" customFormat="1" ht="37.8" customHeight="1">
      <c r="A119" s="39"/>
      <c r="B119" s="40"/>
      <c r="C119" s="205" t="s">
        <v>174</v>
      </c>
      <c r="D119" s="205" t="s">
        <v>126</v>
      </c>
      <c r="E119" s="206" t="s">
        <v>175</v>
      </c>
      <c r="F119" s="207" t="s">
        <v>176</v>
      </c>
      <c r="G119" s="208" t="s">
        <v>170</v>
      </c>
      <c r="H119" s="209">
        <v>20</v>
      </c>
      <c r="I119" s="210"/>
      <c r="J119" s="211">
        <f>ROUND(I119*H119,2)</f>
        <v>0</v>
      </c>
      <c r="K119" s="207" t="s">
        <v>130</v>
      </c>
      <c r="L119" s="45"/>
      <c r="M119" s="212" t="s">
        <v>19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131</v>
      </c>
      <c r="AT119" s="216" t="s">
        <v>126</v>
      </c>
      <c r="AU119" s="216" t="s">
        <v>83</v>
      </c>
      <c r="AY119" s="18" t="s">
        <v>124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81</v>
      </c>
      <c r="BK119" s="217">
        <f>ROUND(I119*H119,2)</f>
        <v>0</v>
      </c>
      <c r="BL119" s="18" t="s">
        <v>131</v>
      </c>
      <c r="BM119" s="216" t="s">
        <v>177</v>
      </c>
    </row>
    <row r="120" s="2" customFormat="1">
      <c r="A120" s="39"/>
      <c r="B120" s="40"/>
      <c r="C120" s="41"/>
      <c r="D120" s="218" t="s">
        <v>133</v>
      </c>
      <c r="E120" s="41"/>
      <c r="F120" s="219" t="s">
        <v>178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133</v>
      </c>
      <c r="AU120" s="18" t="s">
        <v>83</v>
      </c>
    </row>
    <row r="121" s="13" customFormat="1">
      <c r="A121" s="13"/>
      <c r="B121" s="223"/>
      <c r="C121" s="224"/>
      <c r="D121" s="225" t="s">
        <v>135</v>
      </c>
      <c r="E121" s="226" t="s">
        <v>19</v>
      </c>
      <c r="F121" s="227" t="s">
        <v>179</v>
      </c>
      <c r="G121" s="224"/>
      <c r="H121" s="228">
        <v>20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135</v>
      </c>
      <c r="AU121" s="234" t="s">
        <v>83</v>
      </c>
      <c r="AV121" s="13" t="s">
        <v>83</v>
      </c>
      <c r="AW121" s="13" t="s">
        <v>32</v>
      </c>
      <c r="AX121" s="13" t="s">
        <v>73</v>
      </c>
      <c r="AY121" s="234" t="s">
        <v>124</v>
      </c>
    </row>
    <row r="122" s="14" customFormat="1">
      <c r="A122" s="14"/>
      <c r="B122" s="235"/>
      <c r="C122" s="236"/>
      <c r="D122" s="225" t="s">
        <v>135</v>
      </c>
      <c r="E122" s="237" t="s">
        <v>19</v>
      </c>
      <c r="F122" s="238" t="s">
        <v>137</v>
      </c>
      <c r="G122" s="236"/>
      <c r="H122" s="239">
        <v>20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135</v>
      </c>
      <c r="AU122" s="245" t="s">
        <v>83</v>
      </c>
      <c r="AV122" s="14" t="s">
        <v>131</v>
      </c>
      <c r="AW122" s="14" t="s">
        <v>32</v>
      </c>
      <c r="AX122" s="14" t="s">
        <v>81</v>
      </c>
      <c r="AY122" s="245" t="s">
        <v>124</v>
      </c>
    </row>
    <row r="123" s="2" customFormat="1" ht="24.15" customHeight="1">
      <c r="A123" s="39"/>
      <c r="B123" s="40"/>
      <c r="C123" s="205" t="s">
        <v>180</v>
      </c>
      <c r="D123" s="205" t="s">
        <v>126</v>
      </c>
      <c r="E123" s="206" t="s">
        <v>181</v>
      </c>
      <c r="F123" s="207" t="s">
        <v>182</v>
      </c>
      <c r="G123" s="208" t="s">
        <v>183</v>
      </c>
      <c r="H123" s="209">
        <v>3.6000000000000001</v>
      </c>
      <c r="I123" s="210"/>
      <c r="J123" s="211">
        <f>ROUND(I123*H123,2)</f>
        <v>0</v>
      </c>
      <c r="K123" s="207" t="s">
        <v>130</v>
      </c>
      <c r="L123" s="45"/>
      <c r="M123" s="212" t="s">
        <v>19</v>
      </c>
      <c r="N123" s="213" t="s">
        <v>44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131</v>
      </c>
      <c r="AT123" s="216" t="s">
        <v>126</v>
      </c>
      <c r="AU123" s="216" t="s">
        <v>83</v>
      </c>
      <c r="AY123" s="18" t="s">
        <v>124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81</v>
      </c>
      <c r="BK123" s="217">
        <f>ROUND(I123*H123,2)</f>
        <v>0</v>
      </c>
      <c r="BL123" s="18" t="s">
        <v>131</v>
      </c>
      <c r="BM123" s="216" t="s">
        <v>184</v>
      </c>
    </row>
    <row r="124" s="2" customFormat="1">
      <c r="A124" s="39"/>
      <c r="B124" s="40"/>
      <c r="C124" s="41"/>
      <c r="D124" s="218" t="s">
        <v>133</v>
      </c>
      <c r="E124" s="41"/>
      <c r="F124" s="219" t="s">
        <v>185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133</v>
      </c>
      <c r="AU124" s="18" t="s">
        <v>83</v>
      </c>
    </row>
    <row r="125" s="13" customFormat="1">
      <c r="A125" s="13"/>
      <c r="B125" s="223"/>
      <c r="C125" s="224"/>
      <c r="D125" s="225" t="s">
        <v>135</v>
      </c>
      <c r="E125" s="226" t="s">
        <v>19</v>
      </c>
      <c r="F125" s="227" t="s">
        <v>186</v>
      </c>
      <c r="G125" s="224"/>
      <c r="H125" s="228">
        <v>3.6000000000000001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135</v>
      </c>
      <c r="AU125" s="234" t="s">
        <v>83</v>
      </c>
      <c r="AV125" s="13" t="s">
        <v>83</v>
      </c>
      <c r="AW125" s="13" t="s">
        <v>32</v>
      </c>
      <c r="AX125" s="13" t="s">
        <v>73</v>
      </c>
      <c r="AY125" s="234" t="s">
        <v>124</v>
      </c>
    </row>
    <row r="126" s="14" customFormat="1">
      <c r="A126" s="14"/>
      <c r="B126" s="235"/>
      <c r="C126" s="236"/>
      <c r="D126" s="225" t="s">
        <v>135</v>
      </c>
      <c r="E126" s="237" t="s">
        <v>19</v>
      </c>
      <c r="F126" s="238" t="s">
        <v>137</v>
      </c>
      <c r="G126" s="236"/>
      <c r="H126" s="239">
        <v>3.6000000000000001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135</v>
      </c>
      <c r="AU126" s="245" t="s">
        <v>83</v>
      </c>
      <c r="AV126" s="14" t="s">
        <v>131</v>
      </c>
      <c r="AW126" s="14" t="s">
        <v>32</v>
      </c>
      <c r="AX126" s="14" t="s">
        <v>81</v>
      </c>
      <c r="AY126" s="245" t="s">
        <v>124</v>
      </c>
    </row>
    <row r="127" s="2" customFormat="1" ht="24.15" customHeight="1">
      <c r="A127" s="39"/>
      <c r="B127" s="40"/>
      <c r="C127" s="205" t="s">
        <v>187</v>
      </c>
      <c r="D127" s="205" t="s">
        <v>126</v>
      </c>
      <c r="E127" s="206" t="s">
        <v>188</v>
      </c>
      <c r="F127" s="207" t="s">
        <v>189</v>
      </c>
      <c r="G127" s="208" t="s">
        <v>170</v>
      </c>
      <c r="H127" s="209">
        <v>2</v>
      </c>
      <c r="I127" s="210"/>
      <c r="J127" s="211">
        <f>ROUND(I127*H127,2)</f>
        <v>0</v>
      </c>
      <c r="K127" s="207" t="s">
        <v>130</v>
      </c>
      <c r="L127" s="45"/>
      <c r="M127" s="212" t="s">
        <v>19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131</v>
      </c>
      <c r="AT127" s="216" t="s">
        <v>126</v>
      </c>
      <c r="AU127" s="216" t="s">
        <v>83</v>
      </c>
      <c r="AY127" s="18" t="s">
        <v>124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131</v>
      </c>
      <c r="BM127" s="216" t="s">
        <v>190</v>
      </c>
    </row>
    <row r="128" s="2" customFormat="1">
      <c r="A128" s="39"/>
      <c r="B128" s="40"/>
      <c r="C128" s="41"/>
      <c r="D128" s="218" t="s">
        <v>133</v>
      </c>
      <c r="E128" s="41"/>
      <c r="F128" s="219" t="s">
        <v>191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133</v>
      </c>
      <c r="AU128" s="18" t="s">
        <v>83</v>
      </c>
    </row>
    <row r="129" s="13" customFormat="1">
      <c r="A129" s="13"/>
      <c r="B129" s="223"/>
      <c r="C129" s="224"/>
      <c r="D129" s="225" t="s">
        <v>135</v>
      </c>
      <c r="E129" s="226" t="s">
        <v>19</v>
      </c>
      <c r="F129" s="227" t="s">
        <v>173</v>
      </c>
      <c r="G129" s="224"/>
      <c r="H129" s="228">
        <v>2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135</v>
      </c>
      <c r="AU129" s="234" t="s">
        <v>83</v>
      </c>
      <c r="AV129" s="13" t="s">
        <v>83</v>
      </c>
      <c r="AW129" s="13" t="s">
        <v>32</v>
      </c>
      <c r="AX129" s="13" t="s">
        <v>73</v>
      </c>
      <c r="AY129" s="234" t="s">
        <v>124</v>
      </c>
    </row>
    <row r="130" s="14" customFormat="1">
      <c r="A130" s="14"/>
      <c r="B130" s="235"/>
      <c r="C130" s="236"/>
      <c r="D130" s="225" t="s">
        <v>135</v>
      </c>
      <c r="E130" s="237" t="s">
        <v>19</v>
      </c>
      <c r="F130" s="238" t="s">
        <v>137</v>
      </c>
      <c r="G130" s="236"/>
      <c r="H130" s="239">
        <v>2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135</v>
      </c>
      <c r="AU130" s="245" t="s">
        <v>83</v>
      </c>
      <c r="AV130" s="14" t="s">
        <v>131</v>
      </c>
      <c r="AW130" s="14" t="s">
        <v>32</v>
      </c>
      <c r="AX130" s="14" t="s">
        <v>81</v>
      </c>
      <c r="AY130" s="245" t="s">
        <v>124</v>
      </c>
    </row>
    <row r="131" s="2" customFormat="1" ht="24.15" customHeight="1">
      <c r="A131" s="39"/>
      <c r="B131" s="40"/>
      <c r="C131" s="205" t="s">
        <v>192</v>
      </c>
      <c r="D131" s="205" t="s">
        <v>126</v>
      </c>
      <c r="E131" s="206" t="s">
        <v>193</v>
      </c>
      <c r="F131" s="207" t="s">
        <v>194</v>
      </c>
      <c r="G131" s="208" t="s">
        <v>129</v>
      </c>
      <c r="H131" s="209">
        <v>10</v>
      </c>
      <c r="I131" s="210"/>
      <c r="J131" s="211">
        <f>ROUND(I131*H131,2)</f>
        <v>0</v>
      </c>
      <c r="K131" s="207" t="s">
        <v>130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131</v>
      </c>
      <c r="AT131" s="216" t="s">
        <v>126</v>
      </c>
      <c r="AU131" s="216" t="s">
        <v>83</v>
      </c>
      <c r="AY131" s="18" t="s">
        <v>124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131</v>
      </c>
      <c r="BM131" s="216" t="s">
        <v>195</v>
      </c>
    </row>
    <row r="132" s="2" customFormat="1">
      <c r="A132" s="39"/>
      <c r="B132" s="40"/>
      <c r="C132" s="41"/>
      <c r="D132" s="218" t="s">
        <v>133</v>
      </c>
      <c r="E132" s="41"/>
      <c r="F132" s="219" t="s">
        <v>196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133</v>
      </c>
      <c r="AU132" s="18" t="s">
        <v>83</v>
      </c>
    </row>
    <row r="133" s="13" customFormat="1">
      <c r="A133" s="13"/>
      <c r="B133" s="223"/>
      <c r="C133" s="224"/>
      <c r="D133" s="225" t="s">
        <v>135</v>
      </c>
      <c r="E133" s="226" t="s">
        <v>19</v>
      </c>
      <c r="F133" s="227" t="s">
        <v>197</v>
      </c>
      <c r="G133" s="224"/>
      <c r="H133" s="228">
        <v>10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135</v>
      </c>
      <c r="AU133" s="234" t="s">
        <v>83</v>
      </c>
      <c r="AV133" s="13" t="s">
        <v>83</v>
      </c>
      <c r="AW133" s="13" t="s">
        <v>32</v>
      </c>
      <c r="AX133" s="13" t="s">
        <v>73</v>
      </c>
      <c r="AY133" s="234" t="s">
        <v>124</v>
      </c>
    </row>
    <row r="134" s="14" customFormat="1">
      <c r="A134" s="14"/>
      <c r="B134" s="235"/>
      <c r="C134" s="236"/>
      <c r="D134" s="225" t="s">
        <v>135</v>
      </c>
      <c r="E134" s="237" t="s">
        <v>19</v>
      </c>
      <c r="F134" s="238" t="s">
        <v>137</v>
      </c>
      <c r="G134" s="236"/>
      <c r="H134" s="239">
        <v>10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135</v>
      </c>
      <c r="AU134" s="245" t="s">
        <v>83</v>
      </c>
      <c r="AV134" s="14" t="s">
        <v>131</v>
      </c>
      <c r="AW134" s="14" t="s">
        <v>32</v>
      </c>
      <c r="AX134" s="14" t="s">
        <v>81</v>
      </c>
      <c r="AY134" s="245" t="s">
        <v>124</v>
      </c>
    </row>
    <row r="135" s="2" customFormat="1" ht="16.5" customHeight="1">
      <c r="A135" s="39"/>
      <c r="B135" s="40"/>
      <c r="C135" s="246" t="s">
        <v>8</v>
      </c>
      <c r="D135" s="246" t="s">
        <v>198</v>
      </c>
      <c r="E135" s="247" t="s">
        <v>199</v>
      </c>
      <c r="F135" s="248" t="s">
        <v>200</v>
      </c>
      <c r="G135" s="249" t="s">
        <v>201</v>
      </c>
      <c r="H135" s="250">
        <v>0.25</v>
      </c>
      <c r="I135" s="251"/>
      <c r="J135" s="252">
        <f>ROUND(I135*H135,2)</f>
        <v>0</v>
      </c>
      <c r="K135" s="248" t="s">
        <v>130</v>
      </c>
      <c r="L135" s="253"/>
      <c r="M135" s="254" t="s">
        <v>19</v>
      </c>
      <c r="N135" s="255" t="s">
        <v>44</v>
      </c>
      <c r="O135" s="85"/>
      <c r="P135" s="214">
        <f>O135*H135</f>
        <v>0</v>
      </c>
      <c r="Q135" s="214">
        <v>0.001</v>
      </c>
      <c r="R135" s="214">
        <f>Q135*H135</f>
        <v>0.00025000000000000001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174</v>
      </c>
      <c r="AT135" s="216" t="s">
        <v>198</v>
      </c>
      <c r="AU135" s="216" t="s">
        <v>83</v>
      </c>
      <c r="AY135" s="18" t="s">
        <v>124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131</v>
      </c>
      <c r="BM135" s="216" t="s">
        <v>202</v>
      </c>
    </row>
    <row r="136" s="13" customFormat="1">
      <c r="A136" s="13"/>
      <c r="B136" s="223"/>
      <c r="C136" s="224"/>
      <c r="D136" s="225" t="s">
        <v>135</v>
      </c>
      <c r="E136" s="226" t="s">
        <v>19</v>
      </c>
      <c r="F136" s="227" t="s">
        <v>203</v>
      </c>
      <c r="G136" s="224"/>
      <c r="H136" s="228">
        <v>0.25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135</v>
      </c>
      <c r="AU136" s="234" t="s">
        <v>83</v>
      </c>
      <c r="AV136" s="13" t="s">
        <v>83</v>
      </c>
      <c r="AW136" s="13" t="s">
        <v>32</v>
      </c>
      <c r="AX136" s="13" t="s">
        <v>73</v>
      </c>
      <c r="AY136" s="234" t="s">
        <v>124</v>
      </c>
    </row>
    <row r="137" s="14" customFormat="1">
      <c r="A137" s="14"/>
      <c r="B137" s="235"/>
      <c r="C137" s="236"/>
      <c r="D137" s="225" t="s">
        <v>135</v>
      </c>
      <c r="E137" s="237" t="s">
        <v>19</v>
      </c>
      <c r="F137" s="238" t="s">
        <v>137</v>
      </c>
      <c r="G137" s="236"/>
      <c r="H137" s="239">
        <v>0.25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135</v>
      </c>
      <c r="AU137" s="245" t="s">
        <v>83</v>
      </c>
      <c r="AV137" s="14" t="s">
        <v>131</v>
      </c>
      <c r="AW137" s="14" t="s">
        <v>32</v>
      </c>
      <c r="AX137" s="14" t="s">
        <v>81</v>
      </c>
      <c r="AY137" s="245" t="s">
        <v>124</v>
      </c>
    </row>
    <row r="138" s="2" customFormat="1" ht="21.75" customHeight="1">
      <c r="A138" s="39"/>
      <c r="B138" s="40"/>
      <c r="C138" s="205" t="s">
        <v>204</v>
      </c>
      <c r="D138" s="205" t="s">
        <v>126</v>
      </c>
      <c r="E138" s="206" t="s">
        <v>205</v>
      </c>
      <c r="F138" s="207" t="s">
        <v>206</v>
      </c>
      <c r="G138" s="208" t="s">
        <v>129</v>
      </c>
      <c r="H138" s="209">
        <v>10</v>
      </c>
      <c r="I138" s="210"/>
      <c r="J138" s="211">
        <f>ROUND(I138*H138,2)</f>
        <v>0</v>
      </c>
      <c r="K138" s="207" t="s">
        <v>130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131</v>
      </c>
      <c r="AT138" s="216" t="s">
        <v>126</v>
      </c>
      <c r="AU138" s="216" t="s">
        <v>83</v>
      </c>
      <c r="AY138" s="18" t="s">
        <v>124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131</v>
      </c>
      <c r="BM138" s="216" t="s">
        <v>207</v>
      </c>
    </row>
    <row r="139" s="2" customFormat="1">
      <c r="A139" s="39"/>
      <c r="B139" s="40"/>
      <c r="C139" s="41"/>
      <c r="D139" s="218" t="s">
        <v>133</v>
      </c>
      <c r="E139" s="41"/>
      <c r="F139" s="219" t="s">
        <v>208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133</v>
      </c>
      <c r="AU139" s="18" t="s">
        <v>83</v>
      </c>
    </row>
    <row r="140" s="13" customFormat="1">
      <c r="A140" s="13"/>
      <c r="B140" s="223"/>
      <c r="C140" s="224"/>
      <c r="D140" s="225" t="s">
        <v>135</v>
      </c>
      <c r="E140" s="226" t="s">
        <v>19</v>
      </c>
      <c r="F140" s="227" t="s">
        <v>209</v>
      </c>
      <c r="G140" s="224"/>
      <c r="H140" s="228">
        <v>10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135</v>
      </c>
      <c r="AU140" s="234" t="s">
        <v>83</v>
      </c>
      <c r="AV140" s="13" t="s">
        <v>83</v>
      </c>
      <c r="AW140" s="13" t="s">
        <v>32</v>
      </c>
      <c r="AX140" s="13" t="s">
        <v>73</v>
      </c>
      <c r="AY140" s="234" t="s">
        <v>124</v>
      </c>
    </row>
    <row r="141" s="14" customFormat="1">
      <c r="A141" s="14"/>
      <c r="B141" s="235"/>
      <c r="C141" s="236"/>
      <c r="D141" s="225" t="s">
        <v>135</v>
      </c>
      <c r="E141" s="237" t="s">
        <v>19</v>
      </c>
      <c r="F141" s="238" t="s">
        <v>137</v>
      </c>
      <c r="G141" s="236"/>
      <c r="H141" s="239">
        <v>10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135</v>
      </c>
      <c r="AU141" s="245" t="s">
        <v>83</v>
      </c>
      <c r="AV141" s="14" t="s">
        <v>131</v>
      </c>
      <c r="AW141" s="14" t="s">
        <v>32</v>
      </c>
      <c r="AX141" s="14" t="s">
        <v>81</v>
      </c>
      <c r="AY141" s="245" t="s">
        <v>124</v>
      </c>
    </row>
    <row r="142" s="2" customFormat="1" ht="24.15" customHeight="1">
      <c r="A142" s="39"/>
      <c r="B142" s="40"/>
      <c r="C142" s="205" t="s">
        <v>210</v>
      </c>
      <c r="D142" s="205" t="s">
        <v>126</v>
      </c>
      <c r="E142" s="206" t="s">
        <v>211</v>
      </c>
      <c r="F142" s="207" t="s">
        <v>212</v>
      </c>
      <c r="G142" s="208" t="s">
        <v>129</v>
      </c>
      <c r="H142" s="209">
        <v>10</v>
      </c>
      <c r="I142" s="210"/>
      <c r="J142" s="211">
        <f>ROUND(I142*H142,2)</f>
        <v>0</v>
      </c>
      <c r="K142" s="207" t="s">
        <v>130</v>
      </c>
      <c r="L142" s="45"/>
      <c r="M142" s="212" t="s">
        <v>19</v>
      </c>
      <c r="N142" s="213" t="s">
        <v>44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131</v>
      </c>
      <c r="AT142" s="216" t="s">
        <v>126</v>
      </c>
      <c r="AU142" s="216" t="s">
        <v>83</v>
      </c>
      <c r="AY142" s="18" t="s">
        <v>124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81</v>
      </c>
      <c r="BK142" s="217">
        <f>ROUND(I142*H142,2)</f>
        <v>0</v>
      </c>
      <c r="BL142" s="18" t="s">
        <v>131</v>
      </c>
      <c r="BM142" s="216" t="s">
        <v>213</v>
      </c>
    </row>
    <row r="143" s="2" customFormat="1">
      <c r="A143" s="39"/>
      <c r="B143" s="40"/>
      <c r="C143" s="41"/>
      <c r="D143" s="218" t="s">
        <v>133</v>
      </c>
      <c r="E143" s="41"/>
      <c r="F143" s="219" t="s">
        <v>214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133</v>
      </c>
      <c r="AU143" s="18" t="s">
        <v>83</v>
      </c>
    </row>
    <row r="144" s="13" customFormat="1">
      <c r="A144" s="13"/>
      <c r="B144" s="223"/>
      <c r="C144" s="224"/>
      <c r="D144" s="225" t="s">
        <v>135</v>
      </c>
      <c r="E144" s="226" t="s">
        <v>19</v>
      </c>
      <c r="F144" s="227" t="s">
        <v>197</v>
      </c>
      <c r="G144" s="224"/>
      <c r="H144" s="228">
        <v>10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83</v>
      </c>
      <c r="AV144" s="13" t="s">
        <v>83</v>
      </c>
      <c r="AW144" s="13" t="s">
        <v>32</v>
      </c>
      <c r="AX144" s="13" t="s">
        <v>73</v>
      </c>
      <c r="AY144" s="234" t="s">
        <v>124</v>
      </c>
    </row>
    <row r="145" s="14" customFormat="1">
      <c r="A145" s="14"/>
      <c r="B145" s="235"/>
      <c r="C145" s="236"/>
      <c r="D145" s="225" t="s">
        <v>135</v>
      </c>
      <c r="E145" s="237" t="s">
        <v>19</v>
      </c>
      <c r="F145" s="238" t="s">
        <v>137</v>
      </c>
      <c r="G145" s="236"/>
      <c r="H145" s="239">
        <v>10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135</v>
      </c>
      <c r="AU145" s="245" t="s">
        <v>83</v>
      </c>
      <c r="AV145" s="14" t="s">
        <v>131</v>
      </c>
      <c r="AW145" s="14" t="s">
        <v>32</v>
      </c>
      <c r="AX145" s="14" t="s">
        <v>81</v>
      </c>
      <c r="AY145" s="245" t="s">
        <v>124</v>
      </c>
    </row>
    <row r="146" s="2" customFormat="1" ht="16.5" customHeight="1">
      <c r="A146" s="39"/>
      <c r="B146" s="40"/>
      <c r="C146" s="246" t="s">
        <v>215</v>
      </c>
      <c r="D146" s="246" t="s">
        <v>198</v>
      </c>
      <c r="E146" s="247" t="s">
        <v>216</v>
      </c>
      <c r="F146" s="248" t="s">
        <v>217</v>
      </c>
      <c r="G146" s="249" t="s">
        <v>183</v>
      </c>
      <c r="H146" s="250">
        <v>3.6000000000000001</v>
      </c>
      <c r="I146" s="251"/>
      <c r="J146" s="252">
        <f>ROUND(I146*H146,2)</f>
        <v>0</v>
      </c>
      <c r="K146" s="248" t="s">
        <v>130</v>
      </c>
      <c r="L146" s="253"/>
      <c r="M146" s="254" t="s">
        <v>19</v>
      </c>
      <c r="N146" s="255" t="s">
        <v>44</v>
      </c>
      <c r="O146" s="85"/>
      <c r="P146" s="214">
        <f>O146*H146</f>
        <v>0</v>
      </c>
      <c r="Q146" s="214">
        <v>1</v>
      </c>
      <c r="R146" s="214">
        <f>Q146*H146</f>
        <v>3.6000000000000001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174</v>
      </c>
      <c r="AT146" s="216" t="s">
        <v>198</v>
      </c>
      <c r="AU146" s="216" t="s">
        <v>83</v>
      </c>
      <c r="AY146" s="18" t="s">
        <v>124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131</v>
      </c>
      <c r="BM146" s="216" t="s">
        <v>218</v>
      </c>
    </row>
    <row r="147" s="13" customFormat="1">
      <c r="A147" s="13"/>
      <c r="B147" s="223"/>
      <c r="C147" s="224"/>
      <c r="D147" s="225" t="s">
        <v>135</v>
      </c>
      <c r="E147" s="226" t="s">
        <v>19</v>
      </c>
      <c r="F147" s="227" t="s">
        <v>219</v>
      </c>
      <c r="G147" s="224"/>
      <c r="H147" s="228">
        <v>3.6000000000000001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83</v>
      </c>
      <c r="AV147" s="13" t="s">
        <v>83</v>
      </c>
      <c r="AW147" s="13" t="s">
        <v>32</v>
      </c>
      <c r="AX147" s="13" t="s">
        <v>73</v>
      </c>
      <c r="AY147" s="234" t="s">
        <v>124</v>
      </c>
    </row>
    <row r="148" s="14" customFormat="1">
      <c r="A148" s="14"/>
      <c r="B148" s="235"/>
      <c r="C148" s="236"/>
      <c r="D148" s="225" t="s">
        <v>135</v>
      </c>
      <c r="E148" s="237" t="s">
        <v>19</v>
      </c>
      <c r="F148" s="238" t="s">
        <v>137</v>
      </c>
      <c r="G148" s="236"/>
      <c r="H148" s="239">
        <v>3.6000000000000001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135</v>
      </c>
      <c r="AU148" s="245" t="s">
        <v>83</v>
      </c>
      <c r="AV148" s="14" t="s">
        <v>131</v>
      </c>
      <c r="AW148" s="14" t="s">
        <v>32</v>
      </c>
      <c r="AX148" s="14" t="s">
        <v>81</v>
      </c>
      <c r="AY148" s="245" t="s">
        <v>124</v>
      </c>
    </row>
    <row r="149" s="12" customFormat="1" ht="22.8" customHeight="1">
      <c r="A149" s="12"/>
      <c r="B149" s="189"/>
      <c r="C149" s="190"/>
      <c r="D149" s="191" t="s">
        <v>72</v>
      </c>
      <c r="E149" s="203" t="s">
        <v>154</v>
      </c>
      <c r="F149" s="203" t="s">
        <v>220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SUM(P150:P184)</f>
        <v>0</v>
      </c>
      <c r="Q149" s="197"/>
      <c r="R149" s="198">
        <f>SUM(R150:R184)</f>
        <v>61.554379999999995</v>
      </c>
      <c r="S149" s="197"/>
      <c r="T149" s="199">
        <f>SUM(T150:T184)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0" t="s">
        <v>81</v>
      </c>
      <c r="AT149" s="201" t="s">
        <v>72</v>
      </c>
      <c r="AU149" s="201" t="s">
        <v>81</v>
      </c>
      <c r="AY149" s="200" t="s">
        <v>124</v>
      </c>
      <c r="BK149" s="202">
        <f>SUM(BK150:BK184)</f>
        <v>0</v>
      </c>
    </row>
    <row r="150" s="2" customFormat="1" ht="24.15" customHeight="1">
      <c r="A150" s="39"/>
      <c r="B150" s="40"/>
      <c r="C150" s="205" t="s">
        <v>221</v>
      </c>
      <c r="D150" s="205" t="s">
        <v>126</v>
      </c>
      <c r="E150" s="206" t="s">
        <v>222</v>
      </c>
      <c r="F150" s="207" t="s">
        <v>223</v>
      </c>
      <c r="G150" s="208" t="s">
        <v>129</v>
      </c>
      <c r="H150" s="209">
        <v>474.82799999999997</v>
      </c>
      <c r="I150" s="210"/>
      <c r="J150" s="211">
        <f>ROUND(I150*H150,2)</f>
        <v>0</v>
      </c>
      <c r="K150" s="207" t="s">
        <v>130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131</v>
      </c>
      <c r="AT150" s="216" t="s">
        <v>126</v>
      </c>
      <c r="AU150" s="216" t="s">
        <v>83</v>
      </c>
      <c r="AY150" s="18" t="s">
        <v>124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131</v>
      </c>
      <c r="BM150" s="216" t="s">
        <v>224</v>
      </c>
    </row>
    <row r="151" s="2" customFormat="1">
      <c r="A151" s="39"/>
      <c r="B151" s="40"/>
      <c r="C151" s="41"/>
      <c r="D151" s="218" t="s">
        <v>133</v>
      </c>
      <c r="E151" s="41"/>
      <c r="F151" s="219" t="s">
        <v>225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133</v>
      </c>
      <c r="AU151" s="18" t="s">
        <v>83</v>
      </c>
    </row>
    <row r="152" s="13" customFormat="1">
      <c r="A152" s="13"/>
      <c r="B152" s="223"/>
      <c r="C152" s="224"/>
      <c r="D152" s="225" t="s">
        <v>135</v>
      </c>
      <c r="E152" s="226" t="s">
        <v>19</v>
      </c>
      <c r="F152" s="227" t="s">
        <v>226</v>
      </c>
      <c r="G152" s="224"/>
      <c r="H152" s="228">
        <v>474.82799999999997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135</v>
      </c>
      <c r="AU152" s="234" t="s">
        <v>83</v>
      </c>
      <c r="AV152" s="13" t="s">
        <v>83</v>
      </c>
      <c r="AW152" s="13" t="s">
        <v>32</v>
      </c>
      <c r="AX152" s="13" t="s">
        <v>73</v>
      </c>
      <c r="AY152" s="234" t="s">
        <v>124</v>
      </c>
    </row>
    <row r="153" s="14" customFormat="1">
      <c r="A153" s="14"/>
      <c r="B153" s="235"/>
      <c r="C153" s="236"/>
      <c r="D153" s="225" t="s">
        <v>135</v>
      </c>
      <c r="E153" s="237" t="s">
        <v>19</v>
      </c>
      <c r="F153" s="238" t="s">
        <v>137</v>
      </c>
      <c r="G153" s="236"/>
      <c r="H153" s="239">
        <v>474.82799999999997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135</v>
      </c>
      <c r="AU153" s="245" t="s">
        <v>83</v>
      </c>
      <c r="AV153" s="14" t="s">
        <v>131</v>
      </c>
      <c r="AW153" s="14" t="s">
        <v>32</v>
      </c>
      <c r="AX153" s="14" t="s">
        <v>81</v>
      </c>
      <c r="AY153" s="245" t="s">
        <v>124</v>
      </c>
    </row>
    <row r="154" s="2" customFormat="1" ht="16.5" customHeight="1">
      <c r="A154" s="39"/>
      <c r="B154" s="40"/>
      <c r="C154" s="205" t="s">
        <v>227</v>
      </c>
      <c r="D154" s="205" t="s">
        <v>126</v>
      </c>
      <c r="E154" s="206" t="s">
        <v>228</v>
      </c>
      <c r="F154" s="207" t="s">
        <v>229</v>
      </c>
      <c r="G154" s="208" t="s">
        <v>129</v>
      </c>
      <c r="H154" s="209">
        <v>4748.2799999999997</v>
      </c>
      <c r="I154" s="210"/>
      <c r="J154" s="211">
        <f>ROUND(I154*H154,2)</f>
        <v>0</v>
      </c>
      <c r="K154" s="207" t="s">
        <v>130</v>
      </c>
      <c r="L154" s="45"/>
      <c r="M154" s="212" t="s">
        <v>19</v>
      </c>
      <c r="N154" s="213" t="s">
        <v>44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131</v>
      </c>
      <c r="AT154" s="216" t="s">
        <v>126</v>
      </c>
      <c r="AU154" s="216" t="s">
        <v>83</v>
      </c>
      <c r="AY154" s="18" t="s">
        <v>124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131</v>
      </c>
      <c r="BM154" s="216" t="s">
        <v>230</v>
      </c>
    </row>
    <row r="155" s="2" customFormat="1">
      <c r="A155" s="39"/>
      <c r="B155" s="40"/>
      <c r="C155" s="41"/>
      <c r="D155" s="218" t="s">
        <v>133</v>
      </c>
      <c r="E155" s="41"/>
      <c r="F155" s="219" t="s">
        <v>231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133</v>
      </c>
      <c r="AU155" s="18" t="s">
        <v>83</v>
      </c>
    </row>
    <row r="156" s="13" customFormat="1">
      <c r="A156" s="13"/>
      <c r="B156" s="223"/>
      <c r="C156" s="224"/>
      <c r="D156" s="225" t="s">
        <v>135</v>
      </c>
      <c r="E156" s="226" t="s">
        <v>19</v>
      </c>
      <c r="F156" s="227" t="s">
        <v>232</v>
      </c>
      <c r="G156" s="224"/>
      <c r="H156" s="228">
        <v>4748.2799999999997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135</v>
      </c>
      <c r="AU156" s="234" t="s">
        <v>83</v>
      </c>
      <c r="AV156" s="13" t="s">
        <v>83</v>
      </c>
      <c r="AW156" s="13" t="s">
        <v>32</v>
      </c>
      <c r="AX156" s="13" t="s">
        <v>73</v>
      </c>
      <c r="AY156" s="234" t="s">
        <v>124</v>
      </c>
    </row>
    <row r="157" s="14" customFormat="1">
      <c r="A157" s="14"/>
      <c r="B157" s="235"/>
      <c r="C157" s="236"/>
      <c r="D157" s="225" t="s">
        <v>135</v>
      </c>
      <c r="E157" s="237" t="s">
        <v>19</v>
      </c>
      <c r="F157" s="238" t="s">
        <v>137</v>
      </c>
      <c r="G157" s="236"/>
      <c r="H157" s="239">
        <v>4748.2799999999997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135</v>
      </c>
      <c r="AU157" s="245" t="s">
        <v>83</v>
      </c>
      <c r="AV157" s="14" t="s">
        <v>131</v>
      </c>
      <c r="AW157" s="14" t="s">
        <v>32</v>
      </c>
      <c r="AX157" s="14" t="s">
        <v>81</v>
      </c>
      <c r="AY157" s="245" t="s">
        <v>124</v>
      </c>
    </row>
    <row r="158" s="2" customFormat="1" ht="24.15" customHeight="1">
      <c r="A158" s="39"/>
      <c r="B158" s="40"/>
      <c r="C158" s="205" t="s">
        <v>233</v>
      </c>
      <c r="D158" s="205" t="s">
        <v>126</v>
      </c>
      <c r="E158" s="206" t="s">
        <v>234</v>
      </c>
      <c r="F158" s="207" t="s">
        <v>235</v>
      </c>
      <c r="G158" s="208" t="s">
        <v>129</v>
      </c>
      <c r="H158" s="209">
        <v>2374.1399999999999</v>
      </c>
      <c r="I158" s="210"/>
      <c r="J158" s="211">
        <f>ROUND(I158*H158,2)</f>
        <v>0</v>
      </c>
      <c r="K158" s="207" t="s">
        <v>130</v>
      </c>
      <c r="L158" s="45"/>
      <c r="M158" s="212" t="s">
        <v>19</v>
      </c>
      <c r="N158" s="213" t="s">
        <v>44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131</v>
      </c>
      <c r="AT158" s="216" t="s">
        <v>126</v>
      </c>
      <c r="AU158" s="216" t="s">
        <v>83</v>
      </c>
      <c r="AY158" s="18" t="s">
        <v>124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81</v>
      </c>
      <c r="BK158" s="217">
        <f>ROUND(I158*H158,2)</f>
        <v>0</v>
      </c>
      <c r="BL158" s="18" t="s">
        <v>131</v>
      </c>
      <c r="BM158" s="216" t="s">
        <v>236</v>
      </c>
    </row>
    <row r="159" s="2" customFormat="1">
      <c r="A159" s="39"/>
      <c r="B159" s="40"/>
      <c r="C159" s="41"/>
      <c r="D159" s="218" t="s">
        <v>133</v>
      </c>
      <c r="E159" s="41"/>
      <c r="F159" s="219" t="s">
        <v>237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133</v>
      </c>
      <c r="AU159" s="18" t="s">
        <v>83</v>
      </c>
    </row>
    <row r="160" s="13" customFormat="1">
      <c r="A160" s="13"/>
      <c r="B160" s="223"/>
      <c r="C160" s="224"/>
      <c r="D160" s="225" t="s">
        <v>135</v>
      </c>
      <c r="E160" s="226" t="s">
        <v>19</v>
      </c>
      <c r="F160" s="227" t="s">
        <v>238</v>
      </c>
      <c r="G160" s="224"/>
      <c r="H160" s="228">
        <v>2374.1399999999999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135</v>
      </c>
      <c r="AU160" s="234" t="s">
        <v>83</v>
      </c>
      <c r="AV160" s="13" t="s">
        <v>83</v>
      </c>
      <c r="AW160" s="13" t="s">
        <v>32</v>
      </c>
      <c r="AX160" s="13" t="s">
        <v>73</v>
      </c>
      <c r="AY160" s="234" t="s">
        <v>124</v>
      </c>
    </row>
    <row r="161" s="14" customFormat="1">
      <c r="A161" s="14"/>
      <c r="B161" s="235"/>
      <c r="C161" s="236"/>
      <c r="D161" s="225" t="s">
        <v>135</v>
      </c>
      <c r="E161" s="237" t="s">
        <v>19</v>
      </c>
      <c r="F161" s="238" t="s">
        <v>137</v>
      </c>
      <c r="G161" s="236"/>
      <c r="H161" s="239">
        <v>2374.1399999999999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135</v>
      </c>
      <c r="AU161" s="245" t="s">
        <v>83</v>
      </c>
      <c r="AV161" s="14" t="s">
        <v>131</v>
      </c>
      <c r="AW161" s="14" t="s">
        <v>32</v>
      </c>
      <c r="AX161" s="14" t="s">
        <v>81</v>
      </c>
      <c r="AY161" s="245" t="s">
        <v>124</v>
      </c>
    </row>
    <row r="162" s="2" customFormat="1" ht="24.15" customHeight="1">
      <c r="A162" s="39"/>
      <c r="B162" s="40"/>
      <c r="C162" s="205" t="s">
        <v>239</v>
      </c>
      <c r="D162" s="205" t="s">
        <v>126</v>
      </c>
      <c r="E162" s="206" t="s">
        <v>240</v>
      </c>
      <c r="F162" s="207" t="s">
        <v>241</v>
      </c>
      <c r="G162" s="208" t="s">
        <v>129</v>
      </c>
      <c r="H162" s="209">
        <v>2374.1399999999999</v>
      </c>
      <c r="I162" s="210"/>
      <c r="J162" s="211">
        <f>ROUND(I162*H162,2)</f>
        <v>0</v>
      </c>
      <c r="K162" s="207" t="s">
        <v>130</v>
      </c>
      <c r="L162" s="45"/>
      <c r="M162" s="212" t="s">
        <v>19</v>
      </c>
      <c r="N162" s="213" t="s">
        <v>44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131</v>
      </c>
      <c r="AT162" s="216" t="s">
        <v>126</v>
      </c>
      <c r="AU162" s="216" t="s">
        <v>83</v>
      </c>
      <c r="AY162" s="18" t="s">
        <v>124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81</v>
      </c>
      <c r="BK162" s="217">
        <f>ROUND(I162*H162,2)</f>
        <v>0</v>
      </c>
      <c r="BL162" s="18" t="s">
        <v>131</v>
      </c>
      <c r="BM162" s="216" t="s">
        <v>242</v>
      </c>
    </row>
    <row r="163" s="2" customFormat="1">
      <c r="A163" s="39"/>
      <c r="B163" s="40"/>
      <c r="C163" s="41"/>
      <c r="D163" s="218" t="s">
        <v>133</v>
      </c>
      <c r="E163" s="41"/>
      <c r="F163" s="219" t="s">
        <v>243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133</v>
      </c>
      <c r="AU163" s="18" t="s">
        <v>83</v>
      </c>
    </row>
    <row r="164" s="13" customFormat="1">
      <c r="A164" s="13"/>
      <c r="B164" s="223"/>
      <c r="C164" s="224"/>
      <c r="D164" s="225" t="s">
        <v>135</v>
      </c>
      <c r="E164" s="226" t="s">
        <v>19</v>
      </c>
      <c r="F164" s="227" t="s">
        <v>244</v>
      </c>
      <c r="G164" s="224"/>
      <c r="H164" s="228">
        <v>2374.1399999999999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135</v>
      </c>
      <c r="AU164" s="234" t="s">
        <v>83</v>
      </c>
      <c r="AV164" s="13" t="s">
        <v>83</v>
      </c>
      <c r="AW164" s="13" t="s">
        <v>32</v>
      </c>
      <c r="AX164" s="13" t="s">
        <v>73</v>
      </c>
      <c r="AY164" s="234" t="s">
        <v>124</v>
      </c>
    </row>
    <row r="165" s="14" customFormat="1">
      <c r="A165" s="14"/>
      <c r="B165" s="235"/>
      <c r="C165" s="236"/>
      <c r="D165" s="225" t="s">
        <v>135</v>
      </c>
      <c r="E165" s="237" t="s">
        <v>19</v>
      </c>
      <c r="F165" s="238" t="s">
        <v>137</v>
      </c>
      <c r="G165" s="236"/>
      <c r="H165" s="239">
        <v>2374.1399999999999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135</v>
      </c>
      <c r="AU165" s="245" t="s">
        <v>83</v>
      </c>
      <c r="AV165" s="14" t="s">
        <v>131</v>
      </c>
      <c r="AW165" s="14" t="s">
        <v>32</v>
      </c>
      <c r="AX165" s="14" t="s">
        <v>81</v>
      </c>
      <c r="AY165" s="245" t="s">
        <v>124</v>
      </c>
    </row>
    <row r="166" s="2" customFormat="1" ht="44.25" customHeight="1">
      <c r="A166" s="39"/>
      <c r="B166" s="40"/>
      <c r="C166" s="205" t="s">
        <v>245</v>
      </c>
      <c r="D166" s="205" t="s">
        <v>126</v>
      </c>
      <c r="E166" s="206" t="s">
        <v>246</v>
      </c>
      <c r="F166" s="207" t="s">
        <v>247</v>
      </c>
      <c r="G166" s="208" t="s">
        <v>129</v>
      </c>
      <c r="H166" s="209">
        <v>186</v>
      </c>
      <c r="I166" s="210"/>
      <c r="J166" s="211">
        <f>ROUND(I166*H166,2)</f>
        <v>0</v>
      </c>
      <c r="K166" s="207" t="s">
        <v>130</v>
      </c>
      <c r="L166" s="45"/>
      <c r="M166" s="212" t="s">
        <v>19</v>
      </c>
      <c r="N166" s="213" t="s">
        <v>44</v>
      </c>
      <c r="O166" s="85"/>
      <c r="P166" s="214">
        <f>O166*H166</f>
        <v>0</v>
      </c>
      <c r="Q166" s="214">
        <v>0.089219999999999994</v>
      </c>
      <c r="R166" s="214">
        <f>Q166*H166</f>
        <v>16.594919999999998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131</v>
      </c>
      <c r="AT166" s="216" t="s">
        <v>126</v>
      </c>
      <c r="AU166" s="216" t="s">
        <v>83</v>
      </c>
      <c r="AY166" s="18" t="s">
        <v>124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81</v>
      </c>
      <c r="BK166" s="217">
        <f>ROUND(I166*H166,2)</f>
        <v>0</v>
      </c>
      <c r="BL166" s="18" t="s">
        <v>131</v>
      </c>
      <c r="BM166" s="216" t="s">
        <v>248</v>
      </c>
    </row>
    <row r="167" s="2" customFormat="1">
      <c r="A167" s="39"/>
      <c r="B167" s="40"/>
      <c r="C167" s="41"/>
      <c r="D167" s="218" t="s">
        <v>133</v>
      </c>
      <c r="E167" s="41"/>
      <c r="F167" s="219" t="s">
        <v>249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133</v>
      </c>
      <c r="AU167" s="18" t="s">
        <v>83</v>
      </c>
    </row>
    <row r="168" s="13" customFormat="1">
      <c r="A168" s="13"/>
      <c r="B168" s="223"/>
      <c r="C168" s="224"/>
      <c r="D168" s="225" t="s">
        <v>135</v>
      </c>
      <c r="E168" s="226" t="s">
        <v>19</v>
      </c>
      <c r="F168" s="227" t="s">
        <v>250</v>
      </c>
      <c r="G168" s="224"/>
      <c r="H168" s="228">
        <v>186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135</v>
      </c>
      <c r="AU168" s="234" t="s">
        <v>83</v>
      </c>
      <c r="AV168" s="13" t="s">
        <v>83</v>
      </c>
      <c r="AW168" s="13" t="s">
        <v>32</v>
      </c>
      <c r="AX168" s="13" t="s">
        <v>73</v>
      </c>
      <c r="AY168" s="234" t="s">
        <v>124</v>
      </c>
    </row>
    <row r="169" s="14" customFormat="1">
      <c r="A169" s="14"/>
      <c r="B169" s="235"/>
      <c r="C169" s="236"/>
      <c r="D169" s="225" t="s">
        <v>135</v>
      </c>
      <c r="E169" s="237" t="s">
        <v>19</v>
      </c>
      <c r="F169" s="238" t="s">
        <v>137</v>
      </c>
      <c r="G169" s="236"/>
      <c r="H169" s="239">
        <v>186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135</v>
      </c>
      <c r="AU169" s="245" t="s">
        <v>83</v>
      </c>
      <c r="AV169" s="14" t="s">
        <v>131</v>
      </c>
      <c r="AW169" s="14" t="s">
        <v>32</v>
      </c>
      <c r="AX169" s="14" t="s">
        <v>81</v>
      </c>
      <c r="AY169" s="245" t="s">
        <v>124</v>
      </c>
    </row>
    <row r="170" s="2" customFormat="1" ht="16.5" customHeight="1">
      <c r="A170" s="39"/>
      <c r="B170" s="40"/>
      <c r="C170" s="205" t="s">
        <v>7</v>
      </c>
      <c r="D170" s="205" t="s">
        <v>126</v>
      </c>
      <c r="E170" s="206" t="s">
        <v>251</v>
      </c>
      <c r="F170" s="207" t="s">
        <v>252</v>
      </c>
      <c r="G170" s="208" t="s">
        <v>129</v>
      </c>
      <c r="H170" s="209">
        <v>55</v>
      </c>
      <c r="I170" s="210"/>
      <c r="J170" s="211">
        <f>ROUND(I170*H170,2)</f>
        <v>0</v>
      </c>
      <c r="K170" s="207" t="s">
        <v>19</v>
      </c>
      <c r="L170" s="45"/>
      <c r="M170" s="212" t="s">
        <v>19</v>
      </c>
      <c r="N170" s="213" t="s">
        <v>44</v>
      </c>
      <c r="O170" s="85"/>
      <c r="P170" s="214">
        <f>O170*H170</f>
        <v>0</v>
      </c>
      <c r="Q170" s="214">
        <v>0.089219999999999994</v>
      </c>
      <c r="R170" s="214">
        <f>Q170*H170</f>
        <v>4.9070999999999998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131</v>
      </c>
      <c r="AT170" s="216" t="s">
        <v>126</v>
      </c>
      <c r="AU170" s="216" t="s">
        <v>83</v>
      </c>
      <c r="AY170" s="18" t="s">
        <v>124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131</v>
      </c>
      <c r="BM170" s="216" t="s">
        <v>253</v>
      </c>
    </row>
    <row r="171" s="13" customFormat="1">
      <c r="A171" s="13"/>
      <c r="B171" s="223"/>
      <c r="C171" s="224"/>
      <c r="D171" s="225" t="s">
        <v>135</v>
      </c>
      <c r="E171" s="226" t="s">
        <v>19</v>
      </c>
      <c r="F171" s="227" t="s">
        <v>254</v>
      </c>
      <c r="G171" s="224"/>
      <c r="H171" s="228">
        <v>55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135</v>
      </c>
      <c r="AU171" s="234" t="s">
        <v>83</v>
      </c>
      <c r="AV171" s="13" t="s">
        <v>83</v>
      </c>
      <c r="AW171" s="13" t="s">
        <v>32</v>
      </c>
      <c r="AX171" s="13" t="s">
        <v>73</v>
      </c>
      <c r="AY171" s="234" t="s">
        <v>124</v>
      </c>
    </row>
    <row r="172" s="14" customFormat="1">
      <c r="A172" s="14"/>
      <c r="B172" s="235"/>
      <c r="C172" s="236"/>
      <c r="D172" s="225" t="s">
        <v>135</v>
      </c>
      <c r="E172" s="237" t="s">
        <v>19</v>
      </c>
      <c r="F172" s="238" t="s">
        <v>137</v>
      </c>
      <c r="G172" s="236"/>
      <c r="H172" s="239">
        <v>55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135</v>
      </c>
      <c r="AU172" s="245" t="s">
        <v>83</v>
      </c>
      <c r="AV172" s="14" t="s">
        <v>131</v>
      </c>
      <c r="AW172" s="14" t="s">
        <v>32</v>
      </c>
      <c r="AX172" s="14" t="s">
        <v>81</v>
      </c>
      <c r="AY172" s="245" t="s">
        <v>124</v>
      </c>
    </row>
    <row r="173" s="2" customFormat="1" ht="44.25" customHeight="1">
      <c r="A173" s="39"/>
      <c r="B173" s="40"/>
      <c r="C173" s="205" t="s">
        <v>255</v>
      </c>
      <c r="D173" s="205" t="s">
        <v>126</v>
      </c>
      <c r="E173" s="206" t="s">
        <v>256</v>
      </c>
      <c r="F173" s="207" t="s">
        <v>257</v>
      </c>
      <c r="G173" s="208" t="s">
        <v>129</v>
      </c>
      <c r="H173" s="209">
        <v>75</v>
      </c>
      <c r="I173" s="210"/>
      <c r="J173" s="211">
        <f>ROUND(I173*H173,2)</f>
        <v>0</v>
      </c>
      <c r="K173" s="207" t="s">
        <v>130</v>
      </c>
      <c r="L173" s="45"/>
      <c r="M173" s="212" t="s">
        <v>19</v>
      </c>
      <c r="N173" s="213" t="s">
        <v>44</v>
      </c>
      <c r="O173" s="85"/>
      <c r="P173" s="214">
        <f>O173*H173</f>
        <v>0</v>
      </c>
      <c r="Q173" s="214">
        <v>0.090620000000000006</v>
      </c>
      <c r="R173" s="214">
        <f>Q173*H173</f>
        <v>6.7965000000000009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131</v>
      </c>
      <c r="AT173" s="216" t="s">
        <v>126</v>
      </c>
      <c r="AU173" s="216" t="s">
        <v>83</v>
      </c>
      <c r="AY173" s="18" t="s">
        <v>124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81</v>
      </c>
      <c r="BK173" s="217">
        <f>ROUND(I173*H173,2)</f>
        <v>0</v>
      </c>
      <c r="BL173" s="18" t="s">
        <v>131</v>
      </c>
      <c r="BM173" s="216" t="s">
        <v>258</v>
      </c>
    </row>
    <row r="174" s="2" customFormat="1">
      <c r="A174" s="39"/>
      <c r="B174" s="40"/>
      <c r="C174" s="41"/>
      <c r="D174" s="218" t="s">
        <v>133</v>
      </c>
      <c r="E174" s="41"/>
      <c r="F174" s="219" t="s">
        <v>259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133</v>
      </c>
      <c r="AU174" s="18" t="s">
        <v>83</v>
      </c>
    </row>
    <row r="175" s="13" customFormat="1">
      <c r="A175" s="13"/>
      <c r="B175" s="223"/>
      <c r="C175" s="224"/>
      <c r="D175" s="225" t="s">
        <v>135</v>
      </c>
      <c r="E175" s="226" t="s">
        <v>19</v>
      </c>
      <c r="F175" s="227" t="s">
        <v>260</v>
      </c>
      <c r="G175" s="224"/>
      <c r="H175" s="228">
        <v>75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135</v>
      </c>
      <c r="AU175" s="234" t="s">
        <v>83</v>
      </c>
      <c r="AV175" s="13" t="s">
        <v>83</v>
      </c>
      <c r="AW175" s="13" t="s">
        <v>32</v>
      </c>
      <c r="AX175" s="13" t="s">
        <v>73</v>
      </c>
      <c r="AY175" s="234" t="s">
        <v>124</v>
      </c>
    </row>
    <row r="176" s="14" customFormat="1">
      <c r="A176" s="14"/>
      <c r="B176" s="235"/>
      <c r="C176" s="236"/>
      <c r="D176" s="225" t="s">
        <v>135</v>
      </c>
      <c r="E176" s="237" t="s">
        <v>19</v>
      </c>
      <c r="F176" s="238" t="s">
        <v>137</v>
      </c>
      <c r="G176" s="236"/>
      <c r="H176" s="239">
        <v>75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135</v>
      </c>
      <c r="AU176" s="245" t="s">
        <v>83</v>
      </c>
      <c r="AV176" s="14" t="s">
        <v>131</v>
      </c>
      <c r="AW176" s="14" t="s">
        <v>32</v>
      </c>
      <c r="AX176" s="14" t="s">
        <v>81</v>
      </c>
      <c r="AY176" s="245" t="s">
        <v>124</v>
      </c>
    </row>
    <row r="177" s="2" customFormat="1" ht="16.5" customHeight="1">
      <c r="A177" s="39"/>
      <c r="B177" s="40"/>
      <c r="C177" s="246" t="s">
        <v>261</v>
      </c>
      <c r="D177" s="246" t="s">
        <v>198</v>
      </c>
      <c r="E177" s="247" t="s">
        <v>262</v>
      </c>
      <c r="F177" s="248" t="s">
        <v>263</v>
      </c>
      <c r="G177" s="249" t="s">
        <v>129</v>
      </c>
      <c r="H177" s="250">
        <v>76.5</v>
      </c>
      <c r="I177" s="251"/>
      <c r="J177" s="252">
        <f>ROUND(I177*H177,2)</f>
        <v>0</v>
      </c>
      <c r="K177" s="248" t="s">
        <v>130</v>
      </c>
      <c r="L177" s="253"/>
      <c r="M177" s="254" t="s">
        <v>19</v>
      </c>
      <c r="N177" s="255" t="s">
        <v>44</v>
      </c>
      <c r="O177" s="85"/>
      <c r="P177" s="214">
        <f>O177*H177</f>
        <v>0</v>
      </c>
      <c r="Q177" s="214">
        <v>0.17499999999999999</v>
      </c>
      <c r="R177" s="214">
        <f>Q177*H177</f>
        <v>13.387499999999999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174</v>
      </c>
      <c r="AT177" s="216" t="s">
        <v>198</v>
      </c>
      <c r="AU177" s="216" t="s">
        <v>83</v>
      </c>
      <c r="AY177" s="18" t="s">
        <v>124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131</v>
      </c>
      <c r="BM177" s="216" t="s">
        <v>264</v>
      </c>
    </row>
    <row r="178" s="13" customFormat="1">
      <c r="A178" s="13"/>
      <c r="B178" s="223"/>
      <c r="C178" s="224"/>
      <c r="D178" s="225" t="s">
        <v>135</v>
      </c>
      <c r="E178" s="226" t="s">
        <v>19</v>
      </c>
      <c r="F178" s="227" t="s">
        <v>265</v>
      </c>
      <c r="G178" s="224"/>
      <c r="H178" s="228">
        <v>75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135</v>
      </c>
      <c r="AU178" s="234" t="s">
        <v>83</v>
      </c>
      <c r="AV178" s="13" t="s">
        <v>83</v>
      </c>
      <c r="AW178" s="13" t="s">
        <v>32</v>
      </c>
      <c r="AX178" s="13" t="s">
        <v>73</v>
      </c>
      <c r="AY178" s="234" t="s">
        <v>124</v>
      </c>
    </row>
    <row r="179" s="14" customFormat="1">
      <c r="A179" s="14"/>
      <c r="B179" s="235"/>
      <c r="C179" s="236"/>
      <c r="D179" s="225" t="s">
        <v>135</v>
      </c>
      <c r="E179" s="237" t="s">
        <v>19</v>
      </c>
      <c r="F179" s="238" t="s">
        <v>137</v>
      </c>
      <c r="G179" s="236"/>
      <c r="H179" s="239">
        <v>75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135</v>
      </c>
      <c r="AU179" s="245" t="s">
        <v>83</v>
      </c>
      <c r="AV179" s="14" t="s">
        <v>131</v>
      </c>
      <c r="AW179" s="14" t="s">
        <v>32</v>
      </c>
      <c r="AX179" s="14" t="s">
        <v>81</v>
      </c>
      <c r="AY179" s="245" t="s">
        <v>124</v>
      </c>
    </row>
    <row r="180" s="13" customFormat="1">
      <c r="A180" s="13"/>
      <c r="B180" s="223"/>
      <c r="C180" s="224"/>
      <c r="D180" s="225" t="s">
        <v>135</v>
      </c>
      <c r="E180" s="224"/>
      <c r="F180" s="227" t="s">
        <v>266</v>
      </c>
      <c r="G180" s="224"/>
      <c r="H180" s="228">
        <v>76.5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135</v>
      </c>
      <c r="AU180" s="234" t="s">
        <v>83</v>
      </c>
      <c r="AV180" s="13" t="s">
        <v>83</v>
      </c>
      <c r="AW180" s="13" t="s">
        <v>4</v>
      </c>
      <c r="AX180" s="13" t="s">
        <v>81</v>
      </c>
      <c r="AY180" s="234" t="s">
        <v>124</v>
      </c>
    </row>
    <row r="181" s="2" customFormat="1" ht="37.8" customHeight="1">
      <c r="A181" s="39"/>
      <c r="B181" s="40"/>
      <c r="C181" s="205" t="s">
        <v>267</v>
      </c>
      <c r="D181" s="205" t="s">
        <v>126</v>
      </c>
      <c r="E181" s="206" t="s">
        <v>268</v>
      </c>
      <c r="F181" s="207" t="s">
        <v>269</v>
      </c>
      <c r="G181" s="208" t="s">
        <v>129</v>
      </c>
      <c r="H181" s="209">
        <v>178</v>
      </c>
      <c r="I181" s="210"/>
      <c r="J181" s="211">
        <f>ROUND(I181*H181,2)</f>
        <v>0</v>
      </c>
      <c r="K181" s="207" t="s">
        <v>130</v>
      </c>
      <c r="L181" s="45"/>
      <c r="M181" s="212" t="s">
        <v>19</v>
      </c>
      <c r="N181" s="213" t="s">
        <v>44</v>
      </c>
      <c r="O181" s="85"/>
      <c r="P181" s="214">
        <f>O181*H181</f>
        <v>0</v>
      </c>
      <c r="Q181" s="214">
        <v>0.11162</v>
      </c>
      <c r="R181" s="214">
        <f>Q181*H181</f>
        <v>19.868359999999999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131</v>
      </c>
      <c r="AT181" s="216" t="s">
        <v>126</v>
      </c>
      <c r="AU181" s="216" t="s">
        <v>83</v>
      </c>
      <c r="AY181" s="18" t="s">
        <v>124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81</v>
      </c>
      <c r="BK181" s="217">
        <f>ROUND(I181*H181,2)</f>
        <v>0</v>
      </c>
      <c r="BL181" s="18" t="s">
        <v>131</v>
      </c>
      <c r="BM181" s="216" t="s">
        <v>270</v>
      </c>
    </row>
    <row r="182" s="2" customFormat="1">
      <c r="A182" s="39"/>
      <c r="B182" s="40"/>
      <c r="C182" s="41"/>
      <c r="D182" s="218" t="s">
        <v>133</v>
      </c>
      <c r="E182" s="41"/>
      <c r="F182" s="219" t="s">
        <v>271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133</v>
      </c>
      <c r="AU182" s="18" t="s">
        <v>83</v>
      </c>
    </row>
    <row r="183" s="13" customFormat="1">
      <c r="A183" s="13"/>
      <c r="B183" s="223"/>
      <c r="C183" s="224"/>
      <c r="D183" s="225" t="s">
        <v>135</v>
      </c>
      <c r="E183" s="226" t="s">
        <v>19</v>
      </c>
      <c r="F183" s="227" t="s">
        <v>272</v>
      </c>
      <c r="G183" s="224"/>
      <c r="H183" s="228">
        <v>178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135</v>
      </c>
      <c r="AU183" s="234" t="s">
        <v>83</v>
      </c>
      <c r="AV183" s="13" t="s">
        <v>83</v>
      </c>
      <c r="AW183" s="13" t="s">
        <v>32</v>
      </c>
      <c r="AX183" s="13" t="s">
        <v>73</v>
      </c>
      <c r="AY183" s="234" t="s">
        <v>124</v>
      </c>
    </row>
    <row r="184" s="14" customFormat="1">
      <c r="A184" s="14"/>
      <c r="B184" s="235"/>
      <c r="C184" s="236"/>
      <c r="D184" s="225" t="s">
        <v>135</v>
      </c>
      <c r="E184" s="237" t="s">
        <v>19</v>
      </c>
      <c r="F184" s="238" t="s">
        <v>137</v>
      </c>
      <c r="G184" s="236"/>
      <c r="H184" s="239">
        <v>178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135</v>
      </c>
      <c r="AU184" s="245" t="s">
        <v>83</v>
      </c>
      <c r="AV184" s="14" t="s">
        <v>131</v>
      </c>
      <c r="AW184" s="14" t="s">
        <v>32</v>
      </c>
      <c r="AX184" s="14" t="s">
        <v>81</v>
      </c>
      <c r="AY184" s="245" t="s">
        <v>124</v>
      </c>
    </row>
    <row r="185" s="12" customFormat="1" ht="22.8" customHeight="1">
      <c r="A185" s="12"/>
      <c r="B185" s="189"/>
      <c r="C185" s="190"/>
      <c r="D185" s="191" t="s">
        <v>72</v>
      </c>
      <c r="E185" s="203" t="s">
        <v>174</v>
      </c>
      <c r="F185" s="203" t="s">
        <v>273</v>
      </c>
      <c r="G185" s="190"/>
      <c r="H185" s="190"/>
      <c r="I185" s="193"/>
      <c r="J185" s="204">
        <f>BK185</f>
        <v>0</v>
      </c>
      <c r="K185" s="190"/>
      <c r="L185" s="195"/>
      <c r="M185" s="196"/>
      <c r="N185" s="197"/>
      <c r="O185" s="197"/>
      <c r="P185" s="198">
        <f>SUM(P186:P194)</f>
        <v>0</v>
      </c>
      <c r="Q185" s="197"/>
      <c r="R185" s="198">
        <f>SUM(R186:R194)</f>
        <v>17.922499999999999</v>
      </c>
      <c r="S185" s="197"/>
      <c r="T185" s="199">
        <f>SUM(T186:T194)</f>
        <v>7.5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0" t="s">
        <v>81</v>
      </c>
      <c r="AT185" s="201" t="s">
        <v>72</v>
      </c>
      <c r="AU185" s="201" t="s">
        <v>81</v>
      </c>
      <c r="AY185" s="200" t="s">
        <v>124</v>
      </c>
      <c r="BK185" s="202">
        <f>SUM(BK186:BK194)</f>
        <v>0</v>
      </c>
    </row>
    <row r="186" s="2" customFormat="1" ht="24.15" customHeight="1">
      <c r="A186" s="39"/>
      <c r="B186" s="40"/>
      <c r="C186" s="205" t="s">
        <v>274</v>
      </c>
      <c r="D186" s="205" t="s">
        <v>126</v>
      </c>
      <c r="E186" s="206" t="s">
        <v>275</v>
      </c>
      <c r="F186" s="207" t="s">
        <v>276</v>
      </c>
      <c r="G186" s="208" t="s">
        <v>277</v>
      </c>
      <c r="H186" s="209">
        <v>25</v>
      </c>
      <c r="I186" s="210"/>
      <c r="J186" s="211">
        <f>ROUND(I186*H186,2)</f>
        <v>0</v>
      </c>
      <c r="K186" s="207" t="s">
        <v>130</v>
      </c>
      <c r="L186" s="45"/>
      <c r="M186" s="212" t="s">
        <v>19</v>
      </c>
      <c r="N186" s="213" t="s">
        <v>44</v>
      </c>
      <c r="O186" s="85"/>
      <c r="P186" s="214">
        <f>O186*H186</f>
        <v>0</v>
      </c>
      <c r="Q186" s="214">
        <v>0.53325999999999996</v>
      </c>
      <c r="R186" s="214">
        <f>Q186*H186</f>
        <v>13.331499999999998</v>
      </c>
      <c r="S186" s="214">
        <v>0.29999999999999999</v>
      </c>
      <c r="T186" s="215">
        <f>S186*H186</f>
        <v>7.5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131</v>
      </c>
      <c r="AT186" s="216" t="s">
        <v>126</v>
      </c>
      <c r="AU186" s="216" t="s">
        <v>83</v>
      </c>
      <c r="AY186" s="18" t="s">
        <v>124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81</v>
      </c>
      <c r="BK186" s="217">
        <f>ROUND(I186*H186,2)</f>
        <v>0</v>
      </c>
      <c r="BL186" s="18" t="s">
        <v>131</v>
      </c>
      <c r="BM186" s="216" t="s">
        <v>278</v>
      </c>
    </row>
    <row r="187" s="2" customFormat="1">
      <c r="A187" s="39"/>
      <c r="B187" s="40"/>
      <c r="C187" s="41"/>
      <c r="D187" s="218" t="s">
        <v>133</v>
      </c>
      <c r="E187" s="41"/>
      <c r="F187" s="219" t="s">
        <v>279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133</v>
      </c>
      <c r="AU187" s="18" t="s">
        <v>83</v>
      </c>
    </row>
    <row r="188" s="13" customFormat="1">
      <c r="A188" s="13"/>
      <c r="B188" s="223"/>
      <c r="C188" s="224"/>
      <c r="D188" s="225" t="s">
        <v>135</v>
      </c>
      <c r="E188" s="226" t="s">
        <v>19</v>
      </c>
      <c r="F188" s="227" t="s">
        <v>280</v>
      </c>
      <c r="G188" s="224"/>
      <c r="H188" s="228">
        <v>25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83</v>
      </c>
      <c r="AV188" s="13" t="s">
        <v>83</v>
      </c>
      <c r="AW188" s="13" t="s">
        <v>32</v>
      </c>
      <c r="AX188" s="13" t="s">
        <v>73</v>
      </c>
      <c r="AY188" s="234" t="s">
        <v>124</v>
      </c>
    </row>
    <row r="189" s="14" customFormat="1">
      <c r="A189" s="14"/>
      <c r="B189" s="235"/>
      <c r="C189" s="236"/>
      <c r="D189" s="225" t="s">
        <v>135</v>
      </c>
      <c r="E189" s="237" t="s">
        <v>19</v>
      </c>
      <c r="F189" s="238" t="s">
        <v>137</v>
      </c>
      <c r="G189" s="236"/>
      <c r="H189" s="239">
        <v>25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131</v>
      </c>
      <c r="AW189" s="14" t="s">
        <v>32</v>
      </c>
      <c r="AX189" s="14" t="s">
        <v>81</v>
      </c>
      <c r="AY189" s="245" t="s">
        <v>124</v>
      </c>
    </row>
    <row r="190" s="2" customFormat="1" ht="16.5" customHeight="1">
      <c r="A190" s="39"/>
      <c r="B190" s="40"/>
      <c r="C190" s="246" t="s">
        <v>281</v>
      </c>
      <c r="D190" s="246" t="s">
        <v>198</v>
      </c>
      <c r="E190" s="247" t="s">
        <v>282</v>
      </c>
      <c r="F190" s="248" t="s">
        <v>283</v>
      </c>
      <c r="G190" s="249" t="s">
        <v>277</v>
      </c>
      <c r="H190" s="250">
        <v>3</v>
      </c>
      <c r="I190" s="251"/>
      <c r="J190" s="252">
        <f>ROUND(I190*H190,2)</f>
        <v>0</v>
      </c>
      <c r="K190" s="248" t="s">
        <v>130</v>
      </c>
      <c r="L190" s="253"/>
      <c r="M190" s="254" t="s">
        <v>19</v>
      </c>
      <c r="N190" s="255" t="s">
        <v>44</v>
      </c>
      <c r="O190" s="85"/>
      <c r="P190" s="214">
        <f>O190*H190</f>
        <v>0</v>
      </c>
      <c r="Q190" s="214">
        <v>0.092999999999999999</v>
      </c>
      <c r="R190" s="214">
        <f>Q190*H190</f>
        <v>0.27900000000000003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174</v>
      </c>
      <c r="AT190" s="216" t="s">
        <v>198</v>
      </c>
      <c r="AU190" s="216" t="s">
        <v>83</v>
      </c>
      <c r="AY190" s="18" t="s">
        <v>124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81</v>
      </c>
      <c r="BK190" s="217">
        <f>ROUND(I190*H190,2)</f>
        <v>0</v>
      </c>
      <c r="BL190" s="18" t="s">
        <v>131</v>
      </c>
      <c r="BM190" s="216" t="s">
        <v>284</v>
      </c>
    </row>
    <row r="191" s="2" customFormat="1" ht="16.5" customHeight="1">
      <c r="A191" s="39"/>
      <c r="B191" s="40"/>
      <c r="C191" s="246" t="s">
        <v>285</v>
      </c>
      <c r="D191" s="246" t="s">
        <v>198</v>
      </c>
      <c r="E191" s="247" t="s">
        <v>286</v>
      </c>
      <c r="F191" s="248" t="s">
        <v>287</v>
      </c>
      <c r="G191" s="249" t="s">
        <v>277</v>
      </c>
      <c r="H191" s="250">
        <v>22</v>
      </c>
      <c r="I191" s="251"/>
      <c r="J191" s="252">
        <f>ROUND(I191*H191,2)</f>
        <v>0</v>
      </c>
      <c r="K191" s="248" t="s">
        <v>130</v>
      </c>
      <c r="L191" s="253"/>
      <c r="M191" s="254" t="s">
        <v>19</v>
      </c>
      <c r="N191" s="255" t="s">
        <v>44</v>
      </c>
      <c r="O191" s="85"/>
      <c r="P191" s="214">
        <f>O191*H191</f>
        <v>0</v>
      </c>
      <c r="Q191" s="214">
        <v>0.19600000000000001</v>
      </c>
      <c r="R191" s="214">
        <f>Q191*H191</f>
        <v>4.3120000000000003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174</v>
      </c>
      <c r="AT191" s="216" t="s">
        <v>198</v>
      </c>
      <c r="AU191" s="216" t="s">
        <v>83</v>
      </c>
      <c r="AY191" s="18" t="s">
        <v>124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81</v>
      </c>
      <c r="BK191" s="217">
        <f>ROUND(I191*H191,2)</f>
        <v>0</v>
      </c>
      <c r="BL191" s="18" t="s">
        <v>131</v>
      </c>
      <c r="BM191" s="216" t="s">
        <v>288</v>
      </c>
    </row>
    <row r="192" s="2" customFormat="1" ht="16.5" customHeight="1">
      <c r="A192" s="39"/>
      <c r="B192" s="40"/>
      <c r="C192" s="205" t="s">
        <v>289</v>
      </c>
      <c r="D192" s="205" t="s">
        <v>126</v>
      </c>
      <c r="E192" s="206" t="s">
        <v>290</v>
      </c>
      <c r="F192" s="207" t="s">
        <v>291</v>
      </c>
      <c r="G192" s="208" t="s">
        <v>292</v>
      </c>
      <c r="H192" s="209">
        <v>21</v>
      </c>
      <c r="I192" s="210"/>
      <c r="J192" s="211">
        <f>ROUND(I192*H192,2)</f>
        <v>0</v>
      </c>
      <c r="K192" s="207" t="s">
        <v>19</v>
      </c>
      <c r="L192" s="45"/>
      <c r="M192" s="212" t="s">
        <v>19</v>
      </c>
      <c r="N192" s="213" t="s">
        <v>44</v>
      </c>
      <c r="O192" s="85"/>
      <c r="P192" s="214">
        <f>O192*H192</f>
        <v>0</v>
      </c>
      <c r="Q192" s="214">
        <v>0</v>
      </c>
      <c r="R192" s="214">
        <f>Q192*H192</f>
        <v>0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131</v>
      </c>
      <c r="AT192" s="216" t="s">
        <v>126</v>
      </c>
      <c r="AU192" s="216" t="s">
        <v>83</v>
      </c>
      <c r="AY192" s="18" t="s">
        <v>124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81</v>
      </c>
      <c r="BK192" s="217">
        <f>ROUND(I192*H192,2)</f>
        <v>0</v>
      </c>
      <c r="BL192" s="18" t="s">
        <v>131</v>
      </c>
      <c r="BM192" s="216" t="s">
        <v>293</v>
      </c>
    </row>
    <row r="193" s="13" customFormat="1">
      <c r="A193" s="13"/>
      <c r="B193" s="223"/>
      <c r="C193" s="224"/>
      <c r="D193" s="225" t="s">
        <v>135</v>
      </c>
      <c r="E193" s="226" t="s">
        <v>19</v>
      </c>
      <c r="F193" s="227" t="s">
        <v>294</v>
      </c>
      <c r="G193" s="224"/>
      <c r="H193" s="228">
        <v>21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135</v>
      </c>
      <c r="AU193" s="234" t="s">
        <v>83</v>
      </c>
      <c r="AV193" s="13" t="s">
        <v>83</v>
      </c>
      <c r="AW193" s="13" t="s">
        <v>32</v>
      </c>
      <c r="AX193" s="13" t="s">
        <v>73</v>
      </c>
      <c r="AY193" s="234" t="s">
        <v>124</v>
      </c>
    </row>
    <row r="194" s="14" customFormat="1">
      <c r="A194" s="14"/>
      <c r="B194" s="235"/>
      <c r="C194" s="236"/>
      <c r="D194" s="225" t="s">
        <v>135</v>
      </c>
      <c r="E194" s="237" t="s">
        <v>19</v>
      </c>
      <c r="F194" s="238" t="s">
        <v>137</v>
      </c>
      <c r="G194" s="236"/>
      <c r="H194" s="239">
        <v>21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135</v>
      </c>
      <c r="AU194" s="245" t="s">
        <v>83</v>
      </c>
      <c r="AV194" s="14" t="s">
        <v>131</v>
      </c>
      <c r="AW194" s="14" t="s">
        <v>32</v>
      </c>
      <c r="AX194" s="14" t="s">
        <v>81</v>
      </c>
      <c r="AY194" s="245" t="s">
        <v>124</v>
      </c>
    </row>
    <row r="195" s="12" customFormat="1" ht="22.8" customHeight="1">
      <c r="A195" s="12"/>
      <c r="B195" s="189"/>
      <c r="C195" s="190"/>
      <c r="D195" s="191" t="s">
        <v>72</v>
      </c>
      <c r="E195" s="203" t="s">
        <v>180</v>
      </c>
      <c r="F195" s="203" t="s">
        <v>295</v>
      </c>
      <c r="G195" s="190"/>
      <c r="H195" s="190"/>
      <c r="I195" s="193"/>
      <c r="J195" s="204">
        <f>BK195</f>
        <v>0</v>
      </c>
      <c r="K195" s="190"/>
      <c r="L195" s="195"/>
      <c r="M195" s="196"/>
      <c r="N195" s="197"/>
      <c r="O195" s="197"/>
      <c r="P195" s="198">
        <f>SUM(P196:P258)</f>
        <v>0</v>
      </c>
      <c r="Q195" s="197"/>
      <c r="R195" s="198">
        <f>SUM(R196:R258)</f>
        <v>69.535983799999997</v>
      </c>
      <c r="S195" s="197"/>
      <c r="T195" s="199">
        <f>SUM(T196:T258)</f>
        <v>40.167999999999999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0" t="s">
        <v>81</v>
      </c>
      <c r="AT195" s="201" t="s">
        <v>72</v>
      </c>
      <c r="AU195" s="201" t="s">
        <v>81</v>
      </c>
      <c r="AY195" s="200" t="s">
        <v>124</v>
      </c>
      <c r="BK195" s="202">
        <f>SUM(BK196:BK258)</f>
        <v>0</v>
      </c>
    </row>
    <row r="196" s="2" customFormat="1" ht="16.5" customHeight="1">
      <c r="A196" s="39"/>
      <c r="B196" s="40"/>
      <c r="C196" s="205" t="s">
        <v>296</v>
      </c>
      <c r="D196" s="205" t="s">
        <v>126</v>
      </c>
      <c r="E196" s="206" t="s">
        <v>297</v>
      </c>
      <c r="F196" s="207" t="s">
        <v>298</v>
      </c>
      <c r="G196" s="208" t="s">
        <v>292</v>
      </c>
      <c r="H196" s="209">
        <v>15</v>
      </c>
      <c r="I196" s="210"/>
      <c r="J196" s="211">
        <f>ROUND(I196*H196,2)</f>
        <v>0</v>
      </c>
      <c r="K196" s="207" t="s">
        <v>19</v>
      </c>
      <c r="L196" s="45"/>
      <c r="M196" s="212" t="s">
        <v>19</v>
      </c>
      <c r="N196" s="213" t="s">
        <v>44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131</v>
      </c>
      <c r="AT196" s="216" t="s">
        <v>126</v>
      </c>
      <c r="AU196" s="216" t="s">
        <v>83</v>
      </c>
      <c r="AY196" s="18" t="s">
        <v>124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81</v>
      </c>
      <c r="BK196" s="217">
        <f>ROUND(I196*H196,2)</f>
        <v>0</v>
      </c>
      <c r="BL196" s="18" t="s">
        <v>131</v>
      </c>
      <c r="BM196" s="216" t="s">
        <v>299</v>
      </c>
    </row>
    <row r="197" s="13" customFormat="1">
      <c r="A197" s="13"/>
      <c r="B197" s="223"/>
      <c r="C197" s="224"/>
      <c r="D197" s="225" t="s">
        <v>135</v>
      </c>
      <c r="E197" s="226" t="s">
        <v>19</v>
      </c>
      <c r="F197" s="227" t="s">
        <v>300</v>
      </c>
      <c r="G197" s="224"/>
      <c r="H197" s="228">
        <v>15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135</v>
      </c>
      <c r="AU197" s="234" t="s">
        <v>83</v>
      </c>
      <c r="AV197" s="13" t="s">
        <v>83</v>
      </c>
      <c r="AW197" s="13" t="s">
        <v>32</v>
      </c>
      <c r="AX197" s="13" t="s">
        <v>73</v>
      </c>
      <c r="AY197" s="234" t="s">
        <v>124</v>
      </c>
    </row>
    <row r="198" s="14" customFormat="1">
      <c r="A198" s="14"/>
      <c r="B198" s="235"/>
      <c r="C198" s="236"/>
      <c r="D198" s="225" t="s">
        <v>135</v>
      </c>
      <c r="E198" s="237" t="s">
        <v>19</v>
      </c>
      <c r="F198" s="238" t="s">
        <v>137</v>
      </c>
      <c r="G198" s="236"/>
      <c r="H198" s="239">
        <v>15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135</v>
      </c>
      <c r="AU198" s="245" t="s">
        <v>83</v>
      </c>
      <c r="AV198" s="14" t="s">
        <v>131</v>
      </c>
      <c r="AW198" s="14" t="s">
        <v>32</v>
      </c>
      <c r="AX198" s="14" t="s">
        <v>81</v>
      </c>
      <c r="AY198" s="245" t="s">
        <v>124</v>
      </c>
    </row>
    <row r="199" s="2" customFormat="1" ht="16.5" customHeight="1">
      <c r="A199" s="39"/>
      <c r="B199" s="40"/>
      <c r="C199" s="205" t="s">
        <v>301</v>
      </c>
      <c r="D199" s="205" t="s">
        <v>126</v>
      </c>
      <c r="E199" s="206" t="s">
        <v>302</v>
      </c>
      <c r="F199" s="207" t="s">
        <v>303</v>
      </c>
      <c r="G199" s="208" t="s">
        <v>277</v>
      </c>
      <c r="H199" s="209">
        <v>23</v>
      </c>
      <c r="I199" s="210"/>
      <c r="J199" s="211">
        <f>ROUND(I199*H199,2)</f>
        <v>0</v>
      </c>
      <c r="K199" s="207" t="s">
        <v>19</v>
      </c>
      <c r="L199" s="45"/>
      <c r="M199" s="212" t="s">
        <v>19</v>
      </c>
      <c r="N199" s="213" t="s">
        <v>44</v>
      </c>
      <c r="O199" s="85"/>
      <c r="P199" s="214">
        <f>O199*H199</f>
        <v>0</v>
      </c>
      <c r="Q199" s="214">
        <v>0</v>
      </c>
      <c r="R199" s="214">
        <f>Q199*H199</f>
        <v>0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131</v>
      </c>
      <c r="AT199" s="216" t="s">
        <v>126</v>
      </c>
      <c r="AU199" s="216" t="s">
        <v>83</v>
      </c>
      <c r="AY199" s="18" t="s">
        <v>124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81</v>
      </c>
      <c r="BK199" s="217">
        <f>ROUND(I199*H199,2)</f>
        <v>0</v>
      </c>
      <c r="BL199" s="18" t="s">
        <v>131</v>
      </c>
      <c r="BM199" s="216" t="s">
        <v>304</v>
      </c>
    </row>
    <row r="200" s="13" customFormat="1">
      <c r="A200" s="13"/>
      <c r="B200" s="223"/>
      <c r="C200" s="224"/>
      <c r="D200" s="225" t="s">
        <v>135</v>
      </c>
      <c r="E200" s="226" t="s">
        <v>19</v>
      </c>
      <c r="F200" s="227" t="s">
        <v>305</v>
      </c>
      <c r="G200" s="224"/>
      <c r="H200" s="228">
        <v>23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135</v>
      </c>
      <c r="AU200" s="234" t="s">
        <v>83</v>
      </c>
      <c r="AV200" s="13" t="s">
        <v>83</v>
      </c>
      <c r="AW200" s="13" t="s">
        <v>32</v>
      </c>
      <c r="AX200" s="13" t="s">
        <v>73</v>
      </c>
      <c r="AY200" s="234" t="s">
        <v>124</v>
      </c>
    </row>
    <row r="201" s="14" customFormat="1">
      <c r="A201" s="14"/>
      <c r="B201" s="235"/>
      <c r="C201" s="236"/>
      <c r="D201" s="225" t="s">
        <v>135</v>
      </c>
      <c r="E201" s="237" t="s">
        <v>19</v>
      </c>
      <c r="F201" s="238" t="s">
        <v>137</v>
      </c>
      <c r="G201" s="236"/>
      <c r="H201" s="239">
        <v>23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135</v>
      </c>
      <c r="AU201" s="245" t="s">
        <v>83</v>
      </c>
      <c r="AV201" s="14" t="s">
        <v>131</v>
      </c>
      <c r="AW201" s="14" t="s">
        <v>32</v>
      </c>
      <c r="AX201" s="14" t="s">
        <v>81</v>
      </c>
      <c r="AY201" s="245" t="s">
        <v>124</v>
      </c>
    </row>
    <row r="202" s="2" customFormat="1" ht="16.5" customHeight="1">
      <c r="A202" s="39"/>
      <c r="B202" s="40"/>
      <c r="C202" s="205" t="s">
        <v>306</v>
      </c>
      <c r="D202" s="205" t="s">
        <v>126</v>
      </c>
      <c r="E202" s="206" t="s">
        <v>307</v>
      </c>
      <c r="F202" s="207" t="s">
        <v>308</v>
      </c>
      <c r="G202" s="208" t="s">
        <v>157</v>
      </c>
      <c r="H202" s="209">
        <v>18</v>
      </c>
      <c r="I202" s="210"/>
      <c r="J202" s="211">
        <f>ROUND(I202*H202,2)</f>
        <v>0</v>
      </c>
      <c r="K202" s="207" t="s">
        <v>130</v>
      </c>
      <c r="L202" s="45"/>
      <c r="M202" s="212" t="s">
        <v>19</v>
      </c>
      <c r="N202" s="213" t="s">
        <v>44</v>
      </c>
      <c r="O202" s="85"/>
      <c r="P202" s="214">
        <f>O202*H202</f>
        <v>0</v>
      </c>
      <c r="Q202" s="214">
        <v>0.00010000000000000001</v>
      </c>
      <c r="R202" s="214">
        <f>Q202*H202</f>
        <v>0.0018000000000000002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131</v>
      </c>
      <c r="AT202" s="216" t="s">
        <v>126</v>
      </c>
      <c r="AU202" s="216" t="s">
        <v>83</v>
      </c>
      <c r="AY202" s="18" t="s">
        <v>124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81</v>
      </c>
      <c r="BK202" s="217">
        <f>ROUND(I202*H202,2)</f>
        <v>0</v>
      </c>
      <c r="BL202" s="18" t="s">
        <v>131</v>
      </c>
      <c r="BM202" s="216" t="s">
        <v>309</v>
      </c>
    </row>
    <row r="203" s="2" customFormat="1">
      <c r="A203" s="39"/>
      <c r="B203" s="40"/>
      <c r="C203" s="41"/>
      <c r="D203" s="218" t="s">
        <v>133</v>
      </c>
      <c r="E203" s="41"/>
      <c r="F203" s="219" t="s">
        <v>310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133</v>
      </c>
      <c r="AU203" s="18" t="s">
        <v>83</v>
      </c>
    </row>
    <row r="204" s="13" customFormat="1">
      <c r="A204" s="13"/>
      <c r="B204" s="223"/>
      <c r="C204" s="224"/>
      <c r="D204" s="225" t="s">
        <v>135</v>
      </c>
      <c r="E204" s="226" t="s">
        <v>19</v>
      </c>
      <c r="F204" s="227" t="s">
        <v>311</v>
      </c>
      <c r="G204" s="224"/>
      <c r="H204" s="228">
        <v>18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135</v>
      </c>
      <c r="AU204" s="234" t="s">
        <v>83</v>
      </c>
      <c r="AV204" s="13" t="s">
        <v>83</v>
      </c>
      <c r="AW204" s="13" t="s">
        <v>32</v>
      </c>
      <c r="AX204" s="13" t="s">
        <v>73</v>
      </c>
      <c r="AY204" s="234" t="s">
        <v>124</v>
      </c>
    </row>
    <row r="205" s="14" customFormat="1">
      <c r="A205" s="14"/>
      <c r="B205" s="235"/>
      <c r="C205" s="236"/>
      <c r="D205" s="225" t="s">
        <v>135</v>
      </c>
      <c r="E205" s="237" t="s">
        <v>19</v>
      </c>
      <c r="F205" s="238" t="s">
        <v>137</v>
      </c>
      <c r="G205" s="236"/>
      <c r="H205" s="239">
        <v>18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135</v>
      </c>
      <c r="AU205" s="245" t="s">
        <v>83</v>
      </c>
      <c r="AV205" s="14" t="s">
        <v>131</v>
      </c>
      <c r="AW205" s="14" t="s">
        <v>32</v>
      </c>
      <c r="AX205" s="14" t="s">
        <v>81</v>
      </c>
      <c r="AY205" s="245" t="s">
        <v>124</v>
      </c>
    </row>
    <row r="206" s="2" customFormat="1" ht="16.5" customHeight="1">
      <c r="A206" s="39"/>
      <c r="B206" s="40"/>
      <c r="C206" s="205" t="s">
        <v>312</v>
      </c>
      <c r="D206" s="205" t="s">
        <v>126</v>
      </c>
      <c r="E206" s="206" t="s">
        <v>313</v>
      </c>
      <c r="F206" s="207" t="s">
        <v>314</v>
      </c>
      <c r="G206" s="208" t="s">
        <v>129</v>
      </c>
      <c r="H206" s="209">
        <v>48</v>
      </c>
      <c r="I206" s="210"/>
      <c r="J206" s="211">
        <f>ROUND(I206*H206,2)</f>
        <v>0</v>
      </c>
      <c r="K206" s="207" t="s">
        <v>130</v>
      </c>
      <c r="L206" s="45"/>
      <c r="M206" s="212" t="s">
        <v>19</v>
      </c>
      <c r="N206" s="213" t="s">
        <v>44</v>
      </c>
      <c r="O206" s="85"/>
      <c r="P206" s="214">
        <f>O206*H206</f>
        <v>0</v>
      </c>
      <c r="Q206" s="214">
        <v>0.0011999999999999999</v>
      </c>
      <c r="R206" s="214">
        <f>Q206*H206</f>
        <v>0.057599999999999998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131</v>
      </c>
      <c r="AT206" s="216" t="s">
        <v>126</v>
      </c>
      <c r="AU206" s="216" t="s">
        <v>83</v>
      </c>
      <c r="AY206" s="18" t="s">
        <v>124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81</v>
      </c>
      <c r="BK206" s="217">
        <f>ROUND(I206*H206,2)</f>
        <v>0</v>
      </c>
      <c r="BL206" s="18" t="s">
        <v>131</v>
      </c>
      <c r="BM206" s="216" t="s">
        <v>315</v>
      </c>
    </row>
    <row r="207" s="2" customFormat="1">
      <c r="A207" s="39"/>
      <c r="B207" s="40"/>
      <c r="C207" s="41"/>
      <c r="D207" s="218" t="s">
        <v>133</v>
      </c>
      <c r="E207" s="41"/>
      <c r="F207" s="219" t="s">
        <v>316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133</v>
      </c>
      <c r="AU207" s="18" t="s">
        <v>83</v>
      </c>
    </row>
    <row r="208" s="13" customFormat="1">
      <c r="A208" s="13"/>
      <c r="B208" s="223"/>
      <c r="C208" s="224"/>
      <c r="D208" s="225" t="s">
        <v>135</v>
      </c>
      <c r="E208" s="226" t="s">
        <v>19</v>
      </c>
      <c r="F208" s="227" t="s">
        <v>317</v>
      </c>
      <c r="G208" s="224"/>
      <c r="H208" s="228">
        <v>48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135</v>
      </c>
      <c r="AU208" s="234" t="s">
        <v>83</v>
      </c>
      <c r="AV208" s="13" t="s">
        <v>83</v>
      </c>
      <c r="AW208" s="13" t="s">
        <v>32</v>
      </c>
      <c r="AX208" s="13" t="s">
        <v>73</v>
      </c>
      <c r="AY208" s="234" t="s">
        <v>124</v>
      </c>
    </row>
    <row r="209" s="14" customFormat="1">
      <c r="A209" s="14"/>
      <c r="B209" s="235"/>
      <c r="C209" s="236"/>
      <c r="D209" s="225" t="s">
        <v>135</v>
      </c>
      <c r="E209" s="237" t="s">
        <v>19</v>
      </c>
      <c r="F209" s="238" t="s">
        <v>137</v>
      </c>
      <c r="G209" s="236"/>
      <c r="H209" s="239">
        <v>48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135</v>
      </c>
      <c r="AU209" s="245" t="s">
        <v>83</v>
      </c>
      <c r="AV209" s="14" t="s">
        <v>131</v>
      </c>
      <c r="AW209" s="14" t="s">
        <v>32</v>
      </c>
      <c r="AX209" s="14" t="s">
        <v>81</v>
      </c>
      <c r="AY209" s="245" t="s">
        <v>124</v>
      </c>
    </row>
    <row r="210" s="2" customFormat="1" ht="21.75" customHeight="1">
      <c r="A210" s="39"/>
      <c r="B210" s="40"/>
      <c r="C210" s="205" t="s">
        <v>318</v>
      </c>
      <c r="D210" s="205" t="s">
        <v>126</v>
      </c>
      <c r="E210" s="206" t="s">
        <v>319</v>
      </c>
      <c r="F210" s="207" t="s">
        <v>320</v>
      </c>
      <c r="G210" s="208" t="s">
        <v>157</v>
      </c>
      <c r="H210" s="209">
        <v>18</v>
      </c>
      <c r="I210" s="210"/>
      <c r="J210" s="211">
        <f>ROUND(I210*H210,2)</f>
        <v>0</v>
      </c>
      <c r="K210" s="207" t="s">
        <v>130</v>
      </c>
      <c r="L210" s="45"/>
      <c r="M210" s="212" t="s">
        <v>19</v>
      </c>
      <c r="N210" s="213" t="s">
        <v>44</v>
      </c>
      <c r="O210" s="85"/>
      <c r="P210" s="214">
        <f>O210*H210</f>
        <v>0</v>
      </c>
      <c r="Q210" s="214">
        <v>0.00033</v>
      </c>
      <c r="R210" s="214">
        <f>Q210*H210</f>
        <v>0.00594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131</v>
      </c>
      <c r="AT210" s="216" t="s">
        <v>126</v>
      </c>
      <c r="AU210" s="216" t="s">
        <v>83</v>
      </c>
      <c r="AY210" s="18" t="s">
        <v>124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81</v>
      </c>
      <c r="BK210" s="217">
        <f>ROUND(I210*H210,2)</f>
        <v>0</v>
      </c>
      <c r="BL210" s="18" t="s">
        <v>131</v>
      </c>
      <c r="BM210" s="216" t="s">
        <v>321</v>
      </c>
    </row>
    <row r="211" s="2" customFormat="1">
      <c r="A211" s="39"/>
      <c r="B211" s="40"/>
      <c r="C211" s="41"/>
      <c r="D211" s="218" t="s">
        <v>133</v>
      </c>
      <c r="E211" s="41"/>
      <c r="F211" s="219" t="s">
        <v>322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133</v>
      </c>
      <c r="AU211" s="18" t="s">
        <v>83</v>
      </c>
    </row>
    <row r="212" s="2" customFormat="1" ht="21.75" customHeight="1">
      <c r="A212" s="39"/>
      <c r="B212" s="40"/>
      <c r="C212" s="205" t="s">
        <v>323</v>
      </c>
      <c r="D212" s="205" t="s">
        <v>126</v>
      </c>
      <c r="E212" s="206" t="s">
        <v>324</v>
      </c>
      <c r="F212" s="207" t="s">
        <v>325</v>
      </c>
      <c r="G212" s="208" t="s">
        <v>129</v>
      </c>
      <c r="H212" s="209">
        <v>48</v>
      </c>
      <c r="I212" s="210"/>
      <c r="J212" s="211">
        <f>ROUND(I212*H212,2)</f>
        <v>0</v>
      </c>
      <c r="K212" s="207" t="s">
        <v>130</v>
      </c>
      <c r="L212" s="45"/>
      <c r="M212" s="212" t="s">
        <v>19</v>
      </c>
      <c r="N212" s="213" t="s">
        <v>44</v>
      </c>
      <c r="O212" s="85"/>
      <c r="P212" s="214">
        <f>O212*H212</f>
        <v>0</v>
      </c>
      <c r="Q212" s="214">
        <v>0.0025999999999999999</v>
      </c>
      <c r="R212" s="214">
        <f>Q212*H212</f>
        <v>0.12479999999999999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131</v>
      </c>
      <c r="AT212" s="216" t="s">
        <v>126</v>
      </c>
      <c r="AU212" s="216" t="s">
        <v>83</v>
      </c>
      <c r="AY212" s="18" t="s">
        <v>124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81</v>
      </c>
      <c r="BK212" s="217">
        <f>ROUND(I212*H212,2)</f>
        <v>0</v>
      </c>
      <c r="BL212" s="18" t="s">
        <v>131</v>
      </c>
      <c r="BM212" s="216" t="s">
        <v>326</v>
      </c>
    </row>
    <row r="213" s="2" customFormat="1">
      <c r="A213" s="39"/>
      <c r="B213" s="40"/>
      <c r="C213" s="41"/>
      <c r="D213" s="218" t="s">
        <v>133</v>
      </c>
      <c r="E213" s="41"/>
      <c r="F213" s="219" t="s">
        <v>327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133</v>
      </c>
      <c r="AU213" s="18" t="s">
        <v>83</v>
      </c>
    </row>
    <row r="214" s="2" customFormat="1" ht="24.15" customHeight="1">
      <c r="A214" s="39"/>
      <c r="B214" s="40"/>
      <c r="C214" s="205" t="s">
        <v>328</v>
      </c>
      <c r="D214" s="205" t="s">
        <v>126</v>
      </c>
      <c r="E214" s="206" t="s">
        <v>329</v>
      </c>
      <c r="F214" s="207" t="s">
        <v>330</v>
      </c>
      <c r="G214" s="208" t="s">
        <v>157</v>
      </c>
      <c r="H214" s="209">
        <v>18</v>
      </c>
      <c r="I214" s="210"/>
      <c r="J214" s="211">
        <f>ROUND(I214*H214,2)</f>
        <v>0</v>
      </c>
      <c r="K214" s="207" t="s">
        <v>130</v>
      </c>
      <c r="L214" s="45"/>
      <c r="M214" s="212" t="s">
        <v>19</v>
      </c>
      <c r="N214" s="213" t="s">
        <v>44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131</v>
      </c>
      <c r="AT214" s="216" t="s">
        <v>126</v>
      </c>
      <c r="AU214" s="216" t="s">
        <v>83</v>
      </c>
      <c r="AY214" s="18" t="s">
        <v>124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81</v>
      </c>
      <c r="BK214" s="217">
        <f>ROUND(I214*H214,2)</f>
        <v>0</v>
      </c>
      <c r="BL214" s="18" t="s">
        <v>131</v>
      </c>
      <c r="BM214" s="216" t="s">
        <v>331</v>
      </c>
    </row>
    <row r="215" s="2" customFormat="1">
      <c r="A215" s="39"/>
      <c r="B215" s="40"/>
      <c r="C215" s="41"/>
      <c r="D215" s="218" t="s">
        <v>133</v>
      </c>
      <c r="E215" s="41"/>
      <c r="F215" s="219" t="s">
        <v>332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133</v>
      </c>
      <c r="AU215" s="18" t="s">
        <v>83</v>
      </c>
    </row>
    <row r="216" s="13" customFormat="1">
      <c r="A216" s="13"/>
      <c r="B216" s="223"/>
      <c r="C216" s="224"/>
      <c r="D216" s="225" t="s">
        <v>135</v>
      </c>
      <c r="E216" s="226" t="s">
        <v>19</v>
      </c>
      <c r="F216" s="227" t="s">
        <v>311</v>
      </c>
      <c r="G216" s="224"/>
      <c r="H216" s="228">
        <v>18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135</v>
      </c>
      <c r="AU216" s="234" t="s">
        <v>83</v>
      </c>
      <c r="AV216" s="13" t="s">
        <v>83</v>
      </c>
      <c r="AW216" s="13" t="s">
        <v>32</v>
      </c>
      <c r="AX216" s="13" t="s">
        <v>73</v>
      </c>
      <c r="AY216" s="234" t="s">
        <v>124</v>
      </c>
    </row>
    <row r="217" s="14" customFormat="1">
      <c r="A217" s="14"/>
      <c r="B217" s="235"/>
      <c r="C217" s="236"/>
      <c r="D217" s="225" t="s">
        <v>135</v>
      </c>
      <c r="E217" s="237" t="s">
        <v>19</v>
      </c>
      <c r="F217" s="238" t="s">
        <v>137</v>
      </c>
      <c r="G217" s="236"/>
      <c r="H217" s="239">
        <v>18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135</v>
      </c>
      <c r="AU217" s="245" t="s">
        <v>83</v>
      </c>
      <c r="AV217" s="14" t="s">
        <v>131</v>
      </c>
      <c r="AW217" s="14" t="s">
        <v>32</v>
      </c>
      <c r="AX217" s="14" t="s">
        <v>81</v>
      </c>
      <c r="AY217" s="245" t="s">
        <v>124</v>
      </c>
    </row>
    <row r="218" s="2" customFormat="1" ht="24.15" customHeight="1">
      <c r="A218" s="39"/>
      <c r="B218" s="40"/>
      <c r="C218" s="205" t="s">
        <v>333</v>
      </c>
      <c r="D218" s="205" t="s">
        <v>126</v>
      </c>
      <c r="E218" s="206" t="s">
        <v>334</v>
      </c>
      <c r="F218" s="207" t="s">
        <v>335</v>
      </c>
      <c r="G218" s="208" t="s">
        <v>129</v>
      </c>
      <c r="H218" s="209">
        <v>48</v>
      </c>
      <c r="I218" s="210"/>
      <c r="J218" s="211">
        <f>ROUND(I218*H218,2)</f>
        <v>0</v>
      </c>
      <c r="K218" s="207" t="s">
        <v>130</v>
      </c>
      <c r="L218" s="45"/>
      <c r="M218" s="212" t="s">
        <v>19</v>
      </c>
      <c r="N218" s="213" t="s">
        <v>44</v>
      </c>
      <c r="O218" s="85"/>
      <c r="P218" s="214">
        <f>O218*H218</f>
        <v>0</v>
      </c>
      <c r="Q218" s="214">
        <v>1.0000000000000001E-05</v>
      </c>
      <c r="R218" s="214">
        <f>Q218*H218</f>
        <v>0.00048000000000000007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131</v>
      </c>
      <c r="AT218" s="216" t="s">
        <v>126</v>
      </c>
      <c r="AU218" s="216" t="s">
        <v>83</v>
      </c>
      <c r="AY218" s="18" t="s">
        <v>124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81</v>
      </c>
      <c r="BK218" s="217">
        <f>ROUND(I218*H218,2)</f>
        <v>0</v>
      </c>
      <c r="BL218" s="18" t="s">
        <v>131</v>
      </c>
      <c r="BM218" s="216" t="s">
        <v>336</v>
      </c>
    </row>
    <row r="219" s="2" customFormat="1">
      <c r="A219" s="39"/>
      <c r="B219" s="40"/>
      <c r="C219" s="41"/>
      <c r="D219" s="218" t="s">
        <v>133</v>
      </c>
      <c r="E219" s="41"/>
      <c r="F219" s="219" t="s">
        <v>337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133</v>
      </c>
      <c r="AU219" s="18" t="s">
        <v>83</v>
      </c>
    </row>
    <row r="220" s="13" customFormat="1">
      <c r="A220" s="13"/>
      <c r="B220" s="223"/>
      <c r="C220" s="224"/>
      <c r="D220" s="225" t="s">
        <v>135</v>
      </c>
      <c r="E220" s="226" t="s">
        <v>19</v>
      </c>
      <c r="F220" s="227" t="s">
        <v>317</v>
      </c>
      <c r="G220" s="224"/>
      <c r="H220" s="228">
        <v>48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135</v>
      </c>
      <c r="AU220" s="234" t="s">
        <v>83</v>
      </c>
      <c r="AV220" s="13" t="s">
        <v>83</v>
      </c>
      <c r="AW220" s="13" t="s">
        <v>32</v>
      </c>
      <c r="AX220" s="13" t="s">
        <v>73</v>
      </c>
      <c r="AY220" s="234" t="s">
        <v>124</v>
      </c>
    </row>
    <row r="221" s="14" customFormat="1">
      <c r="A221" s="14"/>
      <c r="B221" s="235"/>
      <c r="C221" s="236"/>
      <c r="D221" s="225" t="s">
        <v>135</v>
      </c>
      <c r="E221" s="237" t="s">
        <v>19</v>
      </c>
      <c r="F221" s="238" t="s">
        <v>137</v>
      </c>
      <c r="G221" s="236"/>
      <c r="H221" s="239">
        <v>48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135</v>
      </c>
      <c r="AU221" s="245" t="s">
        <v>83</v>
      </c>
      <c r="AV221" s="14" t="s">
        <v>131</v>
      </c>
      <c r="AW221" s="14" t="s">
        <v>32</v>
      </c>
      <c r="AX221" s="14" t="s">
        <v>81</v>
      </c>
      <c r="AY221" s="245" t="s">
        <v>124</v>
      </c>
    </row>
    <row r="222" s="2" customFormat="1" ht="24.15" customHeight="1">
      <c r="A222" s="39"/>
      <c r="B222" s="40"/>
      <c r="C222" s="205" t="s">
        <v>338</v>
      </c>
      <c r="D222" s="205" t="s">
        <v>126</v>
      </c>
      <c r="E222" s="206" t="s">
        <v>339</v>
      </c>
      <c r="F222" s="207" t="s">
        <v>340</v>
      </c>
      <c r="G222" s="208" t="s">
        <v>157</v>
      </c>
      <c r="H222" s="209">
        <v>151</v>
      </c>
      <c r="I222" s="210"/>
      <c r="J222" s="211">
        <f>ROUND(I222*H222,2)</f>
        <v>0</v>
      </c>
      <c r="K222" s="207" t="s">
        <v>130</v>
      </c>
      <c r="L222" s="45"/>
      <c r="M222" s="212" t="s">
        <v>19</v>
      </c>
      <c r="N222" s="213" t="s">
        <v>44</v>
      </c>
      <c r="O222" s="85"/>
      <c r="P222" s="214">
        <f>O222*H222</f>
        <v>0</v>
      </c>
      <c r="Q222" s="214">
        <v>0.2195</v>
      </c>
      <c r="R222" s="214">
        <f>Q222*H222</f>
        <v>33.144500000000001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131</v>
      </c>
      <c r="AT222" s="216" t="s">
        <v>126</v>
      </c>
      <c r="AU222" s="216" t="s">
        <v>83</v>
      </c>
      <c r="AY222" s="18" t="s">
        <v>124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81</v>
      </c>
      <c r="BK222" s="217">
        <f>ROUND(I222*H222,2)</f>
        <v>0</v>
      </c>
      <c r="BL222" s="18" t="s">
        <v>131</v>
      </c>
      <c r="BM222" s="216" t="s">
        <v>341</v>
      </c>
    </row>
    <row r="223" s="2" customFormat="1">
      <c r="A223" s="39"/>
      <c r="B223" s="40"/>
      <c r="C223" s="41"/>
      <c r="D223" s="218" t="s">
        <v>133</v>
      </c>
      <c r="E223" s="41"/>
      <c r="F223" s="219" t="s">
        <v>342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133</v>
      </c>
      <c r="AU223" s="18" t="s">
        <v>83</v>
      </c>
    </row>
    <row r="224" s="13" customFormat="1">
      <c r="A224" s="13"/>
      <c r="B224" s="223"/>
      <c r="C224" s="224"/>
      <c r="D224" s="225" t="s">
        <v>135</v>
      </c>
      <c r="E224" s="226" t="s">
        <v>19</v>
      </c>
      <c r="F224" s="227" t="s">
        <v>343</v>
      </c>
      <c r="G224" s="224"/>
      <c r="H224" s="228">
        <v>151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135</v>
      </c>
      <c r="AU224" s="234" t="s">
        <v>83</v>
      </c>
      <c r="AV224" s="13" t="s">
        <v>83</v>
      </c>
      <c r="AW224" s="13" t="s">
        <v>32</v>
      </c>
      <c r="AX224" s="13" t="s">
        <v>73</v>
      </c>
      <c r="AY224" s="234" t="s">
        <v>124</v>
      </c>
    </row>
    <row r="225" s="14" customFormat="1">
      <c r="A225" s="14"/>
      <c r="B225" s="235"/>
      <c r="C225" s="236"/>
      <c r="D225" s="225" t="s">
        <v>135</v>
      </c>
      <c r="E225" s="237" t="s">
        <v>19</v>
      </c>
      <c r="F225" s="238" t="s">
        <v>137</v>
      </c>
      <c r="G225" s="236"/>
      <c r="H225" s="239">
        <v>151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135</v>
      </c>
      <c r="AU225" s="245" t="s">
        <v>83</v>
      </c>
      <c r="AV225" s="14" t="s">
        <v>131</v>
      </c>
      <c r="AW225" s="14" t="s">
        <v>32</v>
      </c>
      <c r="AX225" s="14" t="s">
        <v>81</v>
      </c>
      <c r="AY225" s="245" t="s">
        <v>124</v>
      </c>
    </row>
    <row r="226" s="2" customFormat="1" ht="16.5" customHeight="1">
      <c r="A226" s="39"/>
      <c r="B226" s="40"/>
      <c r="C226" s="246" t="s">
        <v>344</v>
      </c>
      <c r="D226" s="246" t="s">
        <v>198</v>
      </c>
      <c r="E226" s="247" t="s">
        <v>345</v>
      </c>
      <c r="F226" s="248" t="s">
        <v>346</v>
      </c>
      <c r="G226" s="249" t="s">
        <v>157</v>
      </c>
      <c r="H226" s="250">
        <v>154.02000000000001</v>
      </c>
      <c r="I226" s="251"/>
      <c r="J226" s="252">
        <f>ROUND(I226*H226,2)</f>
        <v>0</v>
      </c>
      <c r="K226" s="248" t="s">
        <v>130</v>
      </c>
      <c r="L226" s="253"/>
      <c r="M226" s="254" t="s">
        <v>19</v>
      </c>
      <c r="N226" s="255" t="s">
        <v>44</v>
      </c>
      <c r="O226" s="85"/>
      <c r="P226" s="214">
        <f>O226*H226</f>
        <v>0</v>
      </c>
      <c r="Q226" s="214">
        <v>0.080000000000000002</v>
      </c>
      <c r="R226" s="214">
        <f>Q226*H226</f>
        <v>12.321600000000002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174</v>
      </c>
      <c r="AT226" s="216" t="s">
        <v>198</v>
      </c>
      <c r="AU226" s="216" t="s">
        <v>83</v>
      </c>
      <c r="AY226" s="18" t="s">
        <v>124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81</v>
      </c>
      <c r="BK226" s="217">
        <f>ROUND(I226*H226,2)</f>
        <v>0</v>
      </c>
      <c r="BL226" s="18" t="s">
        <v>131</v>
      </c>
      <c r="BM226" s="216" t="s">
        <v>347</v>
      </c>
    </row>
    <row r="227" s="13" customFormat="1">
      <c r="A227" s="13"/>
      <c r="B227" s="223"/>
      <c r="C227" s="224"/>
      <c r="D227" s="225" t="s">
        <v>135</v>
      </c>
      <c r="E227" s="224"/>
      <c r="F227" s="227" t="s">
        <v>348</v>
      </c>
      <c r="G227" s="224"/>
      <c r="H227" s="228">
        <v>154.02000000000001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135</v>
      </c>
      <c r="AU227" s="234" t="s">
        <v>83</v>
      </c>
      <c r="AV227" s="13" t="s">
        <v>83</v>
      </c>
      <c r="AW227" s="13" t="s">
        <v>4</v>
      </c>
      <c r="AX227" s="13" t="s">
        <v>81</v>
      </c>
      <c r="AY227" s="234" t="s">
        <v>124</v>
      </c>
    </row>
    <row r="228" s="2" customFormat="1" ht="16.5" customHeight="1">
      <c r="A228" s="39"/>
      <c r="B228" s="40"/>
      <c r="C228" s="205" t="s">
        <v>349</v>
      </c>
      <c r="D228" s="205" t="s">
        <v>126</v>
      </c>
      <c r="E228" s="206" t="s">
        <v>350</v>
      </c>
      <c r="F228" s="207" t="s">
        <v>351</v>
      </c>
      <c r="G228" s="208" t="s">
        <v>170</v>
      </c>
      <c r="H228" s="209">
        <v>10.57</v>
      </c>
      <c r="I228" s="210"/>
      <c r="J228" s="211">
        <f>ROUND(I228*H228,2)</f>
        <v>0</v>
      </c>
      <c r="K228" s="207" t="s">
        <v>130</v>
      </c>
      <c r="L228" s="45"/>
      <c r="M228" s="212" t="s">
        <v>19</v>
      </c>
      <c r="N228" s="213" t="s">
        <v>44</v>
      </c>
      <c r="O228" s="85"/>
      <c r="P228" s="214">
        <f>O228*H228</f>
        <v>0</v>
      </c>
      <c r="Q228" s="214">
        <v>2.2563399999999998</v>
      </c>
      <c r="R228" s="214">
        <f>Q228*H228</f>
        <v>23.849513799999997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131</v>
      </c>
      <c r="AT228" s="216" t="s">
        <v>126</v>
      </c>
      <c r="AU228" s="216" t="s">
        <v>83</v>
      </c>
      <c r="AY228" s="18" t="s">
        <v>124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81</v>
      </c>
      <c r="BK228" s="217">
        <f>ROUND(I228*H228,2)</f>
        <v>0</v>
      </c>
      <c r="BL228" s="18" t="s">
        <v>131</v>
      </c>
      <c r="BM228" s="216" t="s">
        <v>352</v>
      </c>
    </row>
    <row r="229" s="2" customFormat="1">
      <c r="A229" s="39"/>
      <c r="B229" s="40"/>
      <c r="C229" s="41"/>
      <c r="D229" s="218" t="s">
        <v>133</v>
      </c>
      <c r="E229" s="41"/>
      <c r="F229" s="219" t="s">
        <v>353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133</v>
      </c>
      <c r="AU229" s="18" t="s">
        <v>83</v>
      </c>
    </row>
    <row r="230" s="13" customFormat="1">
      <c r="A230" s="13"/>
      <c r="B230" s="223"/>
      <c r="C230" s="224"/>
      <c r="D230" s="225" t="s">
        <v>135</v>
      </c>
      <c r="E230" s="226" t="s">
        <v>19</v>
      </c>
      <c r="F230" s="227" t="s">
        <v>354</v>
      </c>
      <c r="G230" s="224"/>
      <c r="H230" s="228">
        <v>10.57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135</v>
      </c>
      <c r="AU230" s="234" t="s">
        <v>83</v>
      </c>
      <c r="AV230" s="13" t="s">
        <v>83</v>
      </c>
      <c r="AW230" s="13" t="s">
        <v>32</v>
      </c>
      <c r="AX230" s="13" t="s">
        <v>73</v>
      </c>
      <c r="AY230" s="234" t="s">
        <v>124</v>
      </c>
    </row>
    <row r="231" s="14" customFormat="1">
      <c r="A231" s="14"/>
      <c r="B231" s="235"/>
      <c r="C231" s="236"/>
      <c r="D231" s="225" t="s">
        <v>135</v>
      </c>
      <c r="E231" s="237" t="s">
        <v>19</v>
      </c>
      <c r="F231" s="238" t="s">
        <v>137</v>
      </c>
      <c r="G231" s="236"/>
      <c r="H231" s="239">
        <v>10.57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135</v>
      </c>
      <c r="AU231" s="245" t="s">
        <v>83</v>
      </c>
      <c r="AV231" s="14" t="s">
        <v>131</v>
      </c>
      <c r="AW231" s="14" t="s">
        <v>32</v>
      </c>
      <c r="AX231" s="14" t="s">
        <v>81</v>
      </c>
      <c r="AY231" s="245" t="s">
        <v>124</v>
      </c>
    </row>
    <row r="232" s="2" customFormat="1" ht="21.75" customHeight="1">
      <c r="A232" s="39"/>
      <c r="B232" s="40"/>
      <c r="C232" s="205" t="s">
        <v>355</v>
      </c>
      <c r="D232" s="205" t="s">
        <v>126</v>
      </c>
      <c r="E232" s="206" t="s">
        <v>356</v>
      </c>
      <c r="F232" s="207" t="s">
        <v>357</v>
      </c>
      <c r="G232" s="208" t="s">
        <v>157</v>
      </c>
      <c r="H232" s="209">
        <v>85</v>
      </c>
      <c r="I232" s="210"/>
      <c r="J232" s="211">
        <f>ROUND(I232*H232,2)</f>
        <v>0</v>
      </c>
      <c r="K232" s="207" t="s">
        <v>130</v>
      </c>
      <c r="L232" s="45"/>
      <c r="M232" s="212" t="s">
        <v>19</v>
      </c>
      <c r="N232" s="213" t="s">
        <v>44</v>
      </c>
      <c r="O232" s="85"/>
      <c r="P232" s="214">
        <f>O232*H232</f>
        <v>0</v>
      </c>
      <c r="Q232" s="214">
        <v>1.0000000000000001E-05</v>
      </c>
      <c r="R232" s="214">
        <f>Q232*H232</f>
        <v>0.00085000000000000006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131</v>
      </c>
      <c r="AT232" s="216" t="s">
        <v>126</v>
      </c>
      <c r="AU232" s="216" t="s">
        <v>83</v>
      </c>
      <c r="AY232" s="18" t="s">
        <v>124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131</v>
      </c>
      <c r="BM232" s="216" t="s">
        <v>358</v>
      </c>
    </row>
    <row r="233" s="2" customFormat="1">
      <c r="A233" s="39"/>
      <c r="B233" s="40"/>
      <c r="C233" s="41"/>
      <c r="D233" s="218" t="s">
        <v>133</v>
      </c>
      <c r="E233" s="41"/>
      <c r="F233" s="219" t="s">
        <v>359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133</v>
      </c>
      <c r="AU233" s="18" t="s">
        <v>83</v>
      </c>
    </row>
    <row r="234" s="13" customFormat="1">
      <c r="A234" s="13"/>
      <c r="B234" s="223"/>
      <c r="C234" s="224"/>
      <c r="D234" s="225" t="s">
        <v>135</v>
      </c>
      <c r="E234" s="226" t="s">
        <v>19</v>
      </c>
      <c r="F234" s="227" t="s">
        <v>360</v>
      </c>
      <c r="G234" s="224"/>
      <c r="H234" s="228">
        <v>85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135</v>
      </c>
      <c r="AU234" s="234" t="s">
        <v>83</v>
      </c>
      <c r="AV234" s="13" t="s">
        <v>83</v>
      </c>
      <c r="AW234" s="13" t="s">
        <v>32</v>
      </c>
      <c r="AX234" s="13" t="s">
        <v>73</v>
      </c>
      <c r="AY234" s="234" t="s">
        <v>124</v>
      </c>
    </row>
    <row r="235" s="14" customFormat="1">
      <c r="A235" s="14"/>
      <c r="B235" s="235"/>
      <c r="C235" s="236"/>
      <c r="D235" s="225" t="s">
        <v>135</v>
      </c>
      <c r="E235" s="237" t="s">
        <v>19</v>
      </c>
      <c r="F235" s="238" t="s">
        <v>137</v>
      </c>
      <c r="G235" s="236"/>
      <c r="H235" s="239">
        <v>85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135</v>
      </c>
      <c r="AU235" s="245" t="s">
        <v>83</v>
      </c>
      <c r="AV235" s="14" t="s">
        <v>131</v>
      </c>
      <c r="AW235" s="14" t="s">
        <v>32</v>
      </c>
      <c r="AX235" s="14" t="s">
        <v>81</v>
      </c>
      <c r="AY235" s="245" t="s">
        <v>124</v>
      </c>
    </row>
    <row r="236" s="2" customFormat="1" ht="24.15" customHeight="1">
      <c r="A236" s="39"/>
      <c r="B236" s="40"/>
      <c r="C236" s="205" t="s">
        <v>361</v>
      </c>
      <c r="D236" s="205" t="s">
        <v>126</v>
      </c>
      <c r="E236" s="206" t="s">
        <v>362</v>
      </c>
      <c r="F236" s="207" t="s">
        <v>363</v>
      </c>
      <c r="G236" s="208" t="s">
        <v>157</v>
      </c>
      <c r="H236" s="209">
        <v>85</v>
      </c>
      <c r="I236" s="210"/>
      <c r="J236" s="211">
        <f>ROUND(I236*H236,2)</f>
        <v>0</v>
      </c>
      <c r="K236" s="207" t="s">
        <v>130</v>
      </c>
      <c r="L236" s="45"/>
      <c r="M236" s="212" t="s">
        <v>19</v>
      </c>
      <c r="N236" s="213" t="s">
        <v>44</v>
      </c>
      <c r="O236" s="85"/>
      <c r="P236" s="214">
        <f>O236*H236</f>
        <v>0</v>
      </c>
      <c r="Q236" s="214">
        <v>0.00034000000000000002</v>
      </c>
      <c r="R236" s="214">
        <f>Q236*H236</f>
        <v>0.028900000000000002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131</v>
      </c>
      <c r="AT236" s="216" t="s">
        <v>126</v>
      </c>
      <c r="AU236" s="216" t="s">
        <v>83</v>
      </c>
      <c r="AY236" s="18" t="s">
        <v>124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81</v>
      </c>
      <c r="BK236" s="217">
        <f>ROUND(I236*H236,2)</f>
        <v>0</v>
      </c>
      <c r="BL236" s="18" t="s">
        <v>131</v>
      </c>
      <c r="BM236" s="216" t="s">
        <v>364</v>
      </c>
    </row>
    <row r="237" s="2" customFormat="1">
      <c r="A237" s="39"/>
      <c r="B237" s="40"/>
      <c r="C237" s="41"/>
      <c r="D237" s="218" t="s">
        <v>133</v>
      </c>
      <c r="E237" s="41"/>
      <c r="F237" s="219" t="s">
        <v>365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133</v>
      </c>
      <c r="AU237" s="18" t="s">
        <v>83</v>
      </c>
    </row>
    <row r="238" s="13" customFormat="1">
      <c r="A238" s="13"/>
      <c r="B238" s="223"/>
      <c r="C238" s="224"/>
      <c r="D238" s="225" t="s">
        <v>135</v>
      </c>
      <c r="E238" s="226" t="s">
        <v>19</v>
      </c>
      <c r="F238" s="227" t="s">
        <v>366</v>
      </c>
      <c r="G238" s="224"/>
      <c r="H238" s="228">
        <v>85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135</v>
      </c>
      <c r="AU238" s="234" t="s">
        <v>83</v>
      </c>
      <c r="AV238" s="13" t="s">
        <v>83</v>
      </c>
      <c r="AW238" s="13" t="s">
        <v>32</v>
      </c>
      <c r="AX238" s="13" t="s">
        <v>73</v>
      </c>
      <c r="AY238" s="234" t="s">
        <v>124</v>
      </c>
    </row>
    <row r="239" s="14" customFormat="1">
      <c r="A239" s="14"/>
      <c r="B239" s="235"/>
      <c r="C239" s="236"/>
      <c r="D239" s="225" t="s">
        <v>135</v>
      </c>
      <c r="E239" s="237" t="s">
        <v>19</v>
      </c>
      <c r="F239" s="238" t="s">
        <v>137</v>
      </c>
      <c r="G239" s="236"/>
      <c r="H239" s="239">
        <v>85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135</v>
      </c>
      <c r="AU239" s="245" t="s">
        <v>83</v>
      </c>
      <c r="AV239" s="14" t="s">
        <v>131</v>
      </c>
      <c r="AW239" s="14" t="s">
        <v>32</v>
      </c>
      <c r="AX239" s="14" t="s">
        <v>81</v>
      </c>
      <c r="AY239" s="245" t="s">
        <v>124</v>
      </c>
    </row>
    <row r="240" s="2" customFormat="1" ht="16.5" customHeight="1">
      <c r="A240" s="39"/>
      <c r="B240" s="40"/>
      <c r="C240" s="205" t="s">
        <v>367</v>
      </c>
      <c r="D240" s="205" t="s">
        <v>126</v>
      </c>
      <c r="E240" s="206" t="s">
        <v>368</v>
      </c>
      <c r="F240" s="207" t="s">
        <v>369</v>
      </c>
      <c r="G240" s="208" t="s">
        <v>157</v>
      </c>
      <c r="H240" s="209">
        <v>85</v>
      </c>
      <c r="I240" s="210"/>
      <c r="J240" s="211">
        <f>ROUND(I240*H240,2)</f>
        <v>0</v>
      </c>
      <c r="K240" s="207" t="s">
        <v>130</v>
      </c>
      <c r="L240" s="45"/>
      <c r="M240" s="212" t="s">
        <v>19</v>
      </c>
      <c r="N240" s="213" t="s">
        <v>44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131</v>
      </c>
      <c r="AT240" s="216" t="s">
        <v>126</v>
      </c>
      <c r="AU240" s="216" t="s">
        <v>83</v>
      </c>
      <c r="AY240" s="18" t="s">
        <v>124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81</v>
      </c>
      <c r="BK240" s="217">
        <f>ROUND(I240*H240,2)</f>
        <v>0</v>
      </c>
      <c r="BL240" s="18" t="s">
        <v>131</v>
      </c>
      <c r="BM240" s="216" t="s">
        <v>370</v>
      </c>
    </row>
    <row r="241" s="2" customFormat="1">
      <c r="A241" s="39"/>
      <c r="B241" s="40"/>
      <c r="C241" s="41"/>
      <c r="D241" s="218" t="s">
        <v>133</v>
      </c>
      <c r="E241" s="41"/>
      <c r="F241" s="219" t="s">
        <v>371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133</v>
      </c>
      <c r="AU241" s="18" t="s">
        <v>83</v>
      </c>
    </row>
    <row r="242" s="13" customFormat="1">
      <c r="A242" s="13"/>
      <c r="B242" s="223"/>
      <c r="C242" s="224"/>
      <c r="D242" s="225" t="s">
        <v>135</v>
      </c>
      <c r="E242" s="226" t="s">
        <v>19</v>
      </c>
      <c r="F242" s="227" t="s">
        <v>372</v>
      </c>
      <c r="G242" s="224"/>
      <c r="H242" s="228">
        <v>85</v>
      </c>
      <c r="I242" s="229"/>
      <c r="J242" s="224"/>
      <c r="K242" s="224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135</v>
      </c>
      <c r="AU242" s="234" t="s">
        <v>83</v>
      </c>
      <c r="AV242" s="13" t="s">
        <v>83</v>
      </c>
      <c r="AW242" s="13" t="s">
        <v>32</v>
      </c>
      <c r="AX242" s="13" t="s">
        <v>73</v>
      </c>
      <c r="AY242" s="234" t="s">
        <v>124</v>
      </c>
    </row>
    <row r="243" s="14" customFormat="1">
      <c r="A243" s="14"/>
      <c r="B243" s="235"/>
      <c r="C243" s="236"/>
      <c r="D243" s="225" t="s">
        <v>135</v>
      </c>
      <c r="E243" s="237" t="s">
        <v>19</v>
      </c>
      <c r="F243" s="238" t="s">
        <v>137</v>
      </c>
      <c r="G243" s="236"/>
      <c r="H243" s="239">
        <v>85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135</v>
      </c>
      <c r="AU243" s="245" t="s">
        <v>83</v>
      </c>
      <c r="AV243" s="14" t="s">
        <v>131</v>
      </c>
      <c r="AW243" s="14" t="s">
        <v>32</v>
      </c>
      <c r="AX243" s="14" t="s">
        <v>81</v>
      </c>
      <c r="AY243" s="245" t="s">
        <v>124</v>
      </c>
    </row>
    <row r="244" s="2" customFormat="1" ht="21.75" customHeight="1">
      <c r="A244" s="39"/>
      <c r="B244" s="40"/>
      <c r="C244" s="205" t="s">
        <v>373</v>
      </c>
      <c r="D244" s="205" t="s">
        <v>126</v>
      </c>
      <c r="E244" s="206" t="s">
        <v>374</v>
      </c>
      <c r="F244" s="207" t="s">
        <v>375</v>
      </c>
      <c r="G244" s="208" t="s">
        <v>129</v>
      </c>
      <c r="H244" s="209">
        <v>4000</v>
      </c>
      <c r="I244" s="210"/>
      <c r="J244" s="211">
        <f>ROUND(I244*H244,2)</f>
        <v>0</v>
      </c>
      <c r="K244" s="207" t="s">
        <v>130</v>
      </c>
      <c r="L244" s="45"/>
      <c r="M244" s="212" t="s">
        <v>19</v>
      </c>
      <c r="N244" s="213" t="s">
        <v>44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0.01</v>
      </c>
      <c r="T244" s="215">
        <f>S244*H244</f>
        <v>40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131</v>
      </c>
      <c r="AT244" s="216" t="s">
        <v>126</v>
      </c>
      <c r="AU244" s="216" t="s">
        <v>83</v>
      </c>
      <c r="AY244" s="18" t="s">
        <v>124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81</v>
      </c>
      <c r="BK244" s="217">
        <f>ROUND(I244*H244,2)</f>
        <v>0</v>
      </c>
      <c r="BL244" s="18" t="s">
        <v>131</v>
      </c>
      <c r="BM244" s="216" t="s">
        <v>376</v>
      </c>
    </row>
    <row r="245" s="2" customFormat="1">
      <c r="A245" s="39"/>
      <c r="B245" s="40"/>
      <c r="C245" s="41"/>
      <c r="D245" s="218" t="s">
        <v>133</v>
      </c>
      <c r="E245" s="41"/>
      <c r="F245" s="219" t="s">
        <v>377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133</v>
      </c>
      <c r="AU245" s="18" t="s">
        <v>83</v>
      </c>
    </row>
    <row r="246" s="13" customFormat="1">
      <c r="A246" s="13"/>
      <c r="B246" s="223"/>
      <c r="C246" s="224"/>
      <c r="D246" s="225" t="s">
        <v>135</v>
      </c>
      <c r="E246" s="226" t="s">
        <v>19</v>
      </c>
      <c r="F246" s="227" t="s">
        <v>378</v>
      </c>
      <c r="G246" s="224"/>
      <c r="H246" s="228">
        <v>4000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135</v>
      </c>
      <c r="AU246" s="234" t="s">
        <v>83</v>
      </c>
      <c r="AV246" s="13" t="s">
        <v>83</v>
      </c>
      <c r="AW246" s="13" t="s">
        <v>32</v>
      </c>
      <c r="AX246" s="13" t="s">
        <v>73</v>
      </c>
      <c r="AY246" s="234" t="s">
        <v>124</v>
      </c>
    </row>
    <row r="247" s="14" customFormat="1">
      <c r="A247" s="14"/>
      <c r="B247" s="235"/>
      <c r="C247" s="236"/>
      <c r="D247" s="225" t="s">
        <v>135</v>
      </c>
      <c r="E247" s="237" t="s">
        <v>19</v>
      </c>
      <c r="F247" s="238" t="s">
        <v>137</v>
      </c>
      <c r="G247" s="236"/>
      <c r="H247" s="239">
        <v>4000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135</v>
      </c>
      <c r="AU247" s="245" t="s">
        <v>83</v>
      </c>
      <c r="AV247" s="14" t="s">
        <v>131</v>
      </c>
      <c r="AW247" s="14" t="s">
        <v>32</v>
      </c>
      <c r="AX247" s="14" t="s">
        <v>81</v>
      </c>
      <c r="AY247" s="245" t="s">
        <v>124</v>
      </c>
    </row>
    <row r="248" s="2" customFormat="1" ht="24.15" customHeight="1">
      <c r="A248" s="39"/>
      <c r="B248" s="40"/>
      <c r="C248" s="205" t="s">
        <v>379</v>
      </c>
      <c r="D248" s="205" t="s">
        <v>126</v>
      </c>
      <c r="E248" s="206" t="s">
        <v>380</v>
      </c>
      <c r="F248" s="207" t="s">
        <v>381</v>
      </c>
      <c r="G248" s="208" t="s">
        <v>157</v>
      </c>
      <c r="H248" s="209">
        <v>6</v>
      </c>
      <c r="I248" s="210"/>
      <c r="J248" s="211">
        <f>ROUND(I248*H248,2)</f>
        <v>0</v>
      </c>
      <c r="K248" s="207" t="s">
        <v>130</v>
      </c>
      <c r="L248" s="45"/>
      <c r="M248" s="212" t="s">
        <v>19</v>
      </c>
      <c r="N248" s="213" t="s">
        <v>44</v>
      </c>
      <c r="O248" s="85"/>
      <c r="P248" s="214">
        <f>O248*H248</f>
        <v>0</v>
      </c>
      <c r="Q248" s="214">
        <v>0</v>
      </c>
      <c r="R248" s="214">
        <f>Q248*H248</f>
        <v>0</v>
      </c>
      <c r="S248" s="214">
        <v>0.028000000000000001</v>
      </c>
      <c r="T248" s="215">
        <f>S248*H248</f>
        <v>0.16800000000000001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131</v>
      </c>
      <c r="AT248" s="216" t="s">
        <v>126</v>
      </c>
      <c r="AU248" s="216" t="s">
        <v>83</v>
      </c>
      <c r="AY248" s="18" t="s">
        <v>124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81</v>
      </c>
      <c r="BK248" s="217">
        <f>ROUND(I248*H248,2)</f>
        <v>0</v>
      </c>
      <c r="BL248" s="18" t="s">
        <v>131</v>
      </c>
      <c r="BM248" s="216" t="s">
        <v>382</v>
      </c>
    </row>
    <row r="249" s="2" customFormat="1">
      <c r="A249" s="39"/>
      <c r="B249" s="40"/>
      <c r="C249" s="41"/>
      <c r="D249" s="218" t="s">
        <v>133</v>
      </c>
      <c r="E249" s="41"/>
      <c r="F249" s="219" t="s">
        <v>383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133</v>
      </c>
      <c r="AU249" s="18" t="s">
        <v>83</v>
      </c>
    </row>
    <row r="250" s="13" customFormat="1">
      <c r="A250" s="13"/>
      <c r="B250" s="223"/>
      <c r="C250" s="224"/>
      <c r="D250" s="225" t="s">
        <v>135</v>
      </c>
      <c r="E250" s="226" t="s">
        <v>19</v>
      </c>
      <c r="F250" s="227" t="s">
        <v>384</v>
      </c>
      <c r="G250" s="224"/>
      <c r="H250" s="228">
        <v>6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135</v>
      </c>
      <c r="AU250" s="234" t="s">
        <v>83</v>
      </c>
      <c r="AV250" s="13" t="s">
        <v>83</v>
      </c>
      <c r="AW250" s="13" t="s">
        <v>32</v>
      </c>
      <c r="AX250" s="13" t="s">
        <v>73</v>
      </c>
      <c r="AY250" s="234" t="s">
        <v>124</v>
      </c>
    </row>
    <row r="251" s="14" customFormat="1">
      <c r="A251" s="14"/>
      <c r="B251" s="235"/>
      <c r="C251" s="236"/>
      <c r="D251" s="225" t="s">
        <v>135</v>
      </c>
      <c r="E251" s="237" t="s">
        <v>19</v>
      </c>
      <c r="F251" s="238" t="s">
        <v>137</v>
      </c>
      <c r="G251" s="236"/>
      <c r="H251" s="239">
        <v>6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135</v>
      </c>
      <c r="AU251" s="245" t="s">
        <v>83</v>
      </c>
      <c r="AV251" s="14" t="s">
        <v>131</v>
      </c>
      <c r="AW251" s="14" t="s">
        <v>32</v>
      </c>
      <c r="AX251" s="14" t="s">
        <v>81</v>
      </c>
      <c r="AY251" s="245" t="s">
        <v>124</v>
      </c>
    </row>
    <row r="252" s="2" customFormat="1" ht="33" customHeight="1">
      <c r="A252" s="39"/>
      <c r="B252" s="40"/>
      <c r="C252" s="205" t="s">
        <v>385</v>
      </c>
      <c r="D252" s="205" t="s">
        <v>126</v>
      </c>
      <c r="E252" s="206" t="s">
        <v>386</v>
      </c>
      <c r="F252" s="207" t="s">
        <v>387</v>
      </c>
      <c r="G252" s="208" t="s">
        <v>129</v>
      </c>
      <c r="H252" s="209">
        <v>439</v>
      </c>
      <c r="I252" s="210"/>
      <c r="J252" s="211">
        <f>ROUND(I252*H252,2)</f>
        <v>0</v>
      </c>
      <c r="K252" s="207" t="s">
        <v>130</v>
      </c>
      <c r="L252" s="45"/>
      <c r="M252" s="212" t="s">
        <v>19</v>
      </c>
      <c r="N252" s="213" t="s">
        <v>44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131</v>
      </c>
      <c r="AT252" s="216" t="s">
        <v>126</v>
      </c>
      <c r="AU252" s="216" t="s">
        <v>83</v>
      </c>
      <c r="AY252" s="18" t="s">
        <v>124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131</v>
      </c>
      <c r="BM252" s="216" t="s">
        <v>388</v>
      </c>
    </row>
    <row r="253" s="2" customFormat="1">
      <c r="A253" s="39"/>
      <c r="B253" s="40"/>
      <c r="C253" s="41"/>
      <c r="D253" s="218" t="s">
        <v>133</v>
      </c>
      <c r="E253" s="41"/>
      <c r="F253" s="219" t="s">
        <v>389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133</v>
      </c>
      <c r="AU253" s="18" t="s">
        <v>83</v>
      </c>
    </row>
    <row r="254" s="13" customFormat="1">
      <c r="A254" s="13"/>
      <c r="B254" s="223"/>
      <c r="C254" s="224"/>
      <c r="D254" s="225" t="s">
        <v>135</v>
      </c>
      <c r="E254" s="226" t="s">
        <v>19</v>
      </c>
      <c r="F254" s="227" t="s">
        <v>390</v>
      </c>
      <c r="G254" s="224"/>
      <c r="H254" s="228">
        <v>439</v>
      </c>
      <c r="I254" s="229"/>
      <c r="J254" s="224"/>
      <c r="K254" s="224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135</v>
      </c>
      <c r="AU254" s="234" t="s">
        <v>83</v>
      </c>
      <c r="AV254" s="13" t="s">
        <v>83</v>
      </c>
      <c r="AW254" s="13" t="s">
        <v>32</v>
      </c>
      <c r="AX254" s="13" t="s">
        <v>73</v>
      </c>
      <c r="AY254" s="234" t="s">
        <v>124</v>
      </c>
    </row>
    <row r="255" s="14" customFormat="1">
      <c r="A255" s="14"/>
      <c r="B255" s="235"/>
      <c r="C255" s="236"/>
      <c r="D255" s="225" t="s">
        <v>135</v>
      </c>
      <c r="E255" s="237" t="s">
        <v>19</v>
      </c>
      <c r="F255" s="238" t="s">
        <v>137</v>
      </c>
      <c r="G255" s="236"/>
      <c r="H255" s="239">
        <v>439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135</v>
      </c>
      <c r="AU255" s="245" t="s">
        <v>83</v>
      </c>
      <c r="AV255" s="14" t="s">
        <v>131</v>
      </c>
      <c r="AW255" s="14" t="s">
        <v>32</v>
      </c>
      <c r="AX255" s="14" t="s">
        <v>81</v>
      </c>
      <c r="AY255" s="245" t="s">
        <v>124</v>
      </c>
    </row>
    <row r="256" s="2" customFormat="1" ht="16.5" customHeight="1">
      <c r="A256" s="39"/>
      <c r="B256" s="40"/>
      <c r="C256" s="205" t="s">
        <v>391</v>
      </c>
      <c r="D256" s="205" t="s">
        <v>126</v>
      </c>
      <c r="E256" s="206" t="s">
        <v>392</v>
      </c>
      <c r="F256" s="207" t="s">
        <v>393</v>
      </c>
      <c r="G256" s="208" t="s">
        <v>129</v>
      </c>
      <c r="H256" s="209">
        <v>100</v>
      </c>
      <c r="I256" s="210"/>
      <c r="J256" s="211">
        <f>ROUND(I256*H256,2)</f>
        <v>0</v>
      </c>
      <c r="K256" s="207" t="s">
        <v>19</v>
      </c>
      <c r="L256" s="45"/>
      <c r="M256" s="212" t="s">
        <v>19</v>
      </c>
      <c r="N256" s="213" t="s">
        <v>44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131</v>
      </c>
      <c r="AT256" s="216" t="s">
        <v>126</v>
      </c>
      <c r="AU256" s="216" t="s">
        <v>83</v>
      </c>
      <c r="AY256" s="18" t="s">
        <v>124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131</v>
      </c>
      <c r="BM256" s="216" t="s">
        <v>394</v>
      </c>
    </row>
    <row r="257" s="13" customFormat="1">
      <c r="A257" s="13"/>
      <c r="B257" s="223"/>
      <c r="C257" s="224"/>
      <c r="D257" s="225" t="s">
        <v>135</v>
      </c>
      <c r="E257" s="226" t="s">
        <v>19</v>
      </c>
      <c r="F257" s="227" t="s">
        <v>395</v>
      </c>
      <c r="G257" s="224"/>
      <c r="H257" s="228">
        <v>100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135</v>
      </c>
      <c r="AU257" s="234" t="s">
        <v>83</v>
      </c>
      <c r="AV257" s="13" t="s">
        <v>83</v>
      </c>
      <c r="AW257" s="13" t="s">
        <v>32</v>
      </c>
      <c r="AX257" s="13" t="s">
        <v>73</v>
      </c>
      <c r="AY257" s="234" t="s">
        <v>124</v>
      </c>
    </row>
    <row r="258" s="14" customFormat="1">
      <c r="A258" s="14"/>
      <c r="B258" s="235"/>
      <c r="C258" s="236"/>
      <c r="D258" s="225" t="s">
        <v>135</v>
      </c>
      <c r="E258" s="237" t="s">
        <v>19</v>
      </c>
      <c r="F258" s="238" t="s">
        <v>137</v>
      </c>
      <c r="G258" s="236"/>
      <c r="H258" s="239">
        <v>100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135</v>
      </c>
      <c r="AU258" s="245" t="s">
        <v>83</v>
      </c>
      <c r="AV258" s="14" t="s">
        <v>131</v>
      </c>
      <c r="AW258" s="14" t="s">
        <v>32</v>
      </c>
      <c r="AX258" s="14" t="s">
        <v>81</v>
      </c>
      <c r="AY258" s="245" t="s">
        <v>124</v>
      </c>
    </row>
    <row r="259" s="12" customFormat="1" ht="22.8" customHeight="1">
      <c r="A259" s="12"/>
      <c r="B259" s="189"/>
      <c r="C259" s="190"/>
      <c r="D259" s="191" t="s">
        <v>72</v>
      </c>
      <c r="E259" s="203" t="s">
        <v>396</v>
      </c>
      <c r="F259" s="203" t="s">
        <v>397</v>
      </c>
      <c r="G259" s="190"/>
      <c r="H259" s="190"/>
      <c r="I259" s="193"/>
      <c r="J259" s="204">
        <f>BK259</f>
        <v>0</v>
      </c>
      <c r="K259" s="190"/>
      <c r="L259" s="195"/>
      <c r="M259" s="196"/>
      <c r="N259" s="197"/>
      <c r="O259" s="197"/>
      <c r="P259" s="198">
        <f>SUM(P260:P297)</f>
        <v>0</v>
      </c>
      <c r="Q259" s="197"/>
      <c r="R259" s="198">
        <f>SUM(R260:R297)</f>
        <v>0</v>
      </c>
      <c r="S259" s="197"/>
      <c r="T259" s="199">
        <f>SUM(T260:T297)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0" t="s">
        <v>81</v>
      </c>
      <c r="AT259" s="201" t="s">
        <v>72</v>
      </c>
      <c r="AU259" s="201" t="s">
        <v>81</v>
      </c>
      <c r="AY259" s="200" t="s">
        <v>124</v>
      </c>
      <c r="BK259" s="202">
        <f>SUM(BK260:BK297)</f>
        <v>0</v>
      </c>
    </row>
    <row r="260" s="2" customFormat="1" ht="24.15" customHeight="1">
      <c r="A260" s="39"/>
      <c r="B260" s="40"/>
      <c r="C260" s="205" t="s">
        <v>398</v>
      </c>
      <c r="D260" s="205" t="s">
        <v>126</v>
      </c>
      <c r="E260" s="206" t="s">
        <v>399</v>
      </c>
      <c r="F260" s="207" t="s">
        <v>400</v>
      </c>
      <c r="G260" s="208" t="s">
        <v>183</v>
      </c>
      <c r="H260" s="209">
        <v>40</v>
      </c>
      <c r="I260" s="210"/>
      <c r="J260" s="211">
        <f>ROUND(I260*H260,2)</f>
        <v>0</v>
      </c>
      <c r="K260" s="207" t="s">
        <v>130</v>
      </c>
      <c r="L260" s="45"/>
      <c r="M260" s="212" t="s">
        <v>19</v>
      </c>
      <c r="N260" s="213" t="s">
        <v>44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131</v>
      </c>
      <c r="AT260" s="216" t="s">
        <v>126</v>
      </c>
      <c r="AU260" s="216" t="s">
        <v>83</v>
      </c>
      <c r="AY260" s="18" t="s">
        <v>124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81</v>
      </c>
      <c r="BK260" s="217">
        <f>ROUND(I260*H260,2)</f>
        <v>0</v>
      </c>
      <c r="BL260" s="18" t="s">
        <v>131</v>
      </c>
      <c r="BM260" s="216" t="s">
        <v>401</v>
      </c>
    </row>
    <row r="261" s="2" customFormat="1">
      <c r="A261" s="39"/>
      <c r="B261" s="40"/>
      <c r="C261" s="41"/>
      <c r="D261" s="218" t="s">
        <v>133</v>
      </c>
      <c r="E261" s="41"/>
      <c r="F261" s="219" t="s">
        <v>402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133</v>
      </c>
      <c r="AU261" s="18" t="s">
        <v>83</v>
      </c>
    </row>
    <row r="262" s="13" customFormat="1">
      <c r="A262" s="13"/>
      <c r="B262" s="223"/>
      <c r="C262" s="224"/>
      <c r="D262" s="225" t="s">
        <v>135</v>
      </c>
      <c r="E262" s="226" t="s">
        <v>19</v>
      </c>
      <c r="F262" s="227" t="s">
        <v>403</v>
      </c>
      <c r="G262" s="224"/>
      <c r="H262" s="228">
        <v>40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135</v>
      </c>
      <c r="AU262" s="234" t="s">
        <v>83</v>
      </c>
      <c r="AV262" s="13" t="s">
        <v>83</v>
      </c>
      <c r="AW262" s="13" t="s">
        <v>32</v>
      </c>
      <c r="AX262" s="13" t="s">
        <v>73</v>
      </c>
      <c r="AY262" s="234" t="s">
        <v>124</v>
      </c>
    </row>
    <row r="263" s="14" customFormat="1">
      <c r="A263" s="14"/>
      <c r="B263" s="235"/>
      <c r="C263" s="236"/>
      <c r="D263" s="225" t="s">
        <v>135</v>
      </c>
      <c r="E263" s="237" t="s">
        <v>19</v>
      </c>
      <c r="F263" s="238" t="s">
        <v>137</v>
      </c>
      <c r="G263" s="236"/>
      <c r="H263" s="239">
        <v>40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135</v>
      </c>
      <c r="AU263" s="245" t="s">
        <v>83</v>
      </c>
      <c r="AV263" s="14" t="s">
        <v>131</v>
      </c>
      <c r="AW263" s="14" t="s">
        <v>32</v>
      </c>
      <c r="AX263" s="14" t="s">
        <v>81</v>
      </c>
      <c r="AY263" s="245" t="s">
        <v>124</v>
      </c>
    </row>
    <row r="264" s="2" customFormat="1" ht="24.15" customHeight="1">
      <c r="A264" s="39"/>
      <c r="B264" s="40"/>
      <c r="C264" s="205" t="s">
        <v>404</v>
      </c>
      <c r="D264" s="205" t="s">
        <v>126</v>
      </c>
      <c r="E264" s="206" t="s">
        <v>405</v>
      </c>
      <c r="F264" s="207" t="s">
        <v>406</v>
      </c>
      <c r="G264" s="208" t="s">
        <v>183</v>
      </c>
      <c r="H264" s="209">
        <v>760</v>
      </c>
      <c r="I264" s="210"/>
      <c r="J264" s="211">
        <f>ROUND(I264*H264,2)</f>
        <v>0</v>
      </c>
      <c r="K264" s="207" t="s">
        <v>130</v>
      </c>
      <c r="L264" s="45"/>
      <c r="M264" s="212" t="s">
        <v>19</v>
      </c>
      <c r="N264" s="213" t="s">
        <v>44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131</v>
      </c>
      <c r="AT264" s="216" t="s">
        <v>126</v>
      </c>
      <c r="AU264" s="216" t="s">
        <v>83</v>
      </c>
      <c r="AY264" s="18" t="s">
        <v>124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131</v>
      </c>
      <c r="BM264" s="216" t="s">
        <v>407</v>
      </c>
    </row>
    <row r="265" s="2" customFormat="1">
      <c r="A265" s="39"/>
      <c r="B265" s="40"/>
      <c r="C265" s="41"/>
      <c r="D265" s="218" t="s">
        <v>133</v>
      </c>
      <c r="E265" s="41"/>
      <c r="F265" s="219" t="s">
        <v>408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133</v>
      </c>
      <c r="AU265" s="18" t="s">
        <v>83</v>
      </c>
    </row>
    <row r="266" s="13" customFormat="1">
      <c r="A266" s="13"/>
      <c r="B266" s="223"/>
      <c r="C266" s="224"/>
      <c r="D266" s="225" t="s">
        <v>135</v>
      </c>
      <c r="E266" s="226" t="s">
        <v>19</v>
      </c>
      <c r="F266" s="227" t="s">
        <v>409</v>
      </c>
      <c r="G266" s="224"/>
      <c r="H266" s="228">
        <v>760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135</v>
      </c>
      <c r="AU266" s="234" t="s">
        <v>83</v>
      </c>
      <c r="AV266" s="13" t="s">
        <v>83</v>
      </c>
      <c r="AW266" s="13" t="s">
        <v>32</v>
      </c>
      <c r="AX266" s="13" t="s">
        <v>73</v>
      </c>
      <c r="AY266" s="234" t="s">
        <v>124</v>
      </c>
    </row>
    <row r="267" s="14" customFormat="1">
      <c r="A267" s="14"/>
      <c r="B267" s="235"/>
      <c r="C267" s="236"/>
      <c r="D267" s="225" t="s">
        <v>135</v>
      </c>
      <c r="E267" s="237" t="s">
        <v>19</v>
      </c>
      <c r="F267" s="238" t="s">
        <v>137</v>
      </c>
      <c r="G267" s="236"/>
      <c r="H267" s="239">
        <v>760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135</v>
      </c>
      <c r="AU267" s="245" t="s">
        <v>83</v>
      </c>
      <c r="AV267" s="14" t="s">
        <v>131</v>
      </c>
      <c r="AW267" s="14" t="s">
        <v>32</v>
      </c>
      <c r="AX267" s="14" t="s">
        <v>81</v>
      </c>
      <c r="AY267" s="245" t="s">
        <v>124</v>
      </c>
    </row>
    <row r="268" s="2" customFormat="1" ht="24.15" customHeight="1">
      <c r="A268" s="39"/>
      <c r="B268" s="40"/>
      <c r="C268" s="205" t="s">
        <v>410</v>
      </c>
      <c r="D268" s="205" t="s">
        <v>126</v>
      </c>
      <c r="E268" s="206" t="s">
        <v>411</v>
      </c>
      <c r="F268" s="207" t="s">
        <v>412</v>
      </c>
      <c r="G268" s="208" t="s">
        <v>183</v>
      </c>
      <c r="H268" s="209">
        <v>198.10900000000001</v>
      </c>
      <c r="I268" s="210"/>
      <c r="J268" s="211">
        <f>ROUND(I268*H268,2)</f>
        <v>0</v>
      </c>
      <c r="K268" s="207" t="s">
        <v>130</v>
      </c>
      <c r="L268" s="45"/>
      <c r="M268" s="212" t="s">
        <v>19</v>
      </c>
      <c r="N268" s="213" t="s">
        <v>44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131</v>
      </c>
      <c r="AT268" s="216" t="s">
        <v>126</v>
      </c>
      <c r="AU268" s="216" t="s">
        <v>83</v>
      </c>
      <c r="AY268" s="18" t="s">
        <v>124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81</v>
      </c>
      <c r="BK268" s="217">
        <f>ROUND(I268*H268,2)</f>
        <v>0</v>
      </c>
      <c r="BL268" s="18" t="s">
        <v>131</v>
      </c>
      <c r="BM268" s="216" t="s">
        <v>413</v>
      </c>
    </row>
    <row r="269" s="2" customFormat="1">
      <c r="A269" s="39"/>
      <c r="B269" s="40"/>
      <c r="C269" s="41"/>
      <c r="D269" s="218" t="s">
        <v>133</v>
      </c>
      <c r="E269" s="41"/>
      <c r="F269" s="219" t="s">
        <v>414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133</v>
      </c>
      <c r="AU269" s="18" t="s">
        <v>83</v>
      </c>
    </row>
    <row r="270" s="13" customFormat="1">
      <c r="A270" s="13"/>
      <c r="B270" s="223"/>
      <c r="C270" s="224"/>
      <c r="D270" s="225" t="s">
        <v>135</v>
      </c>
      <c r="E270" s="226" t="s">
        <v>19</v>
      </c>
      <c r="F270" s="227" t="s">
        <v>415</v>
      </c>
      <c r="G270" s="224"/>
      <c r="H270" s="228">
        <v>154.31899999999999</v>
      </c>
      <c r="I270" s="229"/>
      <c r="J270" s="224"/>
      <c r="K270" s="224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135</v>
      </c>
      <c r="AU270" s="234" t="s">
        <v>83</v>
      </c>
      <c r="AV270" s="13" t="s">
        <v>83</v>
      </c>
      <c r="AW270" s="13" t="s">
        <v>32</v>
      </c>
      <c r="AX270" s="13" t="s">
        <v>73</v>
      </c>
      <c r="AY270" s="234" t="s">
        <v>124</v>
      </c>
    </row>
    <row r="271" s="13" customFormat="1">
      <c r="A271" s="13"/>
      <c r="B271" s="223"/>
      <c r="C271" s="224"/>
      <c r="D271" s="225" t="s">
        <v>135</v>
      </c>
      <c r="E271" s="226" t="s">
        <v>19</v>
      </c>
      <c r="F271" s="227" t="s">
        <v>416</v>
      </c>
      <c r="G271" s="224"/>
      <c r="H271" s="228">
        <v>43.789999999999999</v>
      </c>
      <c r="I271" s="229"/>
      <c r="J271" s="224"/>
      <c r="K271" s="224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135</v>
      </c>
      <c r="AU271" s="234" t="s">
        <v>83</v>
      </c>
      <c r="AV271" s="13" t="s">
        <v>83</v>
      </c>
      <c r="AW271" s="13" t="s">
        <v>32</v>
      </c>
      <c r="AX271" s="13" t="s">
        <v>73</v>
      </c>
      <c r="AY271" s="234" t="s">
        <v>124</v>
      </c>
    </row>
    <row r="272" s="14" customFormat="1">
      <c r="A272" s="14"/>
      <c r="B272" s="235"/>
      <c r="C272" s="236"/>
      <c r="D272" s="225" t="s">
        <v>135</v>
      </c>
      <c r="E272" s="237" t="s">
        <v>19</v>
      </c>
      <c r="F272" s="238" t="s">
        <v>137</v>
      </c>
      <c r="G272" s="236"/>
      <c r="H272" s="239">
        <v>198.10899999999998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135</v>
      </c>
      <c r="AU272" s="245" t="s">
        <v>83</v>
      </c>
      <c r="AV272" s="14" t="s">
        <v>131</v>
      </c>
      <c r="AW272" s="14" t="s">
        <v>32</v>
      </c>
      <c r="AX272" s="14" t="s">
        <v>81</v>
      </c>
      <c r="AY272" s="245" t="s">
        <v>124</v>
      </c>
    </row>
    <row r="273" s="2" customFormat="1" ht="24.15" customHeight="1">
      <c r="A273" s="39"/>
      <c r="B273" s="40"/>
      <c r="C273" s="205" t="s">
        <v>417</v>
      </c>
      <c r="D273" s="205" t="s">
        <v>126</v>
      </c>
      <c r="E273" s="206" t="s">
        <v>418</v>
      </c>
      <c r="F273" s="207" t="s">
        <v>406</v>
      </c>
      <c r="G273" s="208" t="s">
        <v>183</v>
      </c>
      <c r="H273" s="209">
        <v>3764.0709999999999</v>
      </c>
      <c r="I273" s="210"/>
      <c r="J273" s="211">
        <f>ROUND(I273*H273,2)</f>
        <v>0</v>
      </c>
      <c r="K273" s="207" t="s">
        <v>130</v>
      </c>
      <c r="L273" s="45"/>
      <c r="M273" s="212" t="s">
        <v>19</v>
      </c>
      <c r="N273" s="213" t="s">
        <v>44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131</v>
      </c>
      <c r="AT273" s="216" t="s">
        <v>126</v>
      </c>
      <c r="AU273" s="216" t="s">
        <v>83</v>
      </c>
      <c r="AY273" s="18" t="s">
        <v>124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81</v>
      </c>
      <c r="BK273" s="217">
        <f>ROUND(I273*H273,2)</f>
        <v>0</v>
      </c>
      <c r="BL273" s="18" t="s">
        <v>131</v>
      </c>
      <c r="BM273" s="216" t="s">
        <v>419</v>
      </c>
    </row>
    <row r="274" s="2" customFormat="1">
      <c r="A274" s="39"/>
      <c r="B274" s="40"/>
      <c r="C274" s="41"/>
      <c r="D274" s="218" t="s">
        <v>133</v>
      </c>
      <c r="E274" s="41"/>
      <c r="F274" s="219" t="s">
        <v>420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133</v>
      </c>
      <c r="AU274" s="18" t="s">
        <v>83</v>
      </c>
    </row>
    <row r="275" s="13" customFormat="1">
      <c r="A275" s="13"/>
      <c r="B275" s="223"/>
      <c r="C275" s="224"/>
      <c r="D275" s="225" t="s">
        <v>135</v>
      </c>
      <c r="E275" s="226" t="s">
        <v>19</v>
      </c>
      <c r="F275" s="227" t="s">
        <v>421</v>
      </c>
      <c r="G275" s="224"/>
      <c r="H275" s="228">
        <v>3764.0709999999999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135</v>
      </c>
      <c r="AU275" s="234" t="s">
        <v>83</v>
      </c>
      <c r="AV275" s="13" t="s">
        <v>83</v>
      </c>
      <c r="AW275" s="13" t="s">
        <v>32</v>
      </c>
      <c r="AX275" s="13" t="s">
        <v>73</v>
      </c>
      <c r="AY275" s="234" t="s">
        <v>124</v>
      </c>
    </row>
    <row r="276" s="14" customFormat="1">
      <c r="A276" s="14"/>
      <c r="B276" s="235"/>
      <c r="C276" s="236"/>
      <c r="D276" s="225" t="s">
        <v>135</v>
      </c>
      <c r="E276" s="237" t="s">
        <v>19</v>
      </c>
      <c r="F276" s="238" t="s">
        <v>137</v>
      </c>
      <c r="G276" s="236"/>
      <c r="H276" s="239">
        <v>3764.0709999999999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135</v>
      </c>
      <c r="AU276" s="245" t="s">
        <v>83</v>
      </c>
      <c r="AV276" s="14" t="s">
        <v>131</v>
      </c>
      <c r="AW276" s="14" t="s">
        <v>32</v>
      </c>
      <c r="AX276" s="14" t="s">
        <v>81</v>
      </c>
      <c r="AY276" s="245" t="s">
        <v>124</v>
      </c>
    </row>
    <row r="277" s="2" customFormat="1" ht="24.15" customHeight="1">
      <c r="A277" s="39"/>
      <c r="B277" s="40"/>
      <c r="C277" s="205" t="s">
        <v>422</v>
      </c>
      <c r="D277" s="205" t="s">
        <v>126</v>
      </c>
      <c r="E277" s="206" t="s">
        <v>423</v>
      </c>
      <c r="F277" s="207" t="s">
        <v>424</v>
      </c>
      <c r="G277" s="208" t="s">
        <v>183</v>
      </c>
      <c r="H277" s="209">
        <v>750.22799999999995</v>
      </c>
      <c r="I277" s="210"/>
      <c r="J277" s="211">
        <f>ROUND(I277*H277,2)</f>
        <v>0</v>
      </c>
      <c r="K277" s="207" t="s">
        <v>130</v>
      </c>
      <c r="L277" s="45"/>
      <c r="M277" s="212" t="s">
        <v>19</v>
      </c>
      <c r="N277" s="213" t="s">
        <v>44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131</v>
      </c>
      <c r="AT277" s="216" t="s">
        <v>126</v>
      </c>
      <c r="AU277" s="216" t="s">
        <v>83</v>
      </c>
      <c r="AY277" s="18" t="s">
        <v>124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81</v>
      </c>
      <c r="BK277" s="217">
        <f>ROUND(I277*H277,2)</f>
        <v>0</v>
      </c>
      <c r="BL277" s="18" t="s">
        <v>131</v>
      </c>
      <c r="BM277" s="216" t="s">
        <v>425</v>
      </c>
    </row>
    <row r="278" s="2" customFormat="1">
      <c r="A278" s="39"/>
      <c r="B278" s="40"/>
      <c r="C278" s="41"/>
      <c r="D278" s="218" t="s">
        <v>133</v>
      </c>
      <c r="E278" s="41"/>
      <c r="F278" s="219" t="s">
        <v>426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133</v>
      </c>
      <c r="AU278" s="18" t="s">
        <v>83</v>
      </c>
    </row>
    <row r="279" s="13" customFormat="1">
      <c r="A279" s="13"/>
      <c r="B279" s="223"/>
      <c r="C279" s="224"/>
      <c r="D279" s="225" t="s">
        <v>135</v>
      </c>
      <c r="E279" s="226" t="s">
        <v>19</v>
      </c>
      <c r="F279" s="227" t="s">
        <v>427</v>
      </c>
      <c r="G279" s="224"/>
      <c r="H279" s="228">
        <v>750.22799999999995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135</v>
      </c>
      <c r="AU279" s="234" t="s">
        <v>83</v>
      </c>
      <c r="AV279" s="13" t="s">
        <v>83</v>
      </c>
      <c r="AW279" s="13" t="s">
        <v>32</v>
      </c>
      <c r="AX279" s="13" t="s">
        <v>73</v>
      </c>
      <c r="AY279" s="234" t="s">
        <v>124</v>
      </c>
    </row>
    <row r="280" s="14" customFormat="1">
      <c r="A280" s="14"/>
      <c r="B280" s="235"/>
      <c r="C280" s="236"/>
      <c r="D280" s="225" t="s">
        <v>135</v>
      </c>
      <c r="E280" s="237" t="s">
        <v>19</v>
      </c>
      <c r="F280" s="238" t="s">
        <v>137</v>
      </c>
      <c r="G280" s="236"/>
      <c r="H280" s="239">
        <v>750.22799999999995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135</v>
      </c>
      <c r="AU280" s="245" t="s">
        <v>83</v>
      </c>
      <c r="AV280" s="14" t="s">
        <v>131</v>
      </c>
      <c r="AW280" s="14" t="s">
        <v>32</v>
      </c>
      <c r="AX280" s="14" t="s">
        <v>81</v>
      </c>
      <c r="AY280" s="245" t="s">
        <v>124</v>
      </c>
    </row>
    <row r="281" s="2" customFormat="1" ht="24.15" customHeight="1">
      <c r="A281" s="39"/>
      <c r="B281" s="40"/>
      <c r="C281" s="205" t="s">
        <v>428</v>
      </c>
      <c r="D281" s="205" t="s">
        <v>126</v>
      </c>
      <c r="E281" s="206" t="s">
        <v>429</v>
      </c>
      <c r="F281" s="207" t="s">
        <v>430</v>
      </c>
      <c r="G281" s="208" t="s">
        <v>183</v>
      </c>
      <c r="H281" s="209">
        <v>14254.332</v>
      </c>
      <c r="I281" s="210"/>
      <c r="J281" s="211">
        <f>ROUND(I281*H281,2)</f>
        <v>0</v>
      </c>
      <c r="K281" s="207" t="s">
        <v>130</v>
      </c>
      <c r="L281" s="45"/>
      <c r="M281" s="212" t="s">
        <v>19</v>
      </c>
      <c r="N281" s="213" t="s">
        <v>44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131</v>
      </c>
      <c r="AT281" s="216" t="s">
        <v>126</v>
      </c>
      <c r="AU281" s="216" t="s">
        <v>83</v>
      </c>
      <c r="AY281" s="18" t="s">
        <v>124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81</v>
      </c>
      <c r="BK281" s="217">
        <f>ROUND(I281*H281,2)</f>
        <v>0</v>
      </c>
      <c r="BL281" s="18" t="s">
        <v>131</v>
      </c>
      <c r="BM281" s="216" t="s">
        <v>431</v>
      </c>
    </row>
    <row r="282" s="2" customFormat="1">
      <c r="A282" s="39"/>
      <c r="B282" s="40"/>
      <c r="C282" s="41"/>
      <c r="D282" s="218" t="s">
        <v>133</v>
      </c>
      <c r="E282" s="41"/>
      <c r="F282" s="219" t="s">
        <v>432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133</v>
      </c>
      <c r="AU282" s="18" t="s">
        <v>83</v>
      </c>
    </row>
    <row r="283" s="13" customFormat="1">
      <c r="A283" s="13"/>
      <c r="B283" s="223"/>
      <c r="C283" s="224"/>
      <c r="D283" s="225" t="s">
        <v>135</v>
      </c>
      <c r="E283" s="226" t="s">
        <v>19</v>
      </c>
      <c r="F283" s="227" t="s">
        <v>433</v>
      </c>
      <c r="G283" s="224"/>
      <c r="H283" s="228">
        <v>14254.332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135</v>
      </c>
      <c r="AU283" s="234" t="s">
        <v>83</v>
      </c>
      <c r="AV283" s="13" t="s">
        <v>83</v>
      </c>
      <c r="AW283" s="13" t="s">
        <v>32</v>
      </c>
      <c r="AX283" s="13" t="s">
        <v>73</v>
      </c>
      <c r="AY283" s="234" t="s">
        <v>124</v>
      </c>
    </row>
    <row r="284" s="14" customFormat="1">
      <c r="A284" s="14"/>
      <c r="B284" s="235"/>
      <c r="C284" s="236"/>
      <c r="D284" s="225" t="s">
        <v>135</v>
      </c>
      <c r="E284" s="237" t="s">
        <v>19</v>
      </c>
      <c r="F284" s="238" t="s">
        <v>137</v>
      </c>
      <c r="G284" s="236"/>
      <c r="H284" s="239">
        <v>14254.332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135</v>
      </c>
      <c r="AU284" s="245" t="s">
        <v>83</v>
      </c>
      <c r="AV284" s="14" t="s">
        <v>131</v>
      </c>
      <c r="AW284" s="14" t="s">
        <v>32</v>
      </c>
      <c r="AX284" s="14" t="s">
        <v>81</v>
      </c>
      <c r="AY284" s="245" t="s">
        <v>124</v>
      </c>
    </row>
    <row r="285" s="2" customFormat="1" ht="24.15" customHeight="1">
      <c r="A285" s="39"/>
      <c r="B285" s="40"/>
      <c r="C285" s="205" t="s">
        <v>434</v>
      </c>
      <c r="D285" s="205" t="s">
        <v>126</v>
      </c>
      <c r="E285" s="206" t="s">
        <v>435</v>
      </c>
      <c r="F285" s="207" t="s">
        <v>436</v>
      </c>
      <c r="G285" s="208" t="s">
        <v>183</v>
      </c>
      <c r="H285" s="209">
        <v>198.10900000000001</v>
      </c>
      <c r="I285" s="210"/>
      <c r="J285" s="211">
        <f>ROUND(I285*H285,2)</f>
        <v>0</v>
      </c>
      <c r="K285" s="207" t="s">
        <v>130</v>
      </c>
      <c r="L285" s="45"/>
      <c r="M285" s="212" t="s">
        <v>19</v>
      </c>
      <c r="N285" s="213" t="s">
        <v>44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131</v>
      </c>
      <c r="AT285" s="216" t="s">
        <v>126</v>
      </c>
      <c r="AU285" s="216" t="s">
        <v>83</v>
      </c>
      <c r="AY285" s="18" t="s">
        <v>124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81</v>
      </c>
      <c r="BK285" s="217">
        <f>ROUND(I285*H285,2)</f>
        <v>0</v>
      </c>
      <c r="BL285" s="18" t="s">
        <v>131</v>
      </c>
      <c r="BM285" s="216" t="s">
        <v>437</v>
      </c>
    </row>
    <row r="286" s="2" customFormat="1">
      <c r="A286" s="39"/>
      <c r="B286" s="40"/>
      <c r="C286" s="41"/>
      <c r="D286" s="218" t="s">
        <v>133</v>
      </c>
      <c r="E286" s="41"/>
      <c r="F286" s="219" t="s">
        <v>438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133</v>
      </c>
      <c r="AU286" s="18" t="s">
        <v>83</v>
      </c>
    </row>
    <row r="287" s="13" customFormat="1">
      <c r="A287" s="13"/>
      <c r="B287" s="223"/>
      <c r="C287" s="224"/>
      <c r="D287" s="225" t="s">
        <v>135</v>
      </c>
      <c r="E287" s="226" t="s">
        <v>19</v>
      </c>
      <c r="F287" s="227" t="s">
        <v>415</v>
      </c>
      <c r="G287" s="224"/>
      <c r="H287" s="228">
        <v>154.31899999999999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135</v>
      </c>
      <c r="AU287" s="234" t="s">
        <v>83</v>
      </c>
      <c r="AV287" s="13" t="s">
        <v>83</v>
      </c>
      <c r="AW287" s="13" t="s">
        <v>32</v>
      </c>
      <c r="AX287" s="13" t="s">
        <v>73</v>
      </c>
      <c r="AY287" s="234" t="s">
        <v>124</v>
      </c>
    </row>
    <row r="288" s="13" customFormat="1">
      <c r="A288" s="13"/>
      <c r="B288" s="223"/>
      <c r="C288" s="224"/>
      <c r="D288" s="225" t="s">
        <v>135</v>
      </c>
      <c r="E288" s="226" t="s">
        <v>19</v>
      </c>
      <c r="F288" s="227" t="s">
        <v>416</v>
      </c>
      <c r="G288" s="224"/>
      <c r="H288" s="228">
        <v>43.789999999999999</v>
      </c>
      <c r="I288" s="229"/>
      <c r="J288" s="224"/>
      <c r="K288" s="224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135</v>
      </c>
      <c r="AU288" s="234" t="s">
        <v>83</v>
      </c>
      <c r="AV288" s="13" t="s">
        <v>83</v>
      </c>
      <c r="AW288" s="13" t="s">
        <v>32</v>
      </c>
      <c r="AX288" s="13" t="s">
        <v>73</v>
      </c>
      <c r="AY288" s="234" t="s">
        <v>124</v>
      </c>
    </row>
    <row r="289" s="14" customFormat="1">
      <c r="A289" s="14"/>
      <c r="B289" s="235"/>
      <c r="C289" s="236"/>
      <c r="D289" s="225" t="s">
        <v>135</v>
      </c>
      <c r="E289" s="237" t="s">
        <v>19</v>
      </c>
      <c r="F289" s="238" t="s">
        <v>137</v>
      </c>
      <c r="G289" s="236"/>
      <c r="H289" s="239">
        <v>198.10899999999998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135</v>
      </c>
      <c r="AU289" s="245" t="s">
        <v>83</v>
      </c>
      <c r="AV289" s="14" t="s">
        <v>131</v>
      </c>
      <c r="AW289" s="14" t="s">
        <v>32</v>
      </c>
      <c r="AX289" s="14" t="s">
        <v>81</v>
      </c>
      <c r="AY289" s="245" t="s">
        <v>124</v>
      </c>
    </row>
    <row r="290" s="2" customFormat="1" ht="24.15" customHeight="1">
      <c r="A290" s="39"/>
      <c r="B290" s="40"/>
      <c r="C290" s="205" t="s">
        <v>439</v>
      </c>
      <c r="D290" s="205" t="s">
        <v>126</v>
      </c>
      <c r="E290" s="206" t="s">
        <v>440</v>
      </c>
      <c r="F290" s="207" t="s">
        <v>182</v>
      </c>
      <c r="G290" s="208" t="s">
        <v>183</v>
      </c>
      <c r="H290" s="209">
        <v>40</v>
      </c>
      <c r="I290" s="210"/>
      <c r="J290" s="211">
        <f>ROUND(I290*H290,2)</f>
        <v>0</v>
      </c>
      <c r="K290" s="207" t="s">
        <v>130</v>
      </c>
      <c r="L290" s="45"/>
      <c r="M290" s="212" t="s">
        <v>19</v>
      </c>
      <c r="N290" s="213" t="s">
        <v>44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131</v>
      </c>
      <c r="AT290" s="216" t="s">
        <v>126</v>
      </c>
      <c r="AU290" s="216" t="s">
        <v>83</v>
      </c>
      <c r="AY290" s="18" t="s">
        <v>124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81</v>
      </c>
      <c r="BK290" s="217">
        <f>ROUND(I290*H290,2)</f>
        <v>0</v>
      </c>
      <c r="BL290" s="18" t="s">
        <v>131</v>
      </c>
      <c r="BM290" s="216" t="s">
        <v>441</v>
      </c>
    </row>
    <row r="291" s="2" customFormat="1">
      <c r="A291" s="39"/>
      <c r="B291" s="40"/>
      <c r="C291" s="41"/>
      <c r="D291" s="218" t="s">
        <v>133</v>
      </c>
      <c r="E291" s="41"/>
      <c r="F291" s="219" t="s">
        <v>442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133</v>
      </c>
      <c r="AU291" s="18" t="s">
        <v>83</v>
      </c>
    </row>
    <row r="292" s="13" customFormat="1">
      <c r="A292" s="13"/>
      <c r="B292" s="223"/>
      <c r="C292" s="224"/>
      <c r="D292" s="225" t="s">
        <v>135</v>
      </c>
      <c r="E292" s="226" t="s">
        <v>19</v>
      </c>
      <c r="F292" s="227" t="s">
        <v>403</v>
      </c>
      <c r="G292" s="224"/>
      <c r="H292" s="228">
        <v>40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83</v>
      </c>
      <c r="AV292" s="13" t="s">
        <v>83</v>
      </c>
      <c r="AW292" s="13" t="s">
        <v>32</v>
      </c>
      <c r="AX292" s="13" t="s">
        <v>73</v>
      </c>
      <c r="AY292" s="234" t="s">
        <v>124</v>
      </c>
    </row>
    <row r="293" s="14" customFormat="1">
      <c r="A293" s="14"/>
      <c r="B293" s="235"/>
      <c r="C293" s="236"/>
      <c r="D293" s="225" t="s">
        <v>135</v>
      </c>
      <c r="E293" s="237" t="s">
        <v>19</v>
      </c>
      <c r="F293" s="238" t="s">
        <v>137</v>
      </c>
      <c r="G293" s="236"/>
      <c r="H293" s="239">
        <v>40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135</v>
      </c>
      <c r="AU293" s="245" t="s">
        <v>83</v>
      </c>
      <c r="AV293" s="14" t="s">
        <v>131</v>
      </c>
      <c r="AW293" s="14" t="s">
        <v>32</v>
      </c>
      <c r="AX293" s="14" t="s">
        <v>81</v>
      </c>
      <c r="AY293" s="245" t="s">
        <v>124</v>
      </c>
    </row>
    <row r="294" s="2" customFormat="1" ht="24.15" customHeight="1">
      <c r="A294" s="39"/>
      <c r="B294" s="40"/>
      <c r="C294" s="205" t="s">
        <v>443</v>
      </c>
      <c r="D294" s="205" t="s">
        <v>126</v>
      </c>
      <c r="E294" s="206" t="s">
        <v>444</v>
      </c>
      <c r="F294" s="207" t="s">
        <v>445</v>
      </c>
      <c r="G294" s="208" t="s">
        <v>183</v>
      </c>
      <c r="H294" s="209">
        <v>750.22799999999995</v>
      </c>
      <c r="I294" s="210"/>
      <c r="J294" s="211">
        <f>ROUND(I294*H294,2)</f>
        <v>0</v>
      </c>
      <c r="K294" s="207" t="s">
        <v>130</v>
      </c>
      <c r="L294" s="45"/>
      <c r="M294" s="212" t="s">
        <v>19</v>
      </c>
      <c r="N294" s="213" t="s">
        <v>44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131</v>
      </c>
      <c r="AT294" s="216" t="s">
        <v>126</v>
      </c>
      <c r="AU294" s="216" t="s">
        <v>83</v>
      </c>
      <c r="AY294" s="18" t="s">
        <v>124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81</v>
      </c>
      <c r="BK294" s="217">
        <f>ROUND(I294*H294,2)</f>
        <v>0</v>
      </c>
      <c r="BL294" s="18" t="s">
        <v>131</v>
      </c>
      <c r="BM294" s="216" t="s">
        <v>446</v>
      </c>
    </row>
    <row r="295" s="2" customFormat="1">
      <c r="A295" s="39"/>
      <c r="B295" s="40"/>
      <c r="C295" s="41"/>
      <c r="D295" s="218" t="s">
        <v>133</v>
      </c>
      <c r="E295" s="41"/>
      <c r="F295" s="219" t="s">
        <v>447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133</v>
      </c>
      <c r="AU295" s="18" t="s">
        <v>83</v>
      </c>
    </row>
    <row r="296" s="13" customFormat="1">
      <c r="A296" s="13"/>
      <c r="B296" s="223"/>
      <c r="C296" s="224"/>
      <c r="D296" s="225" t="s">
        <v>135</v>
      </c>
      <c r="E296" s="226" t="s">
        <v>19</v>
      </c>
      <c r="F296" s="227" t="s">
        <v>427</v>
      </c>
      <c r="G296" s="224"/>
      <c r="H296" s="228">
        <v>750.22799999999995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135</v>
      </c>
      <c r="AU296" s="234" t="s">
        <v>83</v>
      </c>
      <c r="AV296" s="13" t="s">
        <v>83</v>
      </c>
      <c r="AW296" s="13" t="s">
        <v>32</v>
      </c>
      <c r="AX296" s="13" t="s">
        <v>73</v>
      </c>
      <c r="AY296" s="234" t="s">
        <v>124</v>
      </c>
    </row>
    <row r="297" s="14" customFormat="1">
      <c r="A297" s="14"/>
      <c r="B297" s="235"/>
      <c r="C297" s="236"/>
      <c r="D297" s="225" t="s">
        <v>135</v>
      </c>
      <c r="E297" s="237" t="s">
        <v>19</v>
      </c>
      <c r="F297" s="238" t="s">
        <v>137</v>
      </c>
      <c r="G297" s="236"/>
      <c r="H297" s="239">
        <v>750.22799999999995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135</v>
      </c>
      <c r="AU297" s="245" t="s">
        <v>83</v>
      </c>
      <c r="AV297" s="14" t="s">
        <v>131</v>
      </c>
      <c r="AW297" s="14" t="s">
        <v>32</v>
      </c>
      <c r="AX297" s="14" t="s">
        <v>81</v>
      </c>
      <c r="AY297" s="245" t="s">
        <v>124</v>
      </c>
    </row>
    <row r="298" s="12" customFormat="1" ht="22.8" customHeight="1">
      <c r="A298" s="12"/>
      <c r="B298" s="189"/>
      <c r="C298" s="190"/>
      <c r="D298" s="191" t="s">
        <v>72</v>
      </c>
      <c r="E298" s="203" t="s">
        <v>448</v>
      </c>
      <c r="F298" s="203" t="s">
        <v>449</v>
      </c>
      <c r="G298" s="190"/>
      <c r="H298" s="190"/>
      <c r="I298" s="193"/>
      <c r="J298" s="204">
        <f>BK298</f>
        <v>0</v>
      </c>
      <c r="K298" s="190"/>
      <c r="L298" s="195"/>
      <c r="M298" s="196"/>
      <c r="N298" s="197"/>
      <c r="O298" s="197"/>
      <c r="P298" s="198">
        <f>SUM(P299:P304)</f>
        <v>0</v>
      </c>
      <c r="Q298" s="197"/>
      <c r="R298" s="198">
        <f>SUM(R299:R304)</f>
        <v>0</v>
      </c>
      <c r="S298" s="197"/>
      <c r="T298" s="199">
        <f>SUM(T299:T304)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0" t="s">
        <v>81</v>
      </c>
      <c r="AT298" s="201" t="s">
        <v>72</v>
      </c>
      <c r="AU298" s="201" t="s">
        <v>81</v>
      </c>
      <c r="AY298" s="200" t="s">
        <v>124</v>
      </c>
      <c r="BK298" s="202">
        <f>SUM(BK299:BK304)</f>
        <v>0</v>
      </c>
    </row>
    <row r="299" s="2" customFormat="1" ht="24.15" customHeight="1">
      <c r="A299" s="39"/>
      <c r="B299" s="40"/>
      <c r="C299" s="205" t="s">
        <v>450</v>
      </c>
      <c r="D299" s="205" t="s">
        <v>126</v>
      </c>
      <c r="E299" s="206" t="s">
        <v>451</v>
      </c>
      <c r="F299" s="207" t="s">
        <v>452</v>
      </c>
      <c r="G299" s="208" t="s">
        <v>183</v>
      </c>
      <c r="H299" s="209">
        <v>152.71799999999999</v>
      </c>
      <c r="I299" s="210"/>
      <c r="J299" s="211">
        <f>ROUND(I299*H299,2)</f>
        <v>0</v>
      </c>
      <c r="K299" s="207" t="s">
        <v>130</v>
      </c>
      <c r="L299" s="45"/>
      <c r="M299" s="212" t="s">
        <v>19</v>
      </c>
      <c r="N299" s="213" t="s">
        <v>44</v>
      </c>
      <c r="O299" s="85"/>
      <c r="P299" s="214">
        <f>O299*H299</f>
        <v>0</v>
      </c>
      <c r="Q299" s="214">
        <v>0</v>
      </c>
      <c r="R299" s="214">
        <f>Q299*H299</f>
        <v>0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131</v>
      </c>
      <c r="AT299" s="216" t="s">
        <v>126</v>
      </c>
      <c r="AU299" s="216" t="s">
        <v>83</v>
      </c>
      <c r="AY299" s="18" t="s">
        <v>124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81</v>
      </c>
      <c r="BK299" s="217">
        <f>ROUND(I299*H299,2)</f>
        <v>0</v>
      </c>
      <c r="BL299" s="18" t="s">
        <v>131</v>
      </c>
      <c r="BM299" s="216" t="s">
        <v>453</v>
      </c>
    </row>
    <row r="300" s="2" customFormat="1">
      <c r="A300" s="39"/>
      <c r="B300" s="40"/>
      <c r="C300" s="41"/>
      <c r="D300" s="218" t="s">
        <v>133</v>
      </c>
      <c r="E300" s="41"/>
      <c r="F300" s="219" t="s">
        <v>454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133</v>
      </c>
      <c r="AU300" s="18" t="s">
        <v>83</v>
      </c>
    </row>
    <row r="301" s="2" customFormat="1" ht="24.15" customHeight="1">
      <c r="A301" s="39"/>
      <c r="B301" s="40"/>
      <c r="C301" s="205" t="s">
        <v>455</v>
      </c>
      <c r="D301" s="205" t="s">
        <v>126</v>
      </c>
      <c r="E301" s="206" t="s">
        <v>456</v>
      </c>
      <c r="F301" s="207" t="s">
        <v>457</v>
      </c>
      <c r="G301" s="208" t="s">
        <v>183</v>
      </c>
      <c r="H301" s="209">
        <v>2898.0129999999999</v>
      </c>
      <c r="I301" s="210"/>
      <c r="J301" s="211">
        <f>ROUND(I301*H301,2)</f>
        <v>0</v>
      </c>
      <c r="K301" s="207" t="s">
        <v>130</v>
      </c>
      <c r="L301" s="45"/>
      <c r="M301" s="212" t="s">
        <v>19</v>
      </c>
      <c r="N301" s="213" t="s">
        <v>44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131</v>
      </c>
      <c r="AT301" s="216" t="s">
        <v>126</v>
      </c>
      <c r="AU301" s="216" t="s">
        <v>83</v>
      </c>
      <c r="AY301" s="18" t="s">
        <v>124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81</v>
      </c>
      <c r="BK301" s="217">
        <f>ROUND(I301*H301,2)</f>
        <v>0</v>
      </c>
      <c r="BL301" s="18" t="s">
        <v>131</v>
      </c>
      <c r="BM301" s="216" t="s">
        <v>458</v>
      </c>
    </row>
    <row r="302" s="2" customFormat="1">
      <c r="A302" s="39"/>
      <c r="B302" s="40"/>
      <c r="C302" s="41"/>
      <c r="D302" s="218" t="s">
        <v>133</v>
      </c>
      <c r="E302" s="41"/>
      <c r="F302" s="219" t="s">
        <v>459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133</v>
      </c>
      <c r="AU302" s="18" t="s">
        <v>83</v>
      </c>
    </row>
    <row r="303" s="13" customFormat="1">
      <c r="A303" s="13"/>
      <c r="B303" s="223"/>
      <c r="C303" s="224"/>
      <c r="D303" s="225" t="s">
        <v>135</v>
      </c>
      <c r="E303" s="226" t="s">
        <v>19</v>
      </c>
      <c r="F303" s="227" t="s">
        <v>460</v>
      </c>
      <c r="G303" s="224"/>
      <c r="H303" s="228">
        <v>2898.0129999999999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135</v>
      </c>
      <c r="AU303" s="234" t="s">
        <v>83</v>
      </c>
      <c r="AV303" s="13" t="s">
        <v>83</v>
      </c>
      <c r="AW303" s="13" t="s">
        <v>32</v>
      </c>
      <c r="AX303" s="13" t="s">
        <v>73</v>
      </c>
      <c r="AY303" s="234" t="s">
        <v>124</v>
      </c>
    </row>
    <row r="304" s="14" customFormat="1">
      <c r="A304" s="14"/>
      <c r="B304" s="235"/>
      <c r="C304" s="236"/>
      <c r="D304" s="225" t="s">
        <v>135</v>
      </c>
      <c r="E304" s="237" t="s">
        <v>19</v>
      </c>
      <c r="F304" s="238" t="s">
        <v>137</v>
      </c>
      <c r="G304" s="236"/>
      <c r="H304" s="239">
        <v>2898.0129999999999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135</v>
      </c>
      <c r="AU304" s="245" t="s">
        <v>83</v>
      </c>
      <c r="AV304" s="14" t="s">
        <v>131</v>
      </c>
      <c r="AW304" s="14" t="s">
        <v>32</v>
      </c>
      <c r="AX304" s="14" t="s">
        <v>81</v>
      </c>
      <c r="AY304" s="245" t="s">
        <v>124</v>
      </c>
    </row>
    <row r="305" s="12" customFormat="1" ht="25.92" customHeight="1">
      <c r="A305" s="12"/>
      <c r="B305" s="189"/>
      <c r="C305" s="190"/>
      <c r="D305" s="191" t="s">
        <v>72</v>
      </c>
      <c r="E305" s="192" t="s">
        <v>461</v>
      </c>
      <c r="F305" s="192" t="s">
        <v>462</v>
      </c>
      <c r="G305" s="190"/>
      <c r="H305" s="190"/>
      <c r="I305" s="193"/>
      <c r="J305" s="194">
        <f>BK305</f>
        <v>0</v>
      </c>
      <c r="K305" s="190"/>
      <c r="L305" s="195"/>
      <c r="M305" s="196"/>
      <c r="N305" s="197"/>
      <c r="O305" s="197"/>
      <c r="P305" s="198">
        <f>P306</f>
        <v>0</v>
      </c>
      <c r="Q305" s="197"/>
      <c r="R305" s="198">
        <f>R306</f>
        <v>0.10489499999999999</v>
      </c>
      <c r="S305" s="197"/>
      <c r="T305" s="199">
        <f>T306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0" t="s">
        <v>83</v>
      </c>
      <c r="AT305" s="201" t="s">
        <v>72</v>
      </c>
      <c r="AU305" s="201" t="s">
        <v>73</v>
      </c>
      <c r="AY305" s="200" t="s">
        <v>124</v>
      </c>
      <c r="BK305" s="202">
        <f>BK306</f>
        <v>0</v>
      </c>
    </row>
    <row r="306" s="12" customFormat="1" ht="22.8" customHeight="1">
      <c r="A306" s="12"/>
      <c r="B306" s="189"/>
      <c r="C306" s="190"/>
      <c r="D306" s="191" t="s">
        <v>72</v>
      </c>
      <c r="E306" s="203" t="s">
        <v>463</v>
      </c>
      <c r="F306" s="203" t="s">
        <v>464</v>
      </c>
      <c r="G306" s="190"/>
      <c r="H306" s="190"/>
      <c r="I306" s="193"/>
      <c r="J306" s="204">
        <f>BK306</f>
        <v>0</v>
      </c>
      <c r="K306" s="190"/>
      <c r="L306" s="195"/>
      <c r="M306" s="196"/>
      <c r="N306" s="197"/>
      <c r="O306" s="197"/>
      <c r="P306" s="198">
        <f>SUM(P307:P319)</f>
        <v>0</v>
      </c>
      <c r="Q306" s="197"/>
      <c r="R306" s="198">
        <f>SUM(R307:R319)</f>
        <v>0.10489499999999999</v>
      </c>
      <c r="S306" s="197"/>
      <c r="T306" s="199">
        <f>SUM(T307:T319)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0" t="s">
        <v>83</v>
      </c>
      <c r="AT306" s="201" t="s">
        <v>72</v>
      </c>
      <c r="AU306" s="201" t="s">
        <v>81</v>
      </c>
      <c r="AY306" s="200" t="s">
        <v>124</v>
      </c>
      <c r="BK306" s="202">
        <f>SUM(BK307:BK319)</f>
        <v>0</v>
      </c>
    </row>
    <row r="307" s="2" customFormat="1" ht="16.5" customHeight="1">
      <c r="A307" s="39"/>
      <c r="B307" s="40"/>
      <c r="C307" s="205" t="s">
        <v>465</v>
      </c>
      <c r="D307" s="205" t="s">
        <v>126</v>
      </c>
      <c r="E307" s="206" t="s">
        <v>466</v>
      </c>
      <c r="F307" s="207" t="s">
        <v>467</v>
      </c>
      <c r="G307" s="208" t="s">
        <v>129</v>
      </c>
      <c r="H307" s="209">
        <v>300</v>
      </c>
      <c r="I307" s="210"/>
      <c r="J307" s="211">
        <f>ROUND(I307*H307,2)</f>
        <v>0</v>
      </c>
      <c r="K307" s="207" t="s">
        <v>130</v>
      </c>
      <c r="L307" s="45"/>
      <c r="M307" s="212" t="s">
        <v>19</v>
      </c>
      <c r="N307" s="213" t="s">
        <v>44</v>
      </c>
      <c r="O307" s="85"/>
      <c r="P307" s="214">
        <f>O307*H307</f>
        <v>0</v>
      </c>
      <c r="Q307" s="214">
        <v>0</v>
      </c>
      <c r="R307" s="214">
        <f>Q307*H307</f>
        <v>0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221</v>
      </c>
      <c r="AT307" s="216" t="s">
        <v>126</v>
      </c>
      <c r="AU307" s="216" t="s">
        <v>83</v>
      </c>
      <c r="AY307" s="18" t="s">
        <v>124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81</v>
      </c>
      <c r="BK307" s="217">
        <f>ROUND(I307*H307,2)</f>
        <v>0</v>
      </c>
      <c r="BL307" s="18" t="s">
        <v>221</v>
      </c>
      <c r="BM307" s="216" t="s">
        <v>468</v>
      </c>
    </row>
    <row r="308" s="2" customFormat="1">
      <c r="A308" s="39"/>
      <c r="B308" s="40"/>
      <c r="C308" s="41"/>
      <c r="D308" s="218" t="s">
        <v>133</v>
      </c>
      <c r="E308" s="41"/>
      <c r="F308" s="219" t="s">
        <v>469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133</v>
      </c>
      <c r="AU308" s="18" t="s">
        <v>83</v>
      </c>
    </row>
    <row r="309" s="13" customFormat="1">
      <c r="A309" s="13"/>
      <c r="B309" s="223"/>
      <c r="C309" s="224"/>
      <c r="D309" s="225" t="s">
        <v>135</v>
      </c>
      <c r="E309" s="226" t="s">
        <v>19</v>
      </c>
      <c r="F309" s="227" t="s">
        <v>470</v>
      </c>
      <c r="G309" s="224"/>
      <c r="H309" s="228">
        <v>300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135</v>
      </c>
      <c r="AU309" s="234" t="s">
        <v>83</v>
      </c>
      <c r="AV309" s="13" t="s">
        <v>83</v>
      </c>
      <c r="AW309" s="13" t="s">
        <v>32</v>
      </c>
      <c r="AX309" s="13" t="s">
        <v>73</v>
      </c>
      <c r="AY309" s="234" t="s">
        <v>124</v>
      </c>
    </row>
    <row r="310" s="14" customFormat="1">
      <c r="A310" s="14"/>
      <c r="B310" s="235"/>
      <c r="C310" s="236"/>
      <c r="D310" s="225" t="s">
        <v>135</v>
      </c>
      <c r="E310" s="237" t="s">
        <v>19</v>
      </c>
      <c r="F310" s="238" t="s">
        <v>137</v>
      </c>
      <c r="G310" s="236"/>
      <c r="H310" s="239">
        <v>300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135</v>
      </c>
      <c r="AU310" s="245" t="s">
        <v>83</v>
      </c>
      <c r="AV310" s="14" t="s">
        <v>131</v>
      </c>
      <c r="AW310" s="14" t="s">
        <v>32</v>
      </c>
      <c r="AX310" s="14" t="s">
        <v>81</v>
      </c>
      <c r="AY310" s="245" t="s">
        <v>124</v>
      </c>
    </row>
    <row r="311" s="2" customFormat="1" ht="16.5" customHeight="1">
      <c r="A311" s="39"/>
      <c r="B311" s="40"/>
      <c r="C311" s="246" t="s">
        <v>471</v>
      </c>
      <c r="D311" s="246" t="s">
        <v>198</v>
      </c>
      <c r="E311" s="247" t="s">
        <v>472</v>
      </c>
      <c r="F311" s="248" t="s">
        <v>473</v>
      </c>
      <c r="G311" s="249" t="s">
        <v>129</v>
      </c>
      <c r="H311" s="250">
        <v>349.64999999999998</v>
      </c>
      <c r="I311" s="251"/>
      <c r="J311" s="252">
        <f>ROUND(I311*H311,2)</f>
        <v>0</v>
      </c>
      <c r="K311" s="248" t="s">
        <v>130</v>
      </c>
      <c r="L311" s="253"/>
      <c r="M311" s="254" t="s">
        <v>19</v>
      </c>
      <c r="N311" s="255" t="s">
        <v>44</v>
      </c>
      <c r="O311" s="85"/>
      <c r="P311" s="214">
        <f>O311*H311</f>
        <v>0</v>
      </c>
      <c r="Q311" s="214">
        <v>0.00029999999999999997</v>
      </c>
      <c r="R311" s="214">
        <f>Q311*H311</f>
        <v>0.10489499999999999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312</v>
      </c>
      <c r="AT311" s="216" t="s">
        <v>198</v>
      </c>
      <c r="AU311" s="216" t="s">
        <v>83</v>
      </c>
      <c r="AY311" s="18" t="s">
        <v>124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81</v>
      </c>
      <c r="BK311" s="217">
        <f>ROUND(I311*H311,2)</f>
        <v>0</v>
      </c>
      <c r="BL311" s="18" t="s">
        <v>221</v>
      </c>
      <c r="BM311" s="216" t="s">
        <v>474</v>
      </c>
    </row>
    <row r="312" s="13" customFormat="1">
      <c r="A312" s="13"/>
      <c r="B312" s="223"/>
      <c r="C312" s="224"/>
      <c r="D312" s="225" t="s">
        <v>135</v>
      </c>
      <c r="E312" s="226" t="s">
        <v>19</v>
      </c>
      <c r="F312" s="227" t="s">
        <v>475</v>
      </c>
      <c r="G312" s="224"/>
      <c r="H312" s="228">
        <v>349.64999999999998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135</v>
      </c>
      <c r="AU312" s="234" t="s">
        <v>83</v>
      </c>
      <c r="AV312" s="13" t="s">
        <v>83</v>
      </c>
      <c r="AW312" s="13" t="s">
        <v>32</v>
      </c>
      <c r="AX312" s="13" t="s">
        <v>73</v>
      </c>
      <c r="AY312" s="234" t="s">
        <v>124</v>
      </c>
    </row>
    <row r="313" s="14" customFormat="1">
      <c r="A313" s="14"/>
      <c r="B313" s="235"/>
      <c r="C313" s="236"/>
      <c r="D313" s="225" t="s">
        <v>135</v>
      </c>
      <c r="E313" s="237" t="s">
        <v>19</v>
      </c>
      <c r="F313" s="238" t="s">
        <v>137</v>
      </c>
      <c r="G313" s="236"/>
      <c r="H313" s="239">
        <v>349.64999999999998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135</v>
      </c>
      <c r="AU313" s="245" t="s">
        <v>83</v>
      </c>
      <c r="AV313" s="14" t="s">
        <v>131</v>
      </c>
      <c r="AW313" s="14" t="s">
        <v>32</v>
      </c>
      <c r="AX313" s="14" t="s">
        <v>81</v>
      </c>
      <c r="AY313" s="245" t="s">
        <v>124</v>
      </c>
    </row>
    <row r="314" s="2" customFormat="1" ht="33" customHeight="1">
      <c r="A314" s="39"/>
      <c r="B314" s="40"/>
      <c r="C314" s="205" t="s">
        <v>476</v>
      </c>
      <c r="D314" s="205" t="s">
        <v>126</v>
      </c>
      <c r="E314" s="206" t="s">
        <v>477</v>
      </c>
      <c r="F314" s="207" t="s">
        <v>478</v>
      </c>
      <c r="G314" s="208" t="s">
        <v>183</v>
      </c>
      <c r="H314" s="209">
        <v>0.105</v>
      </c>
      <c r="I314" s="210"/>
      <c r="J314" s="211">
        <f>ROUND(I314*H314,2)</f>
        <v>0</v>
      </c>
      <c r="K314" s="207" t="s">
        <v>130</v>
      </c>
      <c r="L314" s="45"/>
      <c r="M314" s="212" t="s">
        <v>19</v>
      </c>
      <c r="N314" s="213" t="s">
        <v>44</v>
      </c>
      <c r="O314" s="85"/>
      <c r="P314" s="214">
        <f>O314*H314</f>
        <v>0</v>
      </c>
      <c r="Q314" s="214">
        <v>0</v>
      </c>
      <c r="R314" s="214">
        <f>Q314*H314</f>
        <v>0</v>
      </c>
      <c r="S314" s="214">
        <v>0</v>
      </c>
      <c r="T314" s="2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221</v>
      </c>
      <c r="AT314" s="216" t="s">
        <v>126</v>
      </c>
      <c r="AU314" s="216" t="s">
        <v>83</v>
      </c>
      <c r="AY314" s="18" t="s">
        <v>124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81</v>
      </c>
      <c r="BK314" s="217">
        <f>ROUND(I314*H314,2)</f>
        <v>0</v>
      </c>
      <c r="BL314" s="18" t="s">
        <v>221</v>
      </c>
      <c r="BM314" s="216" t="s">
        <v>479</v>
      </c>
    </row>
    <row r="315" s="2" customFormat="1">
      <c r="A315" s="39"/>
      <c r="B315" s="40"/>
      <c r="C315" s="41"/>
      <c r="D315" s="218" t="s">
        <v>133</v>
      </c>
      <c r="E315" s="41"/>
      <c r="F315" s="219" t="s">
        <v>480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133</v>
      </c>
      <c r="AU315" s="18" t="s">
        <v>83</v>
      </c>
    </row>
    <row r="316" s="2" customFormat="1" ht="37.8" customHeight="1">
      <c r="A316" s="39"/>
      <c r="B316" s="40"/>
      <c r="C316" s="205" t="s">
        <v>481</v>
      </c>
      <c r="D316" s="205" t="s">
        <v>126</v>
      </c>
      <c r="E316" s="206" t="s">
        <v>482</v>
      </c>
      <c r="F316" s="207" t="s">
        <v>483</v>
      </c>
      <c r="G316" s="208" t="s">
        <v>183</v>
      </c>
      <c r="H316" s="209">
        <v>1.05</v>
      </c>
      <c r="I316" s="210"/>
      <c r="J316" s="211">
        <f>ROUND(I316*H316,2)</f>
        <v>0</v>
      </c>
      <c r="K316" s="207" t="s">
        <v>130</v>
      </c>
      <c r="L316" s="45"/>
      <c r="M316" s="212" t="s">
        <v>19</v>
      </c>
      <c r="N316" s="213" t="s">
        <v>44</v>
      </c>
      <c r="O316" s="85"/>
      <c r="P316" s="214">
        <f>O316*H316</f>
        <v>0</v>
      </c>
      <c r="Q316" s="214">
        <v>0</v>
      </c>
      <c r="R316" s="214">
        <f>Q316*H316</f>
        <v>0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221</v>
      </c>
      <c r="AT316" s="216" t="s">
        <v>126</v>
      </c>
      <c r="AU316" s="216" t="s">
        <v>83</v>
      </c>
      <c r="AY316" s="18" t="s">
        <v>124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81</v>
      </c>
      <c r="BK316" s="217">
        <f>ROUND(I316*H316,2)</f>
        <v>0</v>
      </c>
      <c r="BL316" s="18" t="s">
        <v>221</v>
      </c>
      <c r="BM316" s="216" t="s">
        <v>484</v>
      </c>
    </row>
    <row r="317" s="2" customFormat="1">
      <c r="A317" s="39"/>
      <c r="B317" s="40"/>
      <c r="C317" s="41"/>
      <c r="D317" s="218" t="s">
        <v>133</v>
      </c>
      <c r="E317" s="41"/>
      <c r="F317" s="219" t="s">
        <v>485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133</v>
      </c>
      <c r="AU317" s="18" t="s">
        <v>83</v>
      </c>
    </row>
    <row r="318" s="13" customFormat="1">
      <c r="A318" s="13"/>
      <c r="B318" s="223"/>
      <c r="C318" s="224"/>
      <c r="D318" s="225" t="s">
        <v>135</v>
      </c>
      <c r="E318" s="226" t="s">
        <v>19</v>
      </c>
      <c r="F318" s="227" t="s">
        <v>486</v>
      </c>
      <c r="G318" s="224"/>
      <c r="H318" s="228">
        <v>1.05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135</v>
      </c>
      <c r="AU318" s="234" t="s">
        <v>83</v>
      </c>
      <c r="AV318" s="13" t="s">
        <v>83</v>
      </c>
      <c r="AW318" s="13" t="s">
        <v>32</v>
      </c>
      <c r="AX318" s="13" t="s">
        <v>73</v>
      </c>
      <c r="AY318" s="234" t="s">
        <v>124</v>
      </c>
    </row>
    <row r="319" s="14" customFormat="1">
      <c r="A319" s="14"/>
      <c r="B319" s="235"/>
      <c r="C319" s="236"/>
      <c r="D319" s="225" t="s">
        <v>135</v>
      </c>
      <c r="E319" s="237" t="s">
        <v>19</v>
      </c>
      <c r="F319" s="238" t="s">
        <v>137</v>
      </c>
      <c r="G319" s="236"/>
      <c r="H319" s="239">
        <v>1.05</v>
      </c>
      <c r="I319" s="240"/>
      <c r="J319" s="236"/>
      <c r="K319" s="236"/>
      <c r="L319" s="241"/>
      <c r="M319" s="256"/>
      <c r="N319" s="257"/>
      <c r="O319" s="257"/>
      <c r="P319" s="257"/>
      <c r="Q319" s="257"/>
      <c r="R319" s="257"/>
      <c r="S319" s="257"/>
      <c r="T319" s="258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135</v>
      </c>
      <c r="AU319" s="245" t="s">
        <v>83</v>
      </c>
      <c r="AV319" s="14" t="s">
        <v>131</v>
      </c>
      <c r="AW319" s="14" t="s">
        <v>32</v>
      </c>
      <c r="AX319" s="14" t="s">
        <v>81</v>
      </c>
      <c r="AY319" s="245" t="s">
        <v>124</v>
      </c>
    </row>
    <row r="320" s="2" customFormat="1" ht="6.96" customHeight="1">
      <c r="A320" s="39"/>
      <c r="B320" s="60"/>
      <c r="C320" s="61"/>
      <c r="D320" s="61"/>
      <c r="E320" s="61"/>
      <c r="F320" s="61"/>
      <c r="G320" s="61"/>
      <c r="H320" s="61"/>
      <c r="I320" s="61"/>
      <c r="J320" s="61"/>
      <c r="K320" s="61"/>
      <c r="L320" s="45"/>
      <c r="M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</row>
  </sheetData>
  <sheetProtection sheet="1" autoFilter="0" formatColumns="0" formatRows="0" objects="1" scenarios="1" spinCount="100000" saltValue="JWH0HfY6H1ormwiNLBY2gIUYpVuwU3CZ8C9T2KWWUymgFPF/IFRAeTS700MQ0sWmTrNmUfGP2xPjxVM9iiEETA==" hashValue="CIBc5g8u5tsHbIWAvJvYgyIB/ocbYThWaZ2TX6EOBqS57gBUvGA22FbWPnTynxRyD2srwuK0+sZnIxgKssdvgg==" algorithmName="SHA-512" password="CC35"/>
  <autoFilter ref="C87:K31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6123"/>
    <hyperlink ref="F96" r:id="rId2" display="https://podminky.urs.cz/item/CS_URS_2025_01/113106171"/>
    <hyperlink ref="F100" r:id="rId3" display="https://podminky.urs.cz/item/CS_URS_2025_01/113107231"/>
    <hyperlink ref="F104" r:id="rId4" display="https://podminky.urs.cz/item/CS_URS_2025_01/113107243"/>
    <hyperlink ref="F108" r:id="rId5" display="https://podminky.urs.cz/item/CS_URS_2025_01/113201112"/>
    <hyperlink ref="F112" r:id="rId6" display="https://podminky.urs.cz/item/CS_URS_2025_01/121112003"/>
    <hyperlink ref="F116" r:id="rId7" display="https://podminky.urs.cz/item/CS_URS_2025_01/162251102"/>
    <hyperlink ref="F120" r:id="rId8" display="https://podminky.urs.cz/item/CS_URS_2025_01/162751119"/>
    <hyperlink ref="F124" r:id="rId9" display="https://podminky.urs.cz/item/CS_URS_2025_01/171201231"/>
    <hyperlink ref="F128" r:id="rId10" display="https://podminky.urs.cz/item/CS_URS_2025_01/171251201"/>
    <hyperlink ref="F132" r:id="rId11" display="https://podminky.urs.cz/item/CS_URS_2025_01/181411131"/>
    <hyperlink ref="F139" r:id="rId12" display="https://podminky.urs.cz/item/CS_URS_2025_01/181951111"/>
    <hyperlink ref="F143" r:id="rId13" display="https://podminky.urs.cz/item/CS_URS_2025_01/182351124"/>
    <hyperlink ref="F151" r:id="rId14" display="https://podminky.urs.cz/item/CS_URS_2025_01/567122114"/>
    <hyperlink ref="F155" r:id="rId15" display="https://podminky.urs.cz/item/CS_URS_2025_01/573231106"/>
    <hyperlink ref="F159" r:id="rId16" display="https://podminky.urs.cz/item/CS_URS_2025_01/577134111"/>
    <hyperlink ref="F163" r:id="rId17" display="https://podminky.urs.cz/item/CS_URS_2025_01/577165112"/>
    <hyperlink ref="F167" r:id="rId18" display="https://podminky.urs.cz/item/CS_URS_2025_01/596211112"/>
    <hyperlink ref="F174" r:id="rId19" display="https://podminky.urs.cz/item/CS_URS_2025_01/596211211"/>
    <hyperlink ref="F182" r:id="rId20" display="https://podminky.urs.cz/item/CS_URS_2025_01/596212213"/>
    <hyperlink ref="F187" r:id="rId21" display="https://podminky.urs.cz/item/CS_URS_2025_01/899133211"/>
    <hyperlink ref="F203" r:id="rId22" display="https://podminky.urs.cz/item/CS_URS_2025_01/915111111"/>
    <hyperlink ref="F207" r:id="rId23" display="https://podminky.urs.cz/item/CS_URS_2025_01/915131111"/>
    <hyperlink ref="F211" r:id="rId24" display="https://podminky.urs.cz/item/CS_URS_2025_01/915211112"/>
    <hyperlink ref="F213" r:id="rId25" display="https://podminky.urs.cz/item/CS_URS_2025_01/915231112"/>
    <hyperlink ref="F215" r:id="rId26" display="https://podminky.urs.cz/item/CS_URS_2025_01/915611111"/>
    <hyperlink ref="F219" r:id="rId27" display="https://podminky.urs.cz/item/CS_URS_2025_01/915621111"/>
    <hyperlink ref="F223" r:id="rId28" display="https://podminky.urs.cz/item/CS_URS_2025_01/916131113"/>
    <hyperlink ref="F229" r:id="rId29" display="https://podminky.urs.cz/item/CS_URS_2025_01/916991121"/>
    <hyperlink ref="F233" r:id="rId30" display="https://podminky.urs.cz/item/CS_URS_2025_01/919112233"/>
    <hyperlink ref="F237" r:id="rId31" display="https://podminky.urs.cz/item/CS_URS_2025_01/919122132"/>
    <hyperlink ref="F241" r:id="rId32" display="https://podminky.urs.cz/item/CS_URS_2025_01/919735113"/>
    <hyperlink ref="F245" r:id="rId33" display="https://podminky.urs.cz/item/CS_URS_2025_01/938908411"/>
    <hyperlink ref="F249" r:id="rId34" display="https://podminky.urs.cz/item/CS_URS_2025_01/966006261"/>
    <hyperlink ref="F253" r:id="rId35" display="https://podminky.urs.cz/item/CS_URS_2025_01/979054451"/>
    <hyperlink ref="F261" r:id="rId36" display="https://podminky.urs.cz/item/CS_URS_2025_01/997221551"/>
    <hyperlink ref="F265" r:id="rId37" display="https://podminky.urs.cz/item/CS_URS_2025_01/997221559"/>
    <hyperlink ref="F269" r:id="rId38" display="https://podminky.urs.cz/item/CS_URS_2025_01/997221561"/>
    <hyperlink ref="F274" r:id="rId39" display="https://podminky.urs.cz/item/CS_URS_2025_01/997221569"/>
    <hyperlink ref="F278" r:id="rId40" display="https://podminky.urs.cz/item/CS_URS_2025_01/997221571"/>
    <hyperlink ref="F282" r:id="rId41" display="https://podminky.urs.cz/item/CS_URS_2025_01/997221579"/>
    <hyperlink ref="F286" r:id="rId42" display="https://podminky.urs.cz/item/CS_URS_2025_01/997221861"/>
    <hyperlink ref="F291" r:id="rId43" display="https://podminky.urs.cz/item/CS_URS_2025_01/997221873"/>
    <hyperlink ref="F295" r:id="rId44" display="https://podminky.urs.cz/item/CS_URS_2025_01/997221875"/>
    <hyperlink ref="F300" r:id="rId45" display="https://podminky.urs.cz/item/CS_URS_2025_01/998225111"/>
    <hyperlink ref="F302" r:id="rId46" display="https://podminky.urs.cz/item/CS_URS_2025_01/998225191"/>
    <hyperlink ref="F308" r:id="rId47" display="https://podminky.urs.cz/item/CS_URS_2025_01/711161173"/>
    <hyperlink ref="F315" r:id="rId48" display="https://podminky.urs.cz/item/CS_URS_2025_01/998711121"/>
    <hyperlink ref="F317" r:id="rId49" display="https://podminky.urs.cz/item/CS_URS_2025_01/998711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487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ROUND((SUM(BE88:BE360)),  2)</f>
        <v>0</v>
      </c>
      <c r="G33" s="39"/>
      <c r="H33" s="39"/>
      <c r="I33" s="149">
        <v>0.20999999999999999</v>
      </c>
      <c r="J33" s="148">
        <f>ROUND(((SUM(BE88:BE360))*I33),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ROUND((SUM(BF88:BF360)),  2)</f>
        <v>0</v>
      </c>
      <c r="G34" s="39"/>
      <c r="H34" s="39"/>
      <c r="I34" s="149">
        <v>0.12</v>
      </c>
      <c r="J34" s="148">
        <f>ROUND(((SUM(BF88:BF360))*I34),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ROUND((SUM(BG88:BG360)),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ROUND((SUM(BH88:BH360)),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ROUND((SUM(BI88:BI360)),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100-1 - Oprava povrchu ulice Jeřická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101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102</v>
      </c>
      <c r="E62" s="175"/>
      <c r="F62" s="175"/>
      <c r="G62" s="175"/>
      <c r="H62" s="175"/>
      <c r="I62" s="175"/>
      <c r="J62" s="176">
        <f>J175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103</v>
      </c>
      <c r="E63" s="175"/>
      <c r="F63" s="175"/>
      <c r="G63" s="175"/>
      <c r="H63" s="175"/>
      <c r="I63" s="175"/>
      <c r="J63" s="176">
        <f>J218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104</v>
      </c>
      <c r="E64" s="175"/>
      <c r="F64" s="175"/>
      <c r="G64" s="175"/>
      <c r="H64" s="175"/>
      <c r="I64" s="175"/>
      <c r="J64" s="176">
        <f>J228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105</v>
      </c>
      <c r="E65" s="175"/>
      <c r="F65" s="175"/>
      <c r="G65" s="175"/>
      <c r="H65" s="175"/>
      <c r="I65" s="175"/>
      <c r="J65" s="176">
        <f>J300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106</v>
      </c>
      <c r="E66" s="175"/>
      <c r="F66" s="175"/>
      <c r="G66" s="175"/>
      <c r="H66" s="175"/>
      <c r="I66" s="175"/>
      <c r="J66" s="176">
        <f>J340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107</v>
      </c>
      <c r="E67" s="169"/>
      <c r="F67" s="169"/>
      <c r="G67" s="169"/>
      <c r="H67" s="169"/>
      <c r="I67" s="169"/>
      <c r="J67" s="170">
        <f>J347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108</v>
      </c>
      <c r="E68" s="175"/>
      <c r="F68" s="175"/>
      <c r="G68" s="175"/>
      <c r="H68" s="175"/>
      <c r="I68" s="175"/>
      <c r="J68" s="176">
        <f>J348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Oprava povrchu ulic Vysokovská a Jeřická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94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SO 100-1 - Oprava povrchu ulice Jeřická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MČ Praha 20</v>
      </c>
      <c r="G82" s="41"/>
      <c r="H82" s="41"/>
      <c r="I82" s="33" t="s">
        <v>23</v>
      </c>
      <c r="J82" s="73" t="str">
        <f>IF(J12="","",J12)</f>
        <v>1. 5. 2025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 xml:space="preserve"> </v>
      </c>
      <c r="G84" s="41"/>
      <c r="H84" s="41"/>
      <c r="I84" s="33" t="s">
        <v>31</v>
      </c>
      <c r="J84" s="37" t="str">
        <f>E21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40.0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33</v>
      </c>
      <c r="J85" s="37" t="str">
        <f>E24</f>
        <v>TMI Building s.r.o., Kakosova 1189/8, Praha 5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110</v>
      </c>
      <c r="D87" s="181" t="s">
        <v>58</v>
      </c>
      <c r="E87" s="181" t="s">
        <v>54</v>
      </c>
      <c r="F87" s="181" t="s">
        <v>55</v>
      </c>
      <c r="G87" s="181" t="s">
        <v>111</v>
      </c>
      <c r="H87" s="181" t="s">
        <v>112</v>
      </c>
      <c r="I87" s="181" t="s">
        <v>113</v>
      </c>
      <c r="J87" s="181" t="s">
        <v>98</v>
      </c>
      <c r="K87" s="182" t="s">
        <v>114</v>
      </c>
      <c r="L87" s="183"/>
      <c r="M87" s="93" t="s">
        <v>19</v>
      </c>
      <c r="N87" s="94" t="s">
        <v>43</v>
      </c>
      <c r="O87" s="94" t="s">
        <v>115</v>
      </c>
      <c r="P87" s="94" t="s">
        <v>116</v>
      </c>
      <c r="Q87" s="94" t="s">
        <v>117</v>
      </c>
      <c r="R87" s="94" t="s">
        <v>118</v>
      </c>
      <c r="S87" s="94" t="s">
        <v>119</v>
      </c>
      <c r="T87" s="95" t="s">
        <v>120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121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P89+P347</f>
        <v>0</v>
      </c>
      <c r="Q88" s="97"/>
      <c r="R88" s="186">
        <f>R89+R347</f>
        <v>576.45027016000017</v>
      </c>
      <c r="S88" s="97"/>
      <c r="T88" s="187">
        <f>T89+T347</f>
        <v>1561.2682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72</v>
      </c>
      <c r="AU88" s="18" t="s">
        <v>99</v>
      </c>
      <c r="BK88" s="188">
        <f>BK89+BK347</f>
        <v>0</v>
      </c>
    </row>
    <row r="89" s="12" customFormat="1" ht="25.92" customHeight="1">
      <c r="A89" s="12"/>
      <c r="B89" s="189"/>
      <c r="C89" s="190"/>
      <c r="D89" s="191" t="s">
        <v>72</v>
      </c>
      <c r="E89" s="192" t="s">
        <v>122</v>
      </c>
      <c r="F89" s="192" t="s">
        <v>123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P90+P175+P218+P228+P300+P340</f>
        <v>0</v>
      </c>
      <c r="Q89" s="197"/>
      <c r="R89" s="198">
        <f>R90+R175+R218+R228+R300+R340</f>
        <v>576.34537516000012</v>
      </c>
      <c r="S89" s="197"/>
      <c r="T89" s="199">
        <f>T90+T175+T218+T228+T300+T340</f>
        <v>1561.2682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73</v>
      </c>
      <c r="AY89" s="200" t="s">
        <v>124</v>
      </c>
      <c r="BK89" s="202">
        <f>BK90+BK175+BK218+BK228+BK300+BK340</f>
        <v>0</v>
      </c>
    </row>
    <row r="90" s="12" customFormat="1" ht="22.8" customHeight="1">
      <c r="A90" s="12"/>
      <c r="B90" s="189"/>
      <c r="C90" s="190"/>
      <c r="D90" s="191" t="s">
        <v>72</v>
      </c>
      <c r="E90" s="203" t="s">
        <v>81</v>
      </c>
      <c r="F90" s="203" t="s">
        <v>125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SUM(P91:P174)</f>
        <v>0</v>
      </c>
      <c r="Q90" s="197"/>
      <c r="R90" s="198">
        <f>SUM(R91:R174)</f>
        <v>200.313873</v>
      </c>
      <c r="S90" s="197"/>
      <c r="T90" s="199">
        <f>SUM(T91:T174)</f>
        <v>1517.8561999999999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81</v>
      </c>
      <c r="AY90" s="200" t="s">
        <v>124</v>
      </c>
      <c r="BK90" s="202">
        <f>SUM(BK91:BK174)</f>
        <v>0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488</v>
      </c>
      <c r="F91" s="207" t="s">
        <v>489</v>
      </c>
      <c r="G91" s="208" t="s">
        <v>129</v>
      </c>
      <c r="H91" s="209">
        <v>1156.4000000000001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0.17000000000000001</v>
      </c>
      <c r="T91" s="215">
        <f>S91*H91</f>
        <v>196.58800000000002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131</v>
      </c>
      <c r="BM91" s="216" t="s">
        <v>490</v>
      </c>
    </row>
    <row r="92" s="2" customFormat="1">
      <c r="A92" s="39"/>
      <c r="B92" s="40"/>
      <c r="C92" s="41"/>
      <c r="D92" s="218" t="s">
        <v>133</v>
      </c>
      <c r="E92" s="41"/>
      <c r="F92" s="219" t="s">
        <v>491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13" customFormat="1">
      <c r="A93" s="13"/>
      <c r="B93" s="223"/>
      <c r="C93" s="224"/>
      <c r="D93" s="225" t="s">
        <v>135</v>
      </c>
      <c r="E93" s="226" t="s">
        <v>19</v>
      </c>
      <c r="F93" s="227" t="s">
        <v>492</v>
      </c>
      <c r="G93" s="224"/>
      <c r="H93" s="228">
        <v>886.70000000000005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135</v>
      </c>
      <c r="AU93" s="234" t="s">
        <v>83</v>
      </c>
      <c r="AV93" s="13" t="s">
        <v>83</v>
      </c>
      <c r="AW93" s="13" t="s">
        <v>32</v>
      </c>
      <c r="AX93" s="13" t="s">
        <v>73</v>
      </c>
      <c r="AY93" s="234" t="s">
        <v>124</v>
      </c>
    </row>
    <row r="94" s="13" customFormat="1">
      <c r="A94" s="13"/>
      <c r="B94" s="223"/>
      <c r="C94" s="224"/>
      <c r="D94" s="225" t="s">
        <v>135</v>
      </c>
      <c r="E94" s="226" t="s">
        <v>19</v>
      </c>
      <c r="F94" s="227" t="s">
        <v>493</v>
      </c>
      <c r="G94" s="224"/>
      <c r="H94" s="228">
        <v>269.69999999999999</v>
      </c>
      <c r="I94" s="229"/>
      <c r="J94" s="224"/>
      <c r="K94" s="224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135</v>
      </c>
      <c r="AU94" s="234" t="s">
        <v>83</v>
      </c>
      <c r="AV94" s="13" t="s">
        <v>83</v>
      </c>
      <c r="AW94" s="13" t="s">
        <v>32</v>
      </c>
      <c r="AX94" s="13" t="s">
        <v>73</v>
      </c>
      <c r="AY94" s="234" t="s">
        <v>124</v>
      </c>
    </row>
    <row r="95" s="14" customFormat="1">
      <c r="A95" s="14"/>
      <c r="B95" s="235"/>
      <c r="C95" s="236"/>
      <c r="D95" s="225" t="s">
        <v>135</v>
      </c>
      <c r="E95" s="237" t="s">
        <v>19</v>
      </c>
      <c r="F95" s="238" t="s">
        <v>137</v>
      </c>
      <c r="G95" s="236"/>
      <c r="H95" s="239">
        <v>1156.4000000000001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135</v>
      </c>
      <c r="AU95" s="245" t="s">
        <v>83</v>
      </c>
      <c r="AV95" s="14" t="s">
        <v>131</v>
      </c>
      <c r="AW95" s="14" t="s">
        <v>32</v>
      </c>
      <c r="AX95" s="14" t="s">
        <v>81</v>
      </c>
      <c r="AY95" s="245" t="s">
        <v>124</v>
      </c>
    </row>
    <row r="96" s="2" customFormat="1" ht="33" customHeight="1">
      <c r="A96" s="39"/>
      <c r="B96" s="40"/>
      <c r="C96" s="205" t="s">
        <v>83</v>
      </c>
      <c r="D96" s="205" t="s">
        <v>126</v>
      </c>
      <c r="E96" s="206" t="s">
        <v>494</v>
      </c>
      <c r="F96" s="207" t="s">
        <v>495</v>
      </c>
      <c r="G96" s="208" t="s">
        <v>129</v>
      </c>
      <c r="H96" s="209">
        <v>1156.4000000000001</v>
      </c>
      <c r="I96" s="210"/>
      <c r="J96" s="211">
        <f>ROUND(I96*H96,2)</f>
        <v>0</v>
      </c>
      <c r="K96" s="207" t="s">
        <v>130</v>
      </c>
      <c r="L96" s="45"/>
      <c r="M96" s="212" t="s">
        <v>19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0.23999999999999999</v>
      </c>
      <c r="T96" s="215">
        <f>S96*H96</f>
        <v>277.536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131</v>
      </c>
      <c r="AT96" s="216" t="s">
        <v>126</v>
      </c>
      <c r="AU96" s="216" t="s">
        <v>83</v>
      </c>
      <c r="AY96" s="18" t="s">
        <v>124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131</v>
      </c>
      <c r="BM96" s="216" t="s">
        <v>496</v>
      </c>
    </row>
    <row r="97" s="2" customFormat="1">
      <c r="A97" s="39"/>
      <c r="B97" s="40"/>
      <c r="C97" s="41"/>
      <c r="D97" s="218" t="s">
        <v>133</v>
      </c>
      <c r="E97" s="41"/>
      <c r="F97" s="219" t="s">
        <v>497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133</v>
      </c>
      <c r="AU97" s="18" t="s">
        <v>83</v>
      </c>
    </row>
    <row r="98" s="13" customFormat="1">
      <c r="A98" s="13"/>
      <c r="B98" s="223"/>
      <c r="C98" s="224"/>
      <c r="D98" s="225" t="s">
        <v>135</v>
      </c>
      <c r="E98" s="226" t="s">
        <v>19</v>
      </c>
      <c r="F98" s="227" t="s">
        <v>498</v>
      </c>
      <c r="G98" s="224"/>
      <c r="H98" s="228">
        <v>886.70000000000005</v>
      </c>
      <c r="I98" s="229"/>
      <c r="J98" s="224"/>
      <c r="K98" s="224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135</v>
      </c>
      <c r="AU98" s="234" t="s">
        <v>83</v>
      </c>
      <c r="AV98" s="13" t="s">
        <v>83</v>
      </c>
      <c r="AW98" s="13" t="s">
        <v>32</v>
      </c>
      <c r="AX98" s="13" t="s">
        <v>73</v>
      </c>
      <c r="AY98" s="234" t="s">
        <v>124</v>
      </c>
    </row>
    <row r="99" s="13" customFormat="1">
      <c r="A99" s="13"/>
      <c r="B99" s="223"/>
      <c r="C99" s="224"/>
      <c r="D99" s="225" t="s">
        <v>135</v>
      </c>
      <c r="E99" s="226" t="s">
        <v>19</v>
      </c>
      <c r="F99" s="227" t="s">
        <v>499</v>
      </c>
      <c r="G99" s="224"/>
      <c r="H99" s="228">
        <v>269.69999999999999</v>
      </c>
      <c r="I99" s="229"/>
      <c r="J99" s="224"/>
      <c r="K99" s="224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135</v>
      </c>
      <c r="AU99" s="234" t="s">
        <v>83</v>
      </c>
      <c r="AV99" s="13" t="s">
        <v>83</v>
      </c>
      <c r="AW99" s="13" t="s">
        <v>32</v>
      </c>
      <c r="AX99" s="13" t="s">
        <v>73</v>
      </c>
      <c r="AY99" s="234" t="s">
        <v>124</v>
      </c>
    </row>
    <row r="100" s="14" customFormat="1">
      <c r="A100" s="14"/>
      <c r="B100" s="235"/>
      <c r="C100" s="236"/>
      <c r="D100" s="225" t="s">
        <v>135</v>
      </c>
      <c r="E100" s="237" t="s">
        <v>19</v>
      </c>
      <c r="F100" s="238" t="s">
        <v>137</v>
      </c>
      <c r="G100" s="236"/>
      <c r="H100" s="239">
        <v>1156.4000000000001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135</v>
      </c>
      <c r="AU100" s="245" t="s">
        <v>83</v>
      </c>
      <c r="AV100" s="14" t="s">
        <v>131</v>
      </c>
      <c r="AW100" s="14" t="s">
        <v>32</v>
      </c>
      <c r="AX100" s="14" t="s">
        <v>81</v>
      </c>
      <c r="AY100" s="245" t="s">
        <v>124</v>
      </c>
    </row>
    <row r="101" s="2" customFormat="1" ht="37.8" customHeight="1">
      <c r="A101" s="39"/>
      <c r="B101" s="40"/>
      <c r="C101" s="205" t="s">
        <v>143</v>
      </c>
      <c r="D101" s="205" t="s">
        <v>126</v>
      </c>
      <c r="E101" s="206" t="s">
        <v>144</v>
      </c>
      <c r="F101" s="207" t="s">
        <v>145</v>
      </c>
      <c r="G101" s="208" t="s">
        <v>129</v>
      </c>
      <c r="H101" s="209">
        <v>455</v>
      </c>
      <c r="I101" s="210"/>
      <c r="J101" s="211">
        <f>ROUND(I101*H101,2)</f>
        <v>0</v>
      </c>
      <c r="K101" s="207" t="s">
        <v>130</v>
      </c>
      <c r="L101" s="45"/>
      <c r="M101" s="212" t="s">
        <v>19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0.32500000000000001</v>
      </c>
      <c r="T101" s="215">
        <f>S101*H101</f>
        <v>147.875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131</v>
      </c>
      <c r="AT101" s="216" t="s">
        <v>126</v>
      </c>
      <c r="AU101" s="216" t="s">
        <v>83</v>
      </c>
      <c r="AY101" s="18" t="s">
        <v>124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131</v>
      </c>
      <c r="BM101" s="216" t="s">
        <v>500</v>
      </c>
    </row>
    <row r="102" s="2" customFormat="1">
      <c r="A102" s="39"/>
      <c r="B102" s="40"/>
      <c r="C102" s="41"/>
      <c r="D102" s="218" t="s">
        <v>133</v>
      </c>
      <c r="E102" s="41"/>
      <c r="F102" s="219" t="s">
        <v>147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133</v>
      </c>
      <c r="AU102" s="18" t="s">
        <v>83</v>
      </c>
    </row>
    <row r="103" s="13" customFormat="1">
      <c r="A103" s="13"/>
      <c r="B103" s="223"/>
      <c r="C103" s="224"/>
      <c r="D103" s="225" t="s">
        <v>135</v>
      </c>
      <c r="E103" s="226" t="s">
        <v>19</v>
      </c>
      <c r="F103" s="227" t="s">
        <v>501</v>
      </c>
      <c r="G103" s="224"/>
      <c r="H103" s="228">
        <v>455</v>
      </c>
      <c r="I103" s="229"/>
      <c r="J103" s="224"/>
      <c r="K103" s="224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135</v>
      </c>
      <c r="AU103" s="234" t="s">
        <v>83</v>
      </c>
      <c r="AV103" s="13" t="s">
        <v>83</v>
      </c>
      <c r="AW103" s="13" t="s">
        <v>32</v>
      </c>
      <c r="AX103" s="13" t="s">
        <v>73</v>
      </c>
      <c r="AY103" s="234" t="s">
        <v>124</v>
      </c>
    </row>
    <row r="104" s="14" customFormat="1">
      <c r="A104" s="14"/>
      <c r="B104" s="235"/>
      <c r="C104" s="236"/>
      <c r="D104" s="225" t="s">
        <v>135</v>
      </c>
      <c r="E104" s="237" t="s">
        <v>19</v>
      </c>
      <c r="F104" s="238" t="s">
        <v>137</v>
      </c>
      <c r="G104" s="236"/>
      <c r="H104" s="239">
        <v>455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135</v>
      </c>
      <c r="AU104" s="245" t="s">
        <v>83</v>
      </c>
      <c r="AV104" s="14" t="s">
        <v>131</v>
      </c>
      <c r="AW104" s="14" t="s">
        <v>32</v>
      </c>
      <c r="AX104" s="14" t="s">
        <v>81</v>
      </c>
      <c r="AY104" s="245" t="s">
        <v>124</v>
      </c>
    </row>
    <row r="105" s="2" customFormat="1" ht="33" customHeight="1">
      <c r="A105" s="39"/>
      <c r="B105" s="40"/>
      <c r="C105" s="205" t="s">
        <v>131</v>
      </c>
      <c r="D105" s="205" t="s">
        <v>126</v>
      </c>
      <c r="E105" s="206" t="s">
        <v>502</v>
      </c>
      <c r="F105" s="207" t="s">
        <v>503</v>
      </c>
      <c r="G105" s="208" t="s">
        <v>129</v>
      </c>
      <c r="H105" s="209">
        <v>1156.4000000000001</v>
      </c>
      <c r="I105" s="210"/>
      <c r="J105" s="211">
        <f>ROUND(I105*H105,2)</f>
        <v>0</v>
      </c>
      <c r="K105" s="207" t="s">
        <v>130</v>
      </c>
      <c r="L105" s="45"/>
      <c r="M105" s="212" t="s">
        <v>19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0.098000000000000004</v>
      </c>
      <c r="T105" s="215">
        <f>S105*H105</f>
        <v>113.32720000000002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131</v>
      </c>
      <c r="AT105" s="216" t="s">
        <v>126</v>
      </c>
      <c r="AU105" s="216" t="s">
        <v>83</v>
      </c>
      <c r="AY105" s="18" t="s">
        <v>124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131</v>
      </c>
      <c r="BM105" s="216" t="s">
        <v>504</v>
      </c>
    </row>
    <row r="106" s="2" customFormat="1">
      <c r="A106" s="39"/>
      <c r="B106" s="40"/>
      <c r="C106" s="41"/>
      <c r="D106" s="218" t="s">
        <v>133</v>
      </c>
      <c r="E106" s="41"/>
      <c r="F106" s="219" t="s">
        <v>505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133</v>
      </c>
      <c r="AU106" s="18" t="s">
        <v>83</v>
      </c>
    </row>
    <row r="107" s="13" customFormat="1">
      <c r="A107" s="13"/>
      <c r="B107" s="223"/>
      <c r="C107" s="224"/>
      <c r="D107" s="225" t="s">
        <v>135</v>
      </c>
      <c r="E107" s="226" t="s">
        <v>19</v>
      </c>
      <c r="F107" s="227" t="s">
        <v>506</v>
      </c>
      <c r="G107" s="224"/>
      <c r="H107" s="228">
        <v>886.70000000000005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135</v>
      </c>
      <c r="AU107" s="234" t="s">
        <v>83</v>
      </c>
      <c r="AV107" s="13" t="s">
        <v>83</v>
      </c>
      <c r="AW107" s="13" t="s">
        <v>32</v>
      </c>
      <c r="AX107" s="13" t="s">
        <v>73</v>
      </c>
      <c r="AY107" s="234" t="s">
        <v>124</v>
      </c>
    </row>
    <row r="108" s="13" customFormat="1">
      <c r="A108" s="13"/>
      <c r="B108" s="223"/>
      <c r="C108" s="224"/>
      <c r="D108" s="225" t="s">
        <v>135</v>
      </c>
      <c r="E108" s="226" t="s">
        <v>19</v>
      </c>
      <c r="F108" s="227" t="s">
        <v>507</v>
      </c>
      <c r="G108" s="224"/>
      <c r="H108" s="228">
        <v>269.69999999999999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135</v>
      </c>
      <c r="AU108" s="234" t="s">
        <v>83</v>
      </c>
      <c r="AV108" s="13" t="s">
        <v>83</v>
      </c>
      <c r="AW108" s="13" t="s">
        <v>32</v>
      </c>
      <c r="AX108" s="13" t="s">
        <v>73</v>
      </c>
      <c r="AY108" s="234" t="s">
        <v>124</v>
      </c>
    </row>
    <row r="109" s="14" customFormat="1">
      <c r="A109" s="14"/>
      <c r="B109" s="235"/>
      <c r="C109" s="236"/>
      <c r="D109" s="225" t="s">
        <v>135</v>
      </c>
      <c r="E109" s="237" t="s">
        <v>19</v>
      </c>
      <c r="F109" s="238" t="s">
        <v>137</v>
      </c>
      <c r="G109" s="236"/>
      <c r="H109" s="239">
        <v>1156.4000000000001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135</v>
      </c>
      <c r="AU109" s="245" t="s">
        <v>83</v>
      </c>
      <c r="AV109" s="14" t="s">
        <v>131</v>
      </c>
      <c r="AW109" s="14" t="s">
        <v>32</v>
      </c>
      <c r="AX109" s="14" t="s">
        <v>81</v>
      </c>
      <c r="AY109" s="245" t="s">
        <v>124</v>
      </c>
    </row>
    <row r="110" s="2" customFormat="1" ht="33" customHeight="1">
      <c r="A110" s="39"/>
      <c r="B110" s="40"/>
      <c r="C110" s="205" t="s">
        <v>154</v>
      </c>
      <c r="D110" s="205" t="s">
        <v>126</v>
      </c>
      <c r="E110" s="206" t="s">
        <v>149</v>
      </c>
      <c r="F110" s="207" t="s">
        <v>150</v>
      </c>
      <c r="G110" s="208" t="s">
        <v>129</v>
      </c>
      <c r="H110" s="209">
        <v>2275</v>
      </c>
      <c r="I110" s="210"/>
      <c r="J110" s="211">
        <f>ROUND(I110*H110,2)</f>
        <v>0</v>
      </c>
      <c r="K110" s="207" t="s">
        <v>130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0.316</v>
      </c>
      <c r="T110" s="215">
        <f>S110*H110</f>
        <v>718.89999999999998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131</v>
      </c>
      <c r="AT110" s="216" t="s">
        <v>126</v>
      </c>
      <c r="AU110" s="216" t="s">
        <v>83</v>
      </c>
      <c r="AY110" s="18" t="s">
        <v>124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131</v>
      </c>
      <c r="BM110" s="216" t="s">
        <v>508</v>
      </c>
    </row>
    <row r="111" s="2" customFormat="1">
      <c r="A111" s="39"/>
      <c r="B111" s="40"/>
      <c r="C111" s="41"/>
      <c r="D111" s="218" t="s">
        <v>133</v>
      </c>
      <c r="E111" s="41"/>
      <c r="F111" s="219" t="s">
        <v>152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83</v>
      </c>
    </row>
    <row r="112" s="13" customFormat="1">
      <c r="A112" s="13"/>
      <c r="B112" s="223"/>
      <c r="C112" s="224"/>
      <c r="D112" s="225" t="s">
        <v>135</v>
      </c>
      <c r="E112" s="226" t="s">
        <v>19</v>
      </c>
      <c r="F112" s="227" t="s">
        <v>509</v>
      </c>
      <c r="G112" s="224"/>
      <c r="H112" s="228">
        <v>2275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83</v>
      </c>
      <c r="AV112" s="13" t="s">
        <v>83</v>
      </c>
      <c r="AW112" s="13" t="s">
        <v>32</v>
      </c>
      <c r="AX112" s="13" t="s">
        <v>73</v>
      </c>
      <c r="AY112" s="234" t="s">
        <v>124</v>
      </c>
    </row>
    <row r="113" s="14" customFormat="1">
      <c r="A113" s="14"/>
      <c r="B113" s="235"/>
      <c r="C113" s="236"/>
      <c r="D113" s="225" t="s">
        <v>135</v>
      </c>
      <c r="E113" s="237" t="s">
        <v>19</v>
      </c>
      <c r="F113" s="238" t="s">
        <v>137</v>
      </c>
      <c r="G113" s="236"/>
      <c r="H113" s="239">
        <v>2275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135</v>
      </c>
      <c r="AU113" s="245" t="s">
        <v>83</v>
      </c>
      <c r="AV113" s="14" t="s">
        <v>131</v>
      </c>
      <c r="AW113" s="14" t="s">
        <v>32</v>
      </c>
      <c r="AX113" s="14" t="s">
        <v>81</v>
      </c>
      <c r="AY113" s="245" t="s">
        <v>124</v>
      </c>
    </row>
    <row r="114" s="2" customFormat="1" ht="24.15" customHeight="1">
      <c r="A114" s="39"/>
      <c r="B114" s="40"/>
      <c r="C114" s="205" t="s">
        <v>161</v>
      </c>
      <c r="D114" s="205" t="s">
        <v>126</v>
      </c>
      <c r="E114" s="206" t="s">
        <v>510</v>
      </c>
      <c r="F114" s="207" t="s">
        <v>511</v>
      </c>
      <c r="G114" s="208" t="s">
        <v>157</v>
      </c>
      <c r="H114" s="209">
        <v>270</v>
      </c>
      <c r="I114" s="210"/>
      <c r="J114" s="211">
        <f>ROUND(I114*H114,2)</f>
        <v>0</v>
      </c>
      <c r="K114" s="207" t="s">
        <v>130</v>
      </c>
      <c r="L114" s="45"/>
      <c r="M114" s="212" t="s">
        <v>19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0.20499999999999999</v>
      </c>
      <c r="T114" s="215">
        <f>S114*H114</f>
        <v>55.349999999999994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131</v>
      </c>
      <c r="AT114" s="216" t="s">
        <v>126</v>
      </c>
      <c r="AU114" s="216" t="s">
        <v>83</v>
      </c>
      <c r="AY114" s="18" t="s">
        <v>124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131</v>
      </c>
      <c r="BM114" s="216" t="s">
        <v>512</v>
      </c>
    </row>
    <row r="115" s="2" customFormat="1">
      <c r="A115" s="39"/>
      <c r="B115" s="40"/>
      <c r="C115" s="41"/>
      <c r="D115" s="218" t="s">
        <v>133</v>
      </c>
      <c r="E115" s="41"/>
      <c r="F115" s="219" t="s">
        <v>513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133</v>
      </c>
      <c r="AU115" s="18" t="s">
        <v>83</v>
      </c>
    </row>
    <row r="116" s="13" customFormat="1">
      <c r="A116" s="13"/>
      <c r="B116" s="223"/>
      <c r="C116" s="224"/>
      <c r="D116" s="225" t="s">
        <v>135</v>
      </c>
      <c r="E116" s="226" t="s">
        <v>19</v>
      </c>
      <c r="F116" s="227" t="s">
        <v>514</v>
      </c>
      <c r="G116" s="224"/>
      <c r="H116" s="228">
        <v>270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83</v>
      </c>
      <c r="AV116" s="13" t="s">
        <v>83</v>
      </c>
      <c r="AW116" s="13" t="s">
        <v>32</v>
      </c>
      <c r="AX116" s="13" t="s">
        <v>73</v>
      </c>
      <c r="AY116" s="234" t="s">
        <v>124</v>
      </c>
    </row>
    <row r="117" s="14" customFormat="1">
      <c r="A117" s="14"/>
      <c r="B117" s="235"/>
      <c r="C117" s="236"/>
      <c r="D117" s="225" t="s">
        <v>135</v>
      </c>
      <c r="E117" s="237" t="s">
        <v>19</v>
      </c>
      <c r="F117" s="238" t="s">
        <v>137</v>
      </c>
      <c r="G117" s="236"/>
      <c r="H117" s="239">
        <v>270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135</v>
      </c>
      <c r="AU117" s="245" t="s">
        <v>83</v>
      </c>
      <c r="AV117" s="14" t="s">
        <v>131</v>
      </c>
      <c r="AW117" s="14" t="s">
        <v>32</v>
      </c>
      <c r="AX117" s="14" t="s">
        <v>81</v>
      </c>
      <c r="AY117" s="245" t="s">
        <v>124</v>
      </c>
    </row>
    <row r="118" s="2" customFormat="1" ht="24.15" customHeight="1">
      <c r="A118" s="39"/>
      <c r="B118" s="40"/>
      <c r="C118" s="205" t="s">
        <v>167</v>
      </c>
      <c r="D118" s="205" t="s">
        <v>126</v>
      </c>
      <c r="E118" s="206" t="s">
        <v>515</v>
      </c>
      <c r="F118" s="207" t="s">
        <v>516</v>
      </c>
      <c r="G118" s="208" t="s">
        <v>157</v>
      </c>
      <c r="H118" s="209">
        <v>72</v>
      </c>
      <c r="I118" s="210"/>
      <c r="J118" s="211">
        <f>ROUND(I118*H118,2)</f>
        <v>0</v>
      </c>
      <c r="K118" s="207" t="s">
        <v>130</v>
      </c>
      <c r="L118" s="45"/>
      <c r="M118" s="212" t="s">
        <v>19</v>
      </c>
      <c r="N118" s="213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0.11500000000000001</v>
      </c>
      <c r="T118" s="215">
        <f>S118*H118</f>
        <v>8.2800000000000011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131</v>
      </c>
      <c r="AT118" s="216" t="s">
        <v>126</v>
      </c>
      <c r="AU118" s="216" t="s">
        <v>83</v>
      </c>
      <c r="AY118" s="18" t="s">
        <v>124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131</v>
      </c>
      <c r="BM118" s="216" t="s">
        <v>517</v>
      </c>
    </row>
    <row r="119" s="2" customFormat="1">
      <c r="A119" s="39"/>
      <c r="B119" s="40"/>
      <c r="C119" s="41"/>
      <c r="D119" s="218" t="s">
        <v>133</v>
      </c>
      <c r="E119" s="41"/>
      <c r="F119" s="219" t="s">
        <v>518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133</v>
      </c>
      <c r="AU119" s="18" t="s">
        <v>83</v>
      </c>
    </row>
    <row r="120" s="13" customFormat="1">
      <c r="A120" s="13"/>
      <c r="B120" s="223"/>
      <c r="C120" s="224"/>
      <c r="D120" s="225" t="s">
        <v>135</v>
      </c>
      <c r="E120" s="226" t="s">
        <v>19</v>
      </c>
      <c r="F120" s="227" t="s">
        <v>519</v>
      </c>
      <c r="G120" s="224"/>
      <c r="H120" s="228">
        <v>72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135</v>
      </c>
      <c r="AU120" s="234" t="s">
        <v>83</v>
      </c>
      <c r="AV120" s="13" t="s">
        <v>83</v>
      </c>
      <c r="AW120" s="13" t="s">
        <v>32</v>
      </c>
      <c r="AX120" s="13" t="s">
        <v>73</v>
      </c>
      <c r="AY120" s="234" t="s">
        <v>124</v>
      </c>
    </row>
    <row r="121" s="14" customFormat="1">
      <c r="A121" s="14"/>
      <c r="B121" s="235"/>
      <c r="C121" s="236"/>
      <c r="D121" s="225" t="s">
        <v>135</v>
      </c>
      <c r="E121" s="237" t="s">
        <v>19</v>
      </c>
      <c r="F121" s="238" t="s">
        <v>137</v>
      </c>
      <c r="G121" s="236"/>
      <c r="H121" s="239">
        <v>72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135</v>
      </c>
      <c r="AU121" s="245" t="s">
        <v>83</v>
      </c>
      <c r="AV121" s="14" t="s">
        <v>131</v>
      </c>
      <c r="AW121" s="14" t="s">
        <v>32</v>
      </c>
      <c r="AX121" s="14" t="s">
        <v>81</v>
      </c>
      <c r="AY121" s="245" t="s">
        <v>124</v>
      </c>
    </row>
    <row r="122" s="2" customFormat="1" ht="16.5" customHeight="1">
      <c r="A122" s="39"/>
      <c r="B122" s="40"/>
      <c r="C122" s="205" t="s">
        <v>174</v>
      </c>
      <c r="D122" s="205" t="s">
        <v>126</v>
      </c>
      <c r="E122" s="206" t="s">
        <v>520</v>
      </c>
      <c r="F122" s="207" t="s">
        <v>521</v>
      </c>
      <c r="G122" s="208" t="s">
        <v>129</v>
      </c>
      <c r="H122" s="209">
        <v>555.29999999999995</v>
      </c>
      <c r="I122" s="210"/>
      <c r="J122" s="211">
        <f>ROUND(I122*H122,2)</f>
        <v>0</v>
      </c>
      <c r="K122" s="207" t="s">
        <v>130</v>
      </c>
      <c r="L122" s="45"/>
      <c r="M122" s="212" t="s">
        <v>19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131</v>
      </c>
      <c r="AT122" s="216" t="s">
        <v>126</v>
      </c>
      <c r="AU122" s="216" t="s">
        <v>83</v>
      </c>
      <c r="AY122" s="18" t="s">
        <v>124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131</v>
      </c>
      <c r="BM122" s="216" t="s">
        <v>522</v>
      </c>
    </row>
    <row r="123" s="2" customFormat="1">
      <c r="A123" s="39"/>
      <c r="B123" s="40"/>
      <c r="C123" s="41"/>
      <c r="D123" s="218" t="s">
        <v>133</v>
      </c>
      <c r="E123" s="41"/>
      <c r="F123" s="219" t="s">
        <v>523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133</v>
      </c>
      <c r="AU123" s="18" t="s">
        <v>83</v>
      </c>
    </row>
    <row r="124" s="13" customFormat="1">
      <c r="A124" s="13"/>
      <c r="B124" s="223"/>
      <c r="C124" s="224"/>
      <c r="D124" s="225" t="s">
        <v>135</v>
      </c>
      <c r="E124" s="226" t="s">
        <v>19</v>
      </c>
      <c r="F124" s="227" t="s">
        <v>524</v>
      </c>
      <c r="G124" s="224"/>
      <c r="H124" s="228">
        <v>555.29999999999995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135</v>
      </c>
      <c r="AU124" s="234" t="s">
        <v>83</v>
      </c>
      <c r="AV124" s="13" t="s">
        <v>83</v>
      </c>
      <c r="AW124" s="13" t="s">
        <v>32</v>
      </c>
      <c r="AX124" s="13" t="s">
        <v>73</v>
      </c>
      <c r="AY124" s="234" t="s">
        <v>124</v>
      </c>
    </row>
    <row r="125" s="14" customFormat="1">
      <c r="A125" s="14"/>
      <c r="B125" s="235"/>
      <c r="C125" s="236"/>
      <c r="D125" s="225" t="s">
        <v>135</v>
      </c>
      <c r="E125" s="237" t="s">
        <v>19</v>
      </c>
      <c r="F125" s="238" t="s">
        <v>137</v>
      </c>
      <c r="G125" s="236"/>
      <c r="H125" s="239">
        <v>555.29999999999995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135</v>
      </c>
      <c r="AU125" s="245" t="s">
        <v>83</v>
      </c>
      <c r="AV125" s="14" t="s">
        <v>131</v>
      </c>
      <c r="AW125" s="14" t="s">
        <v>32</v>
      </c>
      <c r="AX125" s="14" t="s">
        <v>81</v>
      </c>
      <c r="AY125" s="245" t="s">
        <v>124</v>
      </c>
    </row>
    <row r="126" s="2" customFormat="1" ht="37.8" customHeight="1">
      <c r="A126" s="39"/>
      <c r="B126" s="40"/>
      <c r="C126" s="205" t="s">
        <v>180</v>
      </c>
      <c r="D126" s="205" t="s">
        <v>126</v>
      </c>
      <c r="E126" s="206" t="s">
        <v>168</v>
      </c>
      <c r="F126" s="207" t="s">
        <v>169</v>
      </c>
      <c r="G126" s="208" t="s">
        <v>170</v>
      </c>
      <c r="H126" s="209">
        <v>111.06</v>
      </c>
      <c r="I126" s="210"/>
      <c r="J126" s="211">
        <f>ROUND(I126*H126,2)</f>
        <v>0</v>
      </c>
      <c r="K126" s="207" t="s">
        <v>130</v>
      </c>
      <c r="L126" s="45"/>
      <c r="M126" s="212" t="s">
        <v>19</v>
      </c>
      <c r="N126" s="213" t="s">
        <v>44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131</v>
      </c>
      <c r="AT126" s="216" t="s">
        <v>126</v>
      </c>
      <c r="AU126" s="216" t="s">
        <v>83</v>
      </c>
      <c r="AY126" s="18" t="s">
        <v>124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81</v>
      </c>
      <c r="BK126" s="217">
        <f>ROUND(I126*H126,2)</f>
        <v>0</v>
      </c>
      <c r="BL126" s="18" t="s">
        <v>131</v>
      </c>
      <c r="BM126" s="216" t="s">
        <v>525</v>
      </c>
    </row>
    <row r="127" s="2" customFormat="1">
      <c r="A127" s="39"/>
      <c r="B127" s="40"/>
      <c r="C127" s="41"/>
      <c r="D127" s="218" t="s">
        <v>133</v>
      </c>
      <c r="E127" s="41"/>
      <c r="F127" s="219" t="s">
        <v>172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133</v>
      </c>
      <c r="AU127" s="18" t="s">
        <v>83</v>
      </c>
    </row>
    <row r="128" s="13" customFormat="1">
      <c r="A128" s="13"/>
      <c r="B128" s="223"/>
      <c r="C128" s="224"/>
      <c r="D128" s="225" t="s">
        <v>135</v>
      </c>
      <c r="E128" s="226" t="s">
        <v>19</v>
      </c>
      <c r="F128" s="227" t="s">
        <v>526</v>
      </c>
      <c r="G128" s="224"/>
      <c r="H128" s="228">
        <v>111.06</v>
      </c>
      <c r="I128" s="229"/>
      <c r="J128" s="224"/>
      <c r="K128" s="224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135</v>
      </c>
      <c r="AU128" s="234" t="s">
        <v>83</v>
      </c>
      <c r="AV128" s="13" t="s">
        <v>83</v>
      </c>
      <c r="AW128" s="13" t="s">
        <v>32</v>
      </c>
      <c r="AX128" s="13" t="s">
        <v>73</v>
      </c>
      <c r="AY128" s="234" t="s">
        <v>124</v>
      </c>
    </row>
    <row r="129" s="14" customFormat="1">
      <c r="A129" s="14"/>
      <c r="B129" s="235"/>
      <c r="C129" s="236"/>
      <c r="D129" s="225" t="s">
        <v>135</v>
      </c>
      <c r="E129" s="237" t="s">
        <v>19</v>
      </c>
      <c r="F129" s="238" t="s">
        <v>137</v>
      </c>
      <c r="G129" s="236"/>
      <c r="H129" s="239">
        <v>111.06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135</v>
      </c>
      <c r="AU129" s="245" t="s">
        <v>83</v>
      </c>
      <c r="AV129" s="14" t="s">
        <v>131</v>
      </c>
      <c r="AW129" s="14" t="s">
        <v>32</v>
      </c>
      <c r="AX129" s="14" t="s">
        <v>81</v>
      </c>
      <c r="AY129" s="245" t="s">
        <v>124</v>
      </c>
    </row>
    <row r="130" s="2" customFormat="1" ht="37.8" customHeight="1">
      <c r="A130" s="39"/>
      <c r="B130" s="40"/>
      <c r="C130" s="205" t="s">
        <v>187</v>
      </c>
      <c r="D130" s="205" t="s">
        <v>126</v>
      </c>
      <c r="E130" s="206" t="s">
        <v>175</v>
      </c>
      <c r="F130" s="207" t="s">
        <v>176</v>
      </c>
      <c r="G130" s="208" t="s">
        <v>170</v>
      </c>
      <c r="H130" s="209">
        <v>1110.5999999999999</v>
      </c>
      <c r="I130" s="210"/>
      <c r="J130" s="211">
        <f>ROUND(I130*H130,2)</f>
        <v>0</v>
      </c>
      <c r="K130" s="207" t="s">
        <v>130</v>
      </c>
      <c r="L130" s="45"/>
      <c r="M130" s="212" t="s">
        <v>19</v>
      </c>
      <c r="N130" s="213" t="s">
        <v>44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131</v>
      </c>
      <c r="AT130" s="216" t="s">
        <v>126</v>
      </c>
      <c r="AU130" s="216" t="s">
        <v>83</v>
      </c>
      <c r="AY130" s="18" t="s">
        <v>124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81</v>
      </c>
      <c r="BK130" s="217">
        <f>ROUND(I130*H130,2)</f>
        <v>0</v>
      </c>
      <c r="BL130" s="18" t="s">
        <v>131</v>
      </c>
      <c r="BM130" s="216" t="s">
        <v>527</v>
      </c>
    </row>
    <row r="131" s="2" customFormat="1">
      <c r="A131" s="39"/>
      <c r="B131" s="40"/>
      <c r="C131" s="41"/>
      <c r="D131" s="218" t="s">
        <v>133</v>
      </c>
      <c r="E131" s="41"/>
      <c r="F131" s="219" t="s">
        <v>178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133</v>
      </c>
      <c r="AU131" s="18" t="s">
        <v>83</v>
      </c>
    </row>
    <row r="132" s="13" customFormat="1">
      <c r="A132" s="13"/>
      <c r="B132" s="223"/>
      <c r="C132" s="224"/>
      <c r="D132" s="225" t="s">
        <v>135</v>
      </c>
      <c r="E132" s="226" t="s">
        <v>19</v>
      </c>
      <c r="F132" s="227" t="s">
        <v>528</v>
      </c>
      <c r="G132" s="224"/>
      <c r="H132" s="228">
        <v>1110.5999999999999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135</v>
      </c>
      <c r="AU132" s="234" t="s">
        <v>83</v>
      </c>
      <c r="AV132" s="13" t="s">
        <v>83</v>
      </c>
      <c r="AW132" s="13" t="s">
        <v>32</v>
      </c>
      <c r="AX132" s="13" t="s">
        <v>73</v>
      </c>
      <c r="AY132" s="234" t="s">
        <v>124</v>
      </c>
    </row>
    <row r="133" s="14" customFormat="1">
      <c r="A133" s="14"/>
      <c r="B133" s="235"/>
      <c r="C133" s="236"/>
      <c r="D133" s="225" t="s">
        <v>135</v>
      </c>
      <c r="E133" s="237" t="s">
        <v>19</v>
      </c>
      <c r="F133" s="238" t="s">
        <v>137</v>
      </c>
      <c r="G133" s="236"/>
      <c r="H133" s="239">
        <v>1110.5999999999999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135</v>
      </c>
      <c r="AU133" s="245" t="s">
        <v>83</v>
      </c>
      <c r="AV133" s="14" t="s">
        <v>131</v>
      </c>
      <c r="AW133" s="14" t="s">
        <v>32</v>
      </c>
      <c r="AX133" s="14" t="s">
        <v>81</v>
      </c>
      <c r="AY133" s="245" t="s">
        <v>124</v>
      </c>
    </row>
    <row r="134" s="2" customFormat="1" ht="24.15" customHeight="1">
      <c r="A134" s="39"/>
      <c r="B134" s="40"/>
      <c r="C134" s="205" t="s">
        <v>192</v>
      </c>
      <c r="D134" s="205" t="s">
        <v>126</v>
      </c>
      <c r="E134" s="206" t="s">
        <v>181</v>
      </c>
      <c r="F134" s="207" t="s">
        <v>182</v>
      </c>
      <c r="G134" s="208" t="s">
        <v>183</v>
      </c>
      <c r="H134" s="209">
        <v>199.90799999999999</v>
      </c>
      <c r="I134" s="210"/>
      <c r="J134" s="211">
        <f>ROUND(I134*H134,2)</f>
        <v>0</v>
      </c>
      <c r="K134" s="207" t="s">
        <v>130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131</v>
      </c>
      <c r="AT134" s="216" t="s">
        <v>126</v>
      </c>
      <c r="AU134" s="216" t="s">
        <v>83</v>
      </c>
      <c r="AY134" s="18" t="s">
        <v>124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81</v>
      </c>
      <c r="BK134" s="217">
        <f>ROUND(I134*H134,2)</f>
        <v>0</v>
      </c>
      <c r="BL134" s="18" t="s">
        <v>131</v>
      </c>
      <c r="BM134" s="216" t="s">
        <v>529</v>
      </c>
    </row>
    <row r="135" s="2" customFormat="1">
      <c r="A135" s="39"/>
      <c r="B135" s="40"/>
      <c r="C135" s="41"/>
      <c r="D135" s="218" t="s">
        <v>133</v>
      </c>
      <c r="E135" s="41"/>
      <c r="F135" s="219" t="s">
        <v>185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133</v>
      </c>
      <c r="AU135" s="18" t="s">
        <v>83</v>
      </c>
    </row>
    <row r="136" s="13" customFormat="1">
      <c r="A136" s="13"/>
      <c r="B136" s="223"/>
      <c r="C136" s="224"/>
      <c r="D136" s="225" t="s">
        <v>135</v>
      </c>
      <c r="E136" s="226" t="s">
        <v>19</v>
      </c>
      <c r="F136" s="227" t="s">
        <v>530</v>
      </c>
      <c r="G136" s="224"/>
      <c r="H136" s="228">
        <v>199.90799999999999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135</v>
      </c>
      <c r="AU136" s="234" t="s">
        <v>83</v>
      </c>
      <c r="AV136" s="13" t="s">
        <v>83</v>
      </c>
      <c r="AW136" s="13" t="s">
        <v>32</v>
      </c>
      <c r="AX136" s="13" t="s">
        <v>73</v>
      </c>
      <c r="AY136" s="234" t="s">
        <v>124</v>
      </c>
    </row>
    <row r="137" s="14" customFormat="1">
      <c r="A137" s="14"/>
      <c r="B137" s="235"/>
      <c r="C137" s="236"/>
      <c r="D137" s="225" t="s">
        <v>135</v>
      </c>
      <c r="E137" s="237" t="s">
        <v>19</v>
      </c>
      <c r="F137" s="238" t="s">
        <v>137</v>
      </c>
      <c r="G137" s="236"/>
      <c r="H137" s="239">
        <v>199.90799999999999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135</v>
      </c>
      <c r="AU137" s="245" t="s">
        <v>83</v>
      </c>
      <c r="AV137" s="14" t="s">
        <v>131</v>
      </c>
      <c r="AW137" s="14" t="s">
        <v>32</v>
      </c>
      <c r="AX137" s="14" t="s">
        <v>81</v>
      </c>
      <c r="AY137" s="245" t="s">
        <v>124</v>
      </c>
    </row>
    <row r="138" s="2" customFormat="1" ht="24.15" customHeight="1">
      <c r="A138" s="39"/>
      <c r="B138" s="40"/>
      <c r="C138" s="205" t="s">
        <v>8</v>
      </c>
      <c r="D138" s="205" t="s">
        <v>126</v>
      </c>
      <c r="E138" s="206" t="s">
        <v>188</v>
      </c>
      <c r="F138" s="207" t="s">
        <v>189</v>
      </c>
      <c r="G138" s="208" t="s">
        <v>170</v>
      </c>
      <c r="H138" s="209">
        <v>111.06</v>
      </c>
      <c r="I138" s="210"/>
      <c r="J138" s="211">
        <f>ROUND(I138*H138,2)</f>
        <v>0</v>
      </c>
      <c r="K138" s="207" t="s">
        <v>130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131</v>
      </c>
      <c r="AT138" s="216" t="s">
        <v>126</v>
      </c>
      <c r="AU138" s="216" t="s">
        <v>83</v>
      </c>
      <c r="AY138" s="18" t="s">
        <v>124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131</v>
      </c>
      <c r="BM138" s="216" t="s">
        <v>531</v>
      </c>
    </row>
    <row r="139" s="2" customFormat="1">
      <c r="A139" s="39"/>
      <c r="B139" s="40"/>
      <c r="C139" s="41"/>
      <c r="D139" s="218" t="s">
        <v>133</v>
      </c>
      <c r="E139" s="41"/>
      <c r="F139" s="219" t="s">
        <v>191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133</v>
      </c>
      <c r="AU139" s="18" t="s">
        <v>83</v>
      </c>
    </row>
    <row r="140" s="13" customFormat="1">
      <c r="A140" s="13"/>
      <c r="B140" s="223"/>
      <c r="C140" s="224"/>
      <c r="D140" s="225" t="s">
        <v>135</v>
      </c>
      <c r="E140" s="226" t="s">
        <v>19</v>
      </c>
      <c r="F140" s="227" t="s">
        <v>526</v>
      </c>
      <c r="G140" s="224"/>
      <c r="H140" s="228">
        <v>111.06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135</v>
      </c>
      <c r="AU140" s="234" t="s">
        <v>83</v>
      </c>
      <c r="AV140" s="13" t="s">
        <v>83</v>
      </c>
      <c r="AW140" s="13" t="s">
        <v>32</v>
      </c>
      <c r="AX140" s="13" t="s">
        <v>73</v>
      </c>
      <c r="AY140" s="234" t="s">
        <v>124</v>
      </c>
    </row>
    <row r="141" s="14" customFormat="1">
      <c r="A141" s="14"/>
      <c r="B141" s="235"/>
      <c r="C141" s="236"/>
      <c r="D141" s="225" t="s">
        <v>135</v>
      </c>
      <c r="E141" s="237" t="s">
        <v>19</v>
      </c>
      <c r="F141" s="238" t="s">
        <v>137</v>
      </c>
      <c r="G141" s="236"/>
      <c r="H141" s="239">
        <v>111.06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135</v>
      </c>
      <c r="AU141" s="245" t="s">
        <v>83</v>
      </c>
      <c r="AV141" s="14" t="s">
        <v>131</v>
      </c>
      <c r="AW141" s="14" t="s">
        <v>32</v>
      </c>
      <c r="AX141" s="14" t="s">
        <v>81</v>
      </c>
      <c r="AY141" s="245" t="s">
        <v>124</v>
      </c>
    </row>
    <row r="142" s="2" customFormat="1" ht="24.15" customHeight="1">
      <c r="A142" s="39"/>
      <c r="B142" s="40"/>
      <c r="C142" s="205" t="s">
        <v>204</v>
      </c>
      <c r="D142" s="205" t="s">
        <v>126</v>
      </c>
      <c r="E142" s="206" t="s">
        <v>193</v>
      </c>
      <c r="F142" s="207" t="s">
        <v>194</v>
      </c>
      <c r="G142" s="208" t="s">
        <v>129</v>
      </c>
      <c r="H142" s="209">
        <v>555.29999999999995</v>
      </c>
      <c r="I142" s="210"/>
      <c r="J142" s="211">
        <f>ROUND(I142*H142,2)</f>
        <v>0</v>
      </c>
      <c r="K142" s="207" t="s">
        <v>130</v>
      </c>
      <c r="L142" s="45"/>
      <c r="M142" s="212" t="s">
        <v>19</v>
      </c>
      <c r="N142" s="213" t="s">
        <v>44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131</v>
      </c>
      <c r="AT142" s="216" t="s">
        <v>126</v>
      </c>
      <c r="AU142" s="216" t="s">
        <v>83</v>
      </c>
      <c r="AY142" s="18" t="s">
        <v>124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81</v>
      </c>
      <c r="BK142" s="217">
        <f>ROUND(I142*H142,2)</f>
        <v>0</v>
      </c>
      <c r="BL142" s="18" t="s">
        <v>131</v>
      </c>
      <c r="BM142" s="216" t="s">
        <v>532</v>
      </c>
    </row>
    <row r="143" s="2" customFormat="1">
      <c r="A143" s="39"/>
      <c r="B143" s="40"/>
      <c r="C143" s="41"/>
      <c r="D143" s="218" t="s">
        <v>133</v>
      </c>
      <c r="E143" s="41"/>
      <c r="F143" s="219" t="s">
        <v>196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133</v>
      </c>
      <c r="AU143" s="18" t="s">
        <v>83</v>
      </c>
    </row>
    <row r="144" s="13" customFormat="1">
      <c r="A144" s="13"/>
      <c r="B144" s="223"/>
      <c r="C144" s="224"/>
      <c r="D144" s="225" t="s">
        <v>135</v>
      </c>
      <c r="E144" s="226" t="s">
        <v>19</v>
      </c>
      <c r="F144" s="227" t="s">
        <v>533</v>
      </c>
      <c r="G144" s="224"/>
      <c r="H144" s="228">
        <v>555.29999999999995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83</v>
      </c>
      <c r="AV144" s="13" t="s">
        <v>83</v>
      </c>
      <c r="AW144" s="13" t="s">
        <v>32</v>
      </c>
      <c r="AX144" s="13" t="s">
        <v>73</v>
      </c>
      <c r="AY144" s="234" t="s">
        <v>124</v>
      </c>
    </row>
    <row r="145" s="14" customFormat="1">
      <c r="A145" s="14"/>
      <c r="B145" s="235"/>
      <c r="C145" s="236"/>
      <c r="D145" s="225" t="s">
        <v>135</v>
      </c>
      <c r="E145" s="237" t="s">
        <v>19</v>
      </c>
      <c r="F145" s="238" t="s">
        <v>137</v>
      </c>
      <c r="G145" s="236"/>
      <c r="H145" s="239">
        <v>555.29999999999995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135</v>
      </c>
      <c r="AU145" s="245" t="s">
        <v>83</v>
      </c>
      <c r="AV145" s="14" t="s">
        <v>131</v>
      </c>
      <c r="AW145" s="14" t="s">
        <v>32</v>
      </c>
      <c r="AX145" s="14" t="s">
        <v>81</v>
      </c>
      <c r="AY145" s="245" t="s">
        <v>124</v>
      </c>
    </row>
    <row r="146" s="2" customFormat="1" ht="16.5" customHeight="1">
      <c r="A146" s="39"/>
      <c r="B146" s="40"/>
      <c r="C146" s="246" t="s">
        <v>210</v>
      </c>
      <c r="D146" s="246" t="s">
        <v>198</v>
      </c>
      <c r="E146" s="247" t="s">
        <v>199</v>
      </c>
      <c r="F146" s="248" t="s">
        <v>200</v>
      </c>
      <c r="G146" s="249" t="s">
        <v>201</v>
      </c>
      <c r="H146" s="250">
        <v>13.882999999999999</v>
      </c>
      <c r="I146" s="251"/>
      <c r="J146" s="252">
        <f>ROUND(I146*H146,2)</f>
        <v>0</v>
      </c>
      <c r="K146" s="248" t="s">
        <v>130</v>
      </c>
      <c r="L146" s="253"/>
      <c r="M146" s="254" t="s">
        <v>19</v>
      </c>
      <c r="N146" s="255" t="s">
        <v>44</v>
      </c>
      <c r="O146" s="85"/>
      <c r="P146" s="214">
        <f>O146*H146</f>
        <v>0</v>
      </c>
      <c r="Q146" s="214">
        <v>0.001</v>
      </c>
      <c r="R146" s="214">
        <f>Q146*H146</f>
        <v>0.013883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174</v>
      </c>
      <c r="AT146" s="216" t="s">
        <v>198</v>
      </c>
      <c r="AU146" s="216" t="s">
        <v>83</v>
      </c>
      <c r="AY146" s="18" t="s">
        <v>124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131</v>
      </c>
      <c r="BM146" s="216" t="s">
        <v>534</v>
      </c>
    </row>
    <row r="147" s="13" customFormat="1">
      <c r="A147" s="13"/>
      <c r="B147" s="223"/>
      <c r="C147" s="224"/>
      <c r="D147" s="225" t="s">
        <v>135</v>
      </c>
      <c r="E147" s="226" t="s">
        <v>19</v>
      </c>
      <c r="F147" s="227" t="s">
        <v>535</v>
      </c>
      <c r="G147" s="224"/>
      <c r="H147" s="228">
        <v>13.882999999999999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83</v>
      </c>
      <c r="AV147" s="13" t="s">
        <v>83</v>
      </c>
      <c r="AW147" s="13" t="s">
        <v>32</v>
      </c>
      <c r="AX147" s="13" t="s">
        <v>73</v>
      </c>
      <c r="AY147" s="234" t="s">
        <v>124</v>
      </c>
    </row>
    <row r="148" s="14" customFormat="1">
      <c r="A148" s="14"/>
      <c r="B148" s="235"/>
      <c r="C148" s="236"/>
      <c r="D148" s="225" t="s">
        <v>135</v>
      </c>
      <c r="E148" s="237" t="s">
        <v>19</v>
      </c>
      <c r="F148" s="238" t="s">
        <v>137</v>
      </c>
      <c r="G148" s="236"/>
      <c r="H148" s="239">
        <v>13.882999999999999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135</v>
      </c>
      <c r="AU148" s="245" t="s">
        <v>83</v>
      </c>
      <c r="AV148" s="14" t="s">
        <v>131</v>
      </c>
      <c r="AW148" s="14" t="s">
        <v>32</v>
      </c>
      <c r="AX148" s="14" t="s">
        <v>81</v>
      </c>
      <c r="AY148" s="245" t="s">
        <v>124</v>
      </c>
    </row>
    <row r="149" s="2" customFormat="1" ht="21.75" customHeight="1">
      <c r="A149" s="39"/>
      <c r="B149" s="40"/>
      <c r="C149" s="205" t="s">
        <v>215</v>
      </c>
      <c r="D149" s="205" t="s">
        <v>126</v>
      </c>
      <c r="E149" s="206" t="s">
        <v>205</v>
      </c>
      <c r="F149" s="207" t="s">
        <v>206</v>
      </c>
      <c r="G149" s="208" t="s">
        <v>129</v>
      </c>
      <c r="H149" s="209">
        <v>555.29999999999995</v>
      </c>
      <c r="I149" s="210"/>
      <c r="J149" s="211">
        <f>ROUND(I149*H149,2)</f>
        <v>0</v>
      </c>
      <c r="K149" s="207" t="s">
        <v>130</v>
      </c>
      <c r="L149" s="45"/>
      <c r="M149" s="212" t="s">
        <v>19</v>
      </c>
      <c r="N149" s="213" t="s">
        <v>44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131</v>
      </c>
      <c r="AT149" s="216" t="s">
        <v>126</v>
      </c>
      <c r="AU149" s="216" t="s">
        <v>83</v>
      </c>
      <c r="AY149" s="18" t="s">
        <v>124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81</v>
      </c>
      <c r="BK149" s="217">
        <f>ROUND(I149*H149,2)</f>
        <v>0</v>
      </c>
      <c r="BL149" s="18" t="s">
        <v>131</v>
      </c>
      <c r="BM149" s="216" t="s">
        <v>536</v>
      </c>
    </row>
    <row r="150" s="2" customFormat="1">
      <c r="A150" s="39"/>
      <c r="B150" s="40"/>
      <c r="C150" s="41"/>
      <c r="D150" s="218" t="s">
        <v>133</v>
      </c>
      <c r="E150" s="41"/>
      <c r="F150" s="219" t="s">
        <v>208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133</v>
      </c>
      <c r="AU150" s="18" t="s">
        <v>83</v>
      </c>
    </row>
    <row r="151" s="13" customFormat="1">
      <c r="A151" s="13"/>
      <c r="B151" s="223"/>
      <c r="C151" s="224"/>
      <c r="D151" s="225" t="s">
        <v>135</v>
      </c>
      <c r="E151" s="226" t="s">
        <v>19</v>
      </c>
      <c r="F151" s="227" t="s">
        <v>537</v>
      </c>
      <c r="G151" s="224"/>
      <c r="H151" s="228">
        <v>555.29999999999995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135</v>
      </c>
      <c r="AU151" s="234" t="s">
        <v>83</v>
      </c>
      <c r="AV151" s="13" t="s">
        <v>83</v>
      </c>
      <c r="AW151" s="13" t="s">
        <v>32</v>
      </c>
      <c r="AX151" s="13" t="s">
        <v>73</v>
      </c>
      <c r="AY151" s="234" t="s">
        <v>124</v>
      </c>
    </row>
    <row r="152" s="14" customFormat="1">
      <c r="A152" s="14"/>
      <c r="B152" s="235"/>
      <c r="C152" s="236"/>
      <c r="D152" s="225" t="s">
        <v>135</v>
      </c>
      <c r="E152" s="237" t="s">
        <v>19</v>
      </c>
      <c r="F152" s="238" t="s">
        <v>137</v>
      </c>
      <c r="G152" s="236"/>
      <c r="H152" s="239">
        <v>555.29999999999995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135</v>
      </c>
      <c r="AU152" s="245" t="s">
        <v>83</v>
      </c>
      <c r="AV152" s="14" t="s">
        <v>131</v>
      </c>
      <c r="AW152" s="14" t="s">
        <v>32</v>
      </c>
      <c r="AX152" s="14" t="s">
        <v>81</v>
      </c>
      <c r="AY152" s="245" t="s">
        <v>124</v>
      </c>
    </row>
    <row r="153" s="2" customFormat="1" ht="24.15" customHeight="1">
      <c r="A153" s="39"/>
      <c r="B153" s="40"/>
      <c r="C153" s="205" t="s">
        <v>221</v>
      </c>
      <c r="D153" s="205" t="s">
        <v>126</v>
      </c>
      <c r="E153" s="206" t="s">
        <v>211</v>
      </c>
      <c r="F153" s="207" t="s">
        <v>212</v>
      </c>
      <c r="G153" s="208" t="s">
        <v>129</v>
      </c>
      <c r="H153" s="209">
        <v>555.29999999999995</v>
      </c>
      <c r="I153" s="210"/>
      <c r="J153" s="211">
        <f>ROUND(I153*H153,2)</f>
        <v>0</v>
      </c>
      <c r="K153" s="207" t="s">
        <v>130</v>
      </c>
      <c r="L153" s="45"/>
      <c r="M153" s="212" t="s">
        <v>19</v>
      </c>
      <c r="N153" s="213" t="s">
        <v>44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131</v>
      </c>
      <c r="AT153" s="216" t="s">
        <v>126</v>
      </c>
      <c r="AU153" s="216" t="s">
        <v>83</v>
      </c>
      <c r="AY153" s="18" t="s">
        <v>124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131</v>
      </c>
      <c r="BM153" s="216" t="s">
        <v>538</v>
      </c>
    </row>
    <row r="154" s="2" customFormat="1">
      <c r="A154" s="39"/>
      <c r="B154" s="40"/>
      <c r="C154" s="41"/>
      <c r="D154" s="218" t="s">
        <v>133</v>
      </c>
      <c r="E154" s="41"/>
      <c r="F154" s="219" t="s">
        <v>214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133</v>
      </c>
      <c r="AU154" s="18" t="s">
        <v>83</v>
      </c>
    </row>
    <row r="155" s="13" customFormat="1">
      <c r="A155" s="13"/>
      <c r="B155" s="223"/>
      <c r="C155" s="224"/>
      <c r="D155" s="225" t="s">
        <v>135</v>
      </c>
      <c r="E155" s="226" t="s">
        <v>19</v>
      </c>
      <c r="F155" s="227" t="s">
        <v>533</v>
      </c>
      <c r="G155" s="224"/>
      <c r="H155" s="228">
        <v>555.29999999999995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83</v>
      </c>
      <c r="AV155" s="13" t="s">
        <v>83</v>
      </c>
      <c r="AW155" s="13" t="s">
        <v>32</v>
      </c>
      <c r="AX155" s="13" t="s">
        <v>73</v>
      </c>
      <c r="AY155" s="234" t="s">
        <v>124</v>
      </c>
    </row>
    <row r="156" s="14" customFormat="1">
      <c r="A156" s="14"/>
      <c r="B156" s="235"/>
      <c r="C156" s="236"/>
      <c r="D156" s="225" t="s">
        <v>135</v>
      </c>
      <c r="E156" s="237" t="s">
        <v>19</v>
      </c>
      <c r="F156" s="238" t="s">
        <v>137</v>
      </c>
      <c r="G156" s="236"/>
      <c r="H156" s="239">
        <v>555.29999999999995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135</v>
      </c>
      <c r="AU156" s="245" t="s">
        <v>83</v>
      </c>
      <c r="AV156" s="14" t="s">
        <v>131</v>
      </c>
      <c r="AW156" s="14" t="s">
        <v>32</v>
      </c>
      <c r="AX156" s="14" t="s">
        <v>81</v>
      </c>
      <c r="AY156" s="245" t="s">
        <v>124</v>
      </c>
    </row>
    <row r="157" s="2" customFormat="1" ht="16.5" customHeight="1">
      <c r="A157" s="39"/>
      <c r="B157" s="40"/>
      <c r="C157" s="246" t="s">
        <v>227</v>
      </c>
      <c r="D157" s="246" t="s">
        <v>198</v>
      </c>
      <c r="E157" s="247" t="s">
        <v>216</v>
      </c>
      <c r="F157" s="248" t="s">
        <v>217</v>
      </c>
      <c r="G157" s="249" t="s">
        <v>183</v>
      </c>
      <c r="H157" s="250">
        <v>199.90799999999999</v>
      </c>
      <c r="I157" s="251"/>
      <c r="J157" s="252">
        <f>ROUND(I157*H157,2)</f>
        <v>0</v>
      </c>
      <c r="K157" s="248" t="s">
        <v>130</v>
      </c>
      <c r="L157" s="253"/>
      <c r="M157" s="254" t="s">
        <v>19</v>
      </c>
      <c r="N157" s="255" t="s">
        <v>44</v>
      </c>
      <c r="O157" s="85"/>
      <c r="P157" s="214">
        <f>O157*H157</f>
        <v>0</v>
      </c>
      <c r="Q157" s="214">
        <v>1</v>
      </c>
      <c r="R157" s="214">
        <f>Q157*H157</f>
        <v>199.90799999999999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174</v>
      </c>
      <c r="AT157" s="216" t="s">
        <v>198</v>
      </c>
      <c r="AU157" s="216" t="s">
        <v>83</v>
      </c>
      <c r="AY157" s="18" t="s">
        <v>124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81</v>
      </c>
      <c r="BK157" s="217">
        <f>ROUND(I157*H157,2)</f>
        <v>0</v>
      </c>
      <c r="BL157" s="18" t="s">
        <v>131</v>
      </c>
      <c r="BM157" s="216" t="s">
        <v>539</v>
      </c>
    </row>
    <row r="158" s="13" customFormat="1">
      <c r="A158" s="13"/>
      <c r="B158" s="223"/>
      <c r="C158" s="224"/>
      <c r="D158" s="225" t="s">
        <v>135</v>
      </c>
      <c r="E158" s="226" t="s">
        <v>19</v>
      </c>
      <c r="F158" s="227" t="s">
        <v>540</v>
      </c>
      <c r="G158" s="224"/>
      <c r="H158" s="228">
        <v>199.90799999999999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135</v>
      </c>
      <c r="AU158" s="234" t="s">
        <v>83</v>
      </c>
      <c r="AV158" s="13" t="s">
        <v>83</v>
      </c>
      <c r="AW158" s="13" t="s">
        <v>32</v>
      </c>
      <c r="AX158" s="13" t="s">
        <v>73</v>
      </c>
      <c r="AY158" s="234" t="s">
        <v>124</v>
      </c>
    </row>
    <row r="159" s="14" customFormat="1">
      <c r="A159" s="14"/>
      <c r="B159" s="235"/>
      <c r="C159" s="236"/>
      <c r="D159" s="225" t="s">
        <v>135</v>
      </c>
      <c r="E159" s="237" t="s">
        <v>19</v>
      </c>
      <c r="F159" s="238" t="s">
        <v>137</v>
      </c>
      <c r="G159" s="236"/>
      <c r="H159" s="239">
        <v>199.90799999999999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135</v>
      </c>
      <c r="AU159" s="245" t="s">
        <v>83</v>
      </c>
      <c r="AV159" s="14" t="s">
        <v>131</v>
      </c>
      <c r="AW159" s="14" t="s">
        <v>32</v>
      </c>
      <c r="AX159" s="14" t="s">
        <v>81</v>
      </c>
      <c r="AY159" s="245" t="s">
        <v>124</v>
      </c>
    </row>
    <row r="160" s="2" customFormat="1" ht="24.15" customHeight="1">
      <c r="A160" s="39"/>
      <c r="B160" s="40"/>
      <c r="C160" s="205" t="s">
        <v>233</v>
      </c>
      <c r="D160" s="205" t="s">
        <v>126</v>
      </c>
      <c r="E160" s="206" t="s">
        <v>541</v>
      </c>
      <c r="F160" s="207" t="s">
        <v>542</v>
      </c>
      <c r="G160" s="208" t="s">
        <v>277</v>
      </c>
      <c r="H160" s="209">
        <v>1</v>
      </c>
      <c r="I160" s="210"/>
      <c r="J160" s="211">
        <f>ROUND(I160*H160,2)</f>
        <v>0</v>
      </c>
      <c r="K160" s="207" t="s">
        <v>130</v>
      </c>
      <c r="L160" s="45"/>
      <c r="M160" s="212" t="s">
        <v>19</v>
      </c>
      <c r="N160" s="213" t="s">
        <v>44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131</v>
      </c>
      <c r="AT160" s="216" t="s">
        <v>126</v>
      </c>
      <c r="AU160" s="216" t="s">
        <v>83</v>
      </c>
      <c r="AY160" s="18" t="s">
        <v>124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81</v>
      </c>
      <c r="BK160" s="217">
        <f>ROUND(I160*H160,2)</f>
        <v>0</v>
      </c>
      <c r="BL160" s="18" t="s">
        <v>131</v>
      </c>
      <c r="BM160" s="216" t="s">
        <v>543</v>
      </c>
    </row>
    <row r="161" s="2" customFormat="1">
      <c r="A161" s="39"/>
      <c r="B161" s="40"/>
      <c r="C161" s="41"/>
      <c r="D161" s="218" t="s">
        <v>133</v>
      </c>
      <c r="E161" s="41"/>
      <c r="F161" s="219" t="s">
        <v>544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133</v>
      </c>
      <c r="AU161" s="18" t="s">
        <v>83</v>
      </c>
    </row>
    <row r="162" s="13" customFormat="1">
      <c r="A162" s="13"/>
      <c r="B162" s="223"/>
      <c r="C162" s="224"/>
      <c r="D162" s="225" t="s">
        <v>135</v>
      </c>
      <c r="E162" s="226" t="s">
        <v>19</v>
      </c>
      <c r="F162" s="227" t="s">
        <v>545</v>
      </c>
      <c r="G162" s="224"/>
      <c r="H162" s="228">
        <v>1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83</v>
      </c>
      <c r="AV162" s="13" t="s">
        <v>83</v>
      </c>
      <c r="AW162" s="13" t="s">
        <v>32</v>
      </c>
      <c r="AX162" s="13" t="s">
        <v>73</v>
      </c>
      <c r="AY162" s="234" t="s">
        <v>124</v>
      </c>
    </row>
    <row r="163" s="14" customFormat="1">
      <c r="A163" s="14"/>
      <c r="B163" s="235"/>
      <c r="C163" s="236"/>
      <c r="D163" s="225" t="s">
        <v>135</v>
      </c>
      <c r="E163" s="237" t="s">
        <v>19</v>
      </c>
      <c r="F163" s="238" t="s">
        <v>137</v>
      </c>
      <c r="G163" s="236"/>
      <c r="H163" s="239">
        <v>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135</v>
      </c>
      <c r="AU163" s="245" t="s">
        <v>83</v>
      </c>
      <c r="AV163" s="14" t="s">
        <v>131</v>
      </c>
      <c r="AW163" s="14" t="s">
        <v>32</v>
      </c>
      <c r="AX163" s="14" t="s">
        <v>81</v>
      </c>
      <c r="AY163" s="245" t="s">
        <v>124</v>
      </c>
    </row>
    <row r="164" s="2" customFormat="1" ht="16.5" customHeight="1">
      <c r="A164" s="39"/>
      <c r="B164" s="40"/>
      <c r="C164" s="246" t="s">
        <v>239</v>
      </c>
      <c r="D164" s="246" t="s">
        <v>198</v>
      </c>
      <c r="E164" s="247" t="s">
        <v>546</v>
      </c>
      <c r="F164" s="248" t="s">
        <v>547</v>
      </c>
      <c r="G164" s="249" t="s">
        <v>170</v>
      </c>
      <c r="H164" s="250">
        <v>1</v>
      </c>
      <c r="I164" s="251"/>
      <c r="J164" s="252">
        <f>ROUND(I164*H164,2)</f>
        <v>0</v>
      </c>
      <c r="K164" s="248" t="s">
        <v>130</v>
      </c>
      <c r="L164" s="253"/>
      <c r="M164" s="254" t="s">
        <v>19</v>
      </c>
      <c r="N164" s="255" t="s">
        <v>44</v>
      </c>
      <c r="O164" s="85"/>
      <c r="P164" s="214">
        <f>O164*H164</f>
        <v>0</v>
      </c>
      <c r="Q164" s="214">
        <v>0.22</v>
      </c>
      <c r="R164" s="214">
        <f>Q164*H164</f>
        <v>0.22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174</v>
      </c>
      <c r="AT164" s="216" t="s">
        <v>198</v>
      </c>
      <c r="AU164" s="216" t="s">
        <v>83</v>
      </c>
      <c r="AY164" s="18" t="s">
        <v>124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131</v>
      </c>
      <c r="BM164" s="216" t="s">
        <v>548</v>
      </c>
    </row>
    <row r="165" s="2" customFormat="1" ht="24.15" customHeight="1">
      <c r="A165" s="39"/>
      <c r="B165" s="40"/>
      <c r="C165" s="205" t="s">
        <v>245</v>
      </c>
      <c r="D165" s="205" t="s">
        <v>126</v>
      </c>
      <c r="E165" s="206" t="s">
        <v>549</v>
      </c>
      <c r="F165" s="207" t="s">
        <v>550</v>
      </c>
      <c r="G165" s="208" t="s">
        <v>277</v>
      </c>
      <c r="H165" s="209">
        <v>1</v>
      </c>
      <c r="I165" s="210"/>
      <c r="J165" s="211">
        <f>ROUND(I165*H165,2)</f>
        <v>0</v>
      </c>
      <c r="K165" s="207" t="s">
        <v>130</v>
      </c>
      <c r="L165" s="45"/>
      <c r="M165" s="212" t="s">
        <v>19</v>
      </c>
      <c r="N165" s="213" t="s">
        <v>44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131</v>
      </c>
      <c r="AT165" s="216" t="s">
        <v>126</v>
      </c>
      <c r="AU165" s="216" t="s">
        <v>83</v>
      </c>
      <c r="AY165" s="18" t="s">
        <v>124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131</v>
      </c>
      <c r="BM165" s="216" t="s">
        <v>551</v>
      </c>
    </row>
    <row r="166" s="2" customFormat="1">
      <c r="A166" s="39"/>
      <c r="B166" s="40"/>
      <c r="C166" s="41"/>
      <c r="D166" s="218" t="s">
        <v>133</v>
      </c>
      <c r="E166" s="41"/>
      <c r="F166" s="219" t="s">
        <v>552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133</v>
      </c>
      <c r="AU166" s="18" t="s">
        <v>83</v>
      </c>
    </row>
    <row r="167" s="2" customFormat="1" ht="21.75" customHeight="1">
      <c r="A167" s="39"/>
      <c r="B167" s="40"/>
      <c r="C167" s="205" t="s">
        <v>7</v>
      </c>
      <c r="D167" s="205" t="s">
        <v>126</v>
      </c>
      <c r="E167" s="206" t="s">
        <v>553</v>
      </c>
      <c r="F167" s="207" t="s">
        <v>554</v>
      </c>
      <c r="G167" s="208" t="s">
        <v>277</v>
      </c>
      <c r="H167" s="209">
        <v>1</v>
      </c>
      <c r="I167" s="210"/>
      <c r="J167" s="211">
        <f>ROUND(I167*H167,2)</f>
        <v>0</v>
      </c>
      <c r="K167" s="207" t="s">
        <v>130</v>
      </c>
      <c r="L167" s="45"/>
      <c r="M167" s="212" t="s">
        <v>19</v>
      </c>
      <c r="N167" s="213" t="s">
        <v>44</v>
      </c>
      <c r="O167" s="85"/>
      <c r="P167" s="214">
        <f>O167*H167</f>
        <v>0</v>
      </c>
      <c r="Q167" s="214">
        <v>0.0011900000000000001</v>
      </c>
      <c r="R167" s="214">
        <f>Q167*H167</f>
        <v>0.0011900000000000001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131</v>
      </c>
      <c r="AT167" s="216" t="s">
        <v>126</v>
      </c>
      <c r="AU167" s="216" t="s">
        <v>83</v>
      </c>
      <c r="AY167" s="18" t="s">
        <v>124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131</v>
      </c>
      <c r="BM167" s="216" t="s">
        <v>555</v>
      </c>
    </row>
    <row r="168" s="2" customFormat="1">
      <c r="A168" s="39"/>
      <c r="B168" s="40"/>
      <c r="C168" s="41"/>
      <c r="D168" s="218" t="s">
        <v>133</v>
      </c>
      <c r="E168" s="41"/>
      <c r="F168" s="219" t="s">
        <v>556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133</v>
      </c>
      <c r="AU168" s="18" t="s">
        <v>83</v>
      </c>
    </row>
    <row r="169" s="13" customFormat="1">
      <c r="A169" s="13"/>
      <c r="B169" s="223"/>
      <c r="C169" s="224"/>
      <c r="D169" s="225" t="s">
        <v>135</v>
      </c>
      <c r="E169" s="226" t="s">
        <v>19</v>
      </c>
      <c r="F169" s="227" t="s">
        <v>557</v>
      </c>
      <c r="G169" s="224"/>
      <c r="H169" s="228">
        <v>1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135</v>
      </c>
      <c r="AU169" s="234" t="s">
        <v>83</v>
      </c>
      <c r="AV169" s="13" t="s">
        <v>83</v>
      </c>
      <c r="AW169" s="13" t="s">
        <v>32</v>
      </c>
      <c r="AX169" s="13" t="s">
        <v>73</v>
      </c>
      <c r="AY169" s="234" t="s">
        <v>124</v>
      </c>
    </row>
    <row r="170" s="14" customFormat="1">
      <c r="A170" s="14"/>
      <c r="B170" s="235"/>
      <c r="C170" s="236"/>
      <c r="D170" s="225" t="s">
        <v>135</v>
      </c>
      <c r="E170" s="237" t="s">
        <v>19</v>
      </c>
      <c r="F170" s="238" t="s">
        <v>137</v>
      </c>
      <c r="G170" s="236"/>
      <c r="H170" s="239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135</v>
      </c>
      <c r="AU170" s="245" t="s">
        <v>83</v>
      </c>
      <c r="AV170" s="14" t="s">
        <v>131</v>
      </c>
      <c r="AW170" s="14" t="s">
        <v>32</v>
      </c>
      <c r="AX170" s="14" t="s">
        <v>81</v>
      </c>
      <c r="AY170" s="245" t="s">
        <v>124</v>
      </c>
    </row>
    <row r="171" s="2" customFormat="1" ht="24.15" customHeight="1">
      <c r="A171" s="39"/>
      <c r="B171" s="40"/>
      <c r="C171" s="205" t="s">
        <v>255</v>
      </c>
      <c r="D171" s="205" t="s">
        <v>126</v>
      </c>
      <c r="E171" s="206" t="s">
        <v>558</v>
      </c>
      <c r="F171" s="207" t="s">
        <v>559</v>
      </c>
      <c r="G171" s="208" t="s">
        <v>277</v>
      </c>
      <c r="H171" s="209">
        <v>8</v>
      </c>
      <c r="I171" s="210"/>
      <c r="J171" s="211">
        <f>ROUND(I171*H171,2)</f>
        <v>0</v>
      </c>
      <c r="K171" s="207" t="s">
        <v>130</v>
      </c>
      <c r="L171" s="45"/>
      <c r="M171" s="212" t="s">
        <v>19</v>
      </c>
      <c r="N171" s="213" t="s">
        <v>44</v>
      </c>
      <c r="O171" s="85"/>
      <c r="P171" s="214">
        <f>O171*H171</f>
        <v>0</v>
      </c>
      <c r="Q171" s="214">
        <v>0.021350000000000001</v>
      </c>
      <c r="R171" s="214">
        <f>Q171*H171</f>
        <v>0.17080000000000001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131</v>
      </c>
      <c r="AT171" s="216" t="s">
        <v>126</v>
      </c>
      <c r="AU171" s="216" t="s">
        <v>83</v>
      </c>
      <c r="AY171" s="18" t="s">
        <v>124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81</v>
      </c>
      <c r="BK171" s="217">
        <f>ROUND(I171*H171,2)</f>
        <v>0</v>
      </c>
      <c r="BL171" s="18" t="s">
        <v>131</v>
      </c>
      <c r="BM171" s="216" t="s">
        <v>560</v>
      </c>
    </row>
    <row r="172" s="2" customFormat="1">
      <c r="A172" s="39"/>
      <c r="B172" s="40"/>
      <c r="C172" s="41"/>
      <c r="D172" s="218" t="s">
        <v>133</v>
      </c>
      <c r="E172" s="41"/>
      <c r="F172" s="219" t="s">
        <v>561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133</v>
      </c>
      <c r="AU172" s="18" t="s">
        <v>83</v>
      </c>
    </row>
    <row r="173" s="13" customFormat="1">
      <c r="A173" s="13"/>
      <c r="B173" s="223"/>
      <c r="C173" s="224"/>
      <c r="D173" s="225" t="s">
        <v>135</v>
      </c>
      <c r="E173" s="226" t="s">
        <v>19</v>
      </c>
      <c r="F173" s="227" t="s">
        <v>562</v>
      </c>
      <c r="G173" s="224"/>
      <c r="H173" s="228">
        <v>8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83</v>
      </c>
      <c r="AV173" s="13" t="s">
        <v>83</v>
      </c>
      <c r="AW173" s="13" t="s">
        <v>32</v>
      </c>
      <c r="AX173" s="13" t="s">
        <v>73</v>
      </c>
      <c r="AY173" s="234" t="s">
        <v>124</v>
      </c>
    </row>
    <row r="174" s="14" customFormat="1">
      <c r="A174" s="14"/>
      <c r="B174" s="235"/>
      <c r="C174" s="236"/>
      <c r="D174" s="225" t="s">
        <v>135</v>
      </c>
      <c r="E174" s="237" t="s">
        <v>19</v>
      </c>
      <c r="F174" s="238" t="s">
        <v>137</v>
      </c>
      <c r="G174" s="236"/>
      <c r="H174" s="239">
        <v>8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135</v>
      </c>
      <c r="AU174" s="245" t="s">
        <v>83</v>
      </c>
      <c r="AV174" s="14" t="s">
        <v>131</v>
      </c>
      <c r="AW174" s="14" t="s">
        <v>32</v>
      </c>
      <c r="AX174" s="14" t="s">
        <v>81</v>
      </c>
      <c r="AY174" s="245" t="s">
        <v>124</v>
      </c>
    </row>
    <row r="175" s="12" customFormat="1" ht="22.8" customHeight="1">
      <c r="A175" s="12"/>
      <c r="B175" s="189"/>
      <c r="C175" s="190"/>
      <c r="D175" s="191" t="s">
        <v>72</v>
      </c>
      <c r="E175" s="203" t="s">
        <v>154</v>
      </c>
      <c r="F175" s="203" t="s">
        <v>220</v>
      </c>
      <c r="G175" s="190"/>
      <c r="H175" s="190"/>
      <c r="I175" s="193"/>
      <c r="J175" s="204">
        <f>BK175</f>
        <v>0</v>
      </c>
      <c r="K175" s="190"/>
      <c r="L175" s="195"/>
      <c r="M175" s="196"/>
      <c r="N175" s="197"/>
      <c r="O175" s="197"/>
      <c r="P175" s="198">
        <f>SUM(P176:P217)</f>
        <v>0</v>
      </c>
      <c r="Q175" s="197"/>
      <c r="R175" s="198">
        <f>SUM(R176:R217)</f>
        <v>289.64952400000004</v>
      </c>
      <c r="S175" s="197"/>
      <c r="T175" s="199">
        <f>SUM(T176:T217)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0" t="s">
        <v>81</v>
      </c>
      <c r="AT175" s="201" t="s">
        <v>72</v>
      </c>
      <c r="AU175" s="201" t="s">
        <v>81</v>
      </c>
      <c r="AY175" s="200" t="s">
        <v>124</v>
      </c>
      <c r="BK175" s="202">
        <f>SUM(BK176:BK217)</f>
        <v>0</v>
      </c>
    </row>
    <row r="176" s="2" customFormat="1" ht="24.15" customHeight="1">
      <c r="A176" s="39"/>
      <c r="B176" s="40"/>
      <c r="C176" s="205" t="s">
        <v>261</v>
      </c>
      <c r="D176" s="205" t="s">
        <v>126</v>
      </c>
      <c r="E176" s="206" t="s">
        <v>222</v>
      </c>
      <c r="F176" s="207" t="s">
        <v>223</v>
      </c>
      <c r="G176" s="208" t="s">
        <v>129</v>
      </c>
      <c r="H176" s="209">
        <v>455</v>
      </c>
      <c r="I176" s="210"/>
      <c r="J176" s="211">
        <f>ROUND(I176*H176,2)</f>
        <v>0</v>
      </c>
      <c r="K176" s="207" t="s">
        <v>130</v>
      </c>
      <c r="L176" s="45"/>
      <c r="M176" s="212" t="s">
        <v>19</v>
      </c>
      <c r="N176" s="213" t="s">
        <v>44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131</v>
      </c>
      <c r="AT176" s="216" t="s">
        <v>126</v>
      </c>
      <c r="AU176" s="216" t="s">
        <v>83</v>
      </c>
      <c r="AY176" s="18" t="s">
        <v>124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81</v>
      </c>
      <c r="BK176" s="217">
        <f>ROUND(I176*H176,2)</f>
        <v>0</v>
      </c>
      <c r="BL176" s="18" t="s">
        <v>131</v>
      </c>
      <c r="BM176" s="216" t="s">
        <v>563</v>
      </c>
    </row>
    <row r="177" s="2" customFormat="1">
      <c r="A177" s="39"/>
      <c r="B177" s="40"/>
      <c r="C177" s="41"/>
      <c r="D177" s="218" t="s">
        <v>133</v>
      </c>
      <c r="E177" s="41"/>
      <c r="F177" s="219" t="s">
        <v>225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133</v>
      </c>
      <c r="AU177" s="18" t="s">
        <v>83</v>
      </c>
    </row>
    <row r="178" s="13" customFormat="1">
      <c r="A178" s="13"/>
      <c r="B178" s="223"/>
      <c r="C178" s="224"/>
      <c r="D178" s="225" t="s">
        <v>135</v>
      </c>
      <c r="E178" s="226" t="s">
        <v>19</v>
      </c>
      <c r="F178" s="227" t="s">
        <v>564</v>
      </c>
      <c r="G178" s="224"/>
      <c r="H178" s="228">
        <v>455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135</v>
      </c>
      <c r="AU178" s="234" t="s">
        <v>83</v>
      </c>
      <c r="AV178" s="13" t="s">
        <v>83</v>
      </c>
      <c r="AW178" s="13" t="s">
        <v>32</v>
      </c>
      <c r="AX178" s="13" t="s">
        <v>73</v>
      </c>
      <c r="AY178" s="234" t="s">
        <v>124</v>
      </c>
    </row>
    <row r="179" s="14" customFormat="1">
      <c r="A179" s="14"/>
      <c r="B179" s="235"/>
      <c r="C179" s="236"/>
      <c r="D179" s="225" t="s">
        <v>135</v>
      </c>
      <c r="E179" s="237" t="s">
        <v>19</v>
      </c>
      <c r="F179" s="238" t="s">
        <v>137</v>
      </c>
      <c r="G179" s="236"/>
      <c r="H179" s="239">
        <v>455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135</v>
      </c>
      <c r="AU179" s="245" t="s">
        <v>83</v>
      </c>
      <c r="AV179" s="14" t="s">
        <v>131</v>
      </c>
      <c r="AW179" s="14" t="s">
        <v>32</v>
      </c>
      <c r="AX179" s="14" t="s">
        <v>81</v>
      </c>
      <c r="AY179" s="245" t="s">
        <v>124</v>
      </c>
    </row>
    <row r="180" s="2" customFormat="1" ht="16.5" customHeight="1">
      <c r="A180" s="39"/>
      <c r="B180" s="40"/>
      <c r="C180" s="205" t="s">
        <v>267</v>
      </c>
      <c r="D180" s="205" t="s">
        <v>126</v>
      </c>
      <c r="E180" s="206" t="s">
        <v>228</v>
      </c>
      <c r="F180" s="207" t="s">
        <v>229</v>
      </c>
      <c r="G180" s="208" t="s">
        <v>129</v>
      </c>
      <c r="H180" s="209">
        <v>4550</v>
      </c>
      <c r="I180" s="210"/>
      <c r="J180" s="211">
        <f>ROUND(I180*H180,2)</f>
        <v>0</v>
      </c>
      <c r="K180" s="207" t="s">
        <v>130</v>
      </c>
      <c r="L180" s="45"/>
      <c r="M180" s="212" t="s">
        <v>19</v>
      </c>
      <c r="N180" s="213" t="s">
        <v>44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131</v>
      </c>
      <c r="AT180" s="216" t="s">
        <v>126</v>
      </c>
      <c r="AU180" s="216" t="s">
        <v>83</v>
      </c>
      <c r="AY180" s="18" t="s">
        <v>124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81</v>
      </c>
      <c r="BK180" s="217">
        <f>ROUND(I180*H180,2)</f>
        <v>0</v>
      </c>
      <c r="BL180" s="18" t="s">
        <v>131</v>
      </c>
      <c r="BM180" s="216" t="s">
        <v>565</v>
      </c>
    </row>
    <row r="181" s="2" customFormat="1">
      <c r="A181" s="39"/>
      <c r="B181" s="40"/>
      <c r="C181" s="41"/>
      <c r="D181" s="218" t="s">
        <v>133</v>
      </c>
      <c r="E181" s="41"/>
      <c r="F181" s="219" t="s">
        <v>231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133</v>
      </c>
      <c r="AU181" s="18" t="s">
        <v>83</v>
      </c>
    </row>
    <row r="182" s="13" customFormat="1">
      <c r="A182" s="13"/>
      <c r="B182" s="223"/>
      <c r="C182" s="224"/>
      <c r="D182" s="225" t="s">
        <v>135</v>
      </c>
      <c r="E182" s="226" t="s">
        <v>19</v>
      </c>
      <c r="F182" s="227" t="s">
        <v>566</v>
      </c>
      <c r="G182" s="224"/>
      <c r="H182" s="228">
        <v>4550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135</v>
      </c>
      <c r="AU182" s="234" t="s">
        <v>83</v>
      </c>
      <c r="AV182" s="13" t="s">
        <v>83</v>
      </c>
      <c r="AW182" s="13" t="s">
        <v>32</v>
      </c>
      <c r="AX182" s="13" t="s">
        <v>73</v>
      </c>
      <c r="AY182" s="234" t="s">
        <v>124</v>
      </c>
    </row>
    <row r="183" s="14" customFormat="1">
      <c r="A183" s="14"/>
      <c r="B183" s="235"/>
      <c r="C183" s="236"/>
      <c r="D183" s="225" t="s">
        <v>135</v>
      </c>
      <c r="E183" s="237" t="s">
        <v>19</v>
      </c>
      <c r="F183" s="238" t="s">
        <v>137</v>
      </c>
      <c r="G183" s="236"/>
      <c r="H183" s="239">
        <v>4550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135</v>
      </c>
      <c r="AU183" s="245" t="s">
        <v>83</v>
      </c>
      <c r="AV183" s="14" t="s">
        <v>131</v>
      </c>
      <c r="AW183" s="14" t="s">
        <v>32</v>
      </c>
      <c r="AX183" s="14" t="s">
        <v>81</v>
      </c>
      <c r="AY183" s="245" t="s">
        <v>124</v>
      </c>
    </row>
    <row r="184" s="2" customFormat="1" ht="24.15" customHeight="1">
      <c r="A184" s="39"/>
      <c r="B184" s="40"/>
      <c r="C184" s="205" t="s">
        <v>274</v>
      </c>
      <c r="D184" s="205" t="s">
        <v>126</v>
      </c>
      <c r="E184" s="206" t="s">
        <v>234</v>
      </c>
      <c r="F184" s="207" t="s">
        <v>235</v>
      </c>
      <c r="G184" s="208" t="s">
        <v>129</v>
      </c>
      <c r="H184" s="209">
        <v>2275</v>
      </c>
      <c r="I184" s="210"/>
      <c r="J184" s="211">
        <f>ROUND(I184*H184,2)</f>
        <v>0</v>
      </c>
      <c r="K184" s="207" t="s">
        <v>130</v>
      </c>
      <c r="L184" s="45"/>
      <c r="M184" s="212" t="s">
        <v>19</v>
      </c>
      <c r="N184" s="213" t="s">
        <v>44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131</v>
      </c>
      <c r="AT184" s="216" t="s">
        <v>126</v>
      </c>
      <c r="AU184" s="216" t="s">
        <v>83</v>
      </c>
      <c r="AY184" s="18" t="s">
        <v>124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81</v>
      </c>
      <c r="BK184" s="217">
        <f>ROUND(I184*H184,2)</f>
        <v>0</v>
      </c>
      <c r="BL184" s="18" t="s">
        <v>131</v>
      </c>
      <c r="BM184" s="216" t="s">
        <v>567</v>
      </c>
    </row>
    <row r="185" s="2" customFormat="1">
      <c r="A185" s="39"/>
      <c r="B185" s="40"/>
      <c r="C185" s="41"/>
      <c r="D185" s="218" t="s">
        <v>133</v>
      </c>
      <c r="E185" s="41"/>
      <c r="F185" s="219" t="s">
        <v>237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133</v>
      </c>
      <c r="AU185" s="18" t="s">
        <v>83</v>
      </c>
    </row>
    <row r="186" s="13" customFormat="1">
      <c r="A186" s="13"/>
      <c r="B186" s="223"/>
      <c r="C186" s="224"/>
      <c r="D186" s="225" t="s">
        <v>135</v>
      </c>
      <c r="E186" s="226" t="s">
        <v>19</v>
      </c>
      <c r="F186" s="227" t="s">
        <v>568</v>
      </c>
      <c r="G186" s="224"/>
      <c r="H186" s="228">
        <v>2275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135</v>
      </c>
      <c r="AU186" s="234" t="s">
        <v>83</v>
      </c>
      <c r="AV186" s="13" t="s">
        <v>83</v>
      </c>
      <c r="AW186" s="13" t="s">
        <v>32</v>
      </c>
      <c r="AX186" s="13" t="s">
        <v>73</v>
      </c>
      <c r="AY186" s="234" t="s">
        <v>124</v>
      </c>
    </row>
    <row r="187" s="14" customFormat="1">
      <c r="A187" s="14"/>
      <c r="B187" s="235"/>
      <c r="C187" s="236"/>
      <c r="D187" s="225" t="s">
        <v>135</v>
      </c>
      <c r="E187" s="237" t="s">
        <v>19</v>
      </c>
      <c r="F187" s="238" t="s">
        <v>137</v>
      </c>
      <c r="G187" s="236"/>
      <c r="H187" s="239">
        <v>2275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135</v>
      </c>
      <c r="AU187" s="245" t="s">
        <v>83</v>
      </c>
      <c r="AV187" s="14" t="s">
        <v>131</v>
      </c>
      <c r="AW187" s="14" t="s">
        <v>32</v>
      </c>
      <c r="AX187" s="14" t="s">
        <v>81</v>
      </c>
      <c r="AY187" s="245" t="s">
        <v>124</v>
      </c>
    </row>
    <row r="188" s="2" customFormat="1" ht="24.15" customHeight="1">
      <c r="A188" s="39"/>
      <c r="B188" s="40"/>
      <c r="C188" s="205" t="s">
        <v>281</v>
      </c>
      <c r="D188" s="205" t="s">
        <v>126</v>
      </c>
      <c r="E188" s="206" t="s">
        <v>240</v>
      </c>
      <c r="F188" s="207" t="s">
        <v>241</v>
      </c>
      <c r="G188" s="208" t="s">
        <v>129</v>
      </c>
      <c r="H188" s="209">
        <v>2275</v>
      </c>
      <c r="I188" s="210"/>
      <c r="J188" s="211">
        <f>ROUND(I188*H188,2)</f>
        <v>0</v>
      </c>
      <c r="K188" s="207" t="s">
        <v>130</v>
      </c>
      <c r="L188" s="45"/>
      <c r="M188" s="212" t="s">
        <v>19</v>
      </c>
      <c r="N188" s="213" t="s">
        <v>44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131</v>
      </c>
      <c r="AT188" s="216" t="s">
        <v>126</v>
      </c>
      <c r="AU188" s="216" t="s">
        <v>83</v>
      </c>
      <c r="AY188" s="18" t="s">
        <v>124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81</v>
      </c>
      <c r="BK188" s="217">
        <f>ROUND(I188*H188,2)</f>
        <v>0</v>
      </c>
      <c r="BL188" s="18" t="s">
        <v>131</v>
      </c>
      <c r="BM188" s="216" t="s">
        <v>569</v>
      </c>
    </row>
    <row r="189" s="2" customFormat="1">
      <c r="A189" s="39"/>
      <c r="B189" s="40"/>
      <c r="C189" s="41"/>
      <c r="D189" s="218" t="s">
        <v>133</v>
      </c>
      <c r="E189" s="41"/>
      <c r="F189" s="219" t="s">
        <v>243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133</v>
      </c>
      <c r="AU189" s="18" t="s">
        <v>83</v>
      </c>
    </row>
    <row r="190" s="13" customFormat="1">
      <c r="A190" s="13"/>
      <c r="B190" s="223"/>
      <c r="C190" s="224"/>
      <c r="D190" s="225" t="s">
        <v>135</v>
      </c>
      <c r="E190" s="226" t="s">
        <v>19</v>
      </c>
      <c r="F190" s="227" t="s">
        <v>570</v>
      </c>
      <c r="G190" s="224"/>
      <c r="H190" s="228">
        <v>2275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135</v>
      </c>
      <c r="AU190" s="234" t="s">
        <v>83</v>
      </c>
      <c r="AV190" s="13" t="s">
        <v>83</v>
      </c>
      <c r="AW190" s="13" t="s">
        <v>32</v>
      </c>
      <c r="AX190" s="13" t="s">
        <v>73</v>
      </c>
      <c r="AY190" s="234" t="s">
        <v>124</v>
      </c>
    </row>
    <row r="191" s="14" customFormat="1">
      <c r="A191" s="14"/>
      <c r="B191" s="235"/>
      <c r="C191" s="236"/>
      <c r="D191" s="225" t="s">
        <v>135</v>
      </c>
      <c r="E191" s="237" t="s">
        <v>19</v>
      </c>
      <c r="F191" s="238" t="s">
        <v>137</v>
      </c>
      <c r="G191" s="236"/>
      <c r="H191" s="239">
        <v>2275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135</v>
      </c>
      <c r="AU191" s="245" t="s">
        <v>83</v>
      </c>
      <c r="AV191" s="14" t="s">
        <v>131</v>
      </c>
      <c r="AW191" s="14" t="s">
        <v>32</v>
      </c>
      <c r="AX191" s="14" t="s">
        <v>81</v>
      </c>
      <c r="AY191" s="245" t="s">
        <v>124</v>
      </c>
    </row>
    <row r="192" s="2" customFormat="1" ht="44.25" customHeight="1">
      <c r="A192" s="39"/>
      <c r="B192" s="40"/>
      <c r="C192" s="205" t="s">
        <v>285</v>
      </c>
      <c r="D192" s="205" t="s">
        <v>126</v>
      </c>
      <c r="E192" s="206" t="s">
        <v>246</v>
      </c>
      <c r="F192" s="207" t="s">
        <v>247</v>
      </c>
      <c r="G192" s="208" t="s">
        <v>129</v>
      </c>
      <c r="H192" s="209">
        <v>747.20000000000005</v>
      </c>
      <c r="I192" s="210"/>
      <c r="J192" s="211">
        <f>ROUND(I192*H192,2)</f>
        <v>0</v>
      </c>
      <c r="K192" s="207" t="s">
        <v>130</v>
      </c>
      <c r="L192" s="45"/>
      <c r="M192" s="212" t="s">
        <v>19</v>
      </c>
      <c r="N192" s="213" t="s">
        <v>44</v>
      </c>
      <c r="O192" s="85"/>
      <c r="P192" s="214">
        <f>O192*H192</f>
        <v>0</v>
      </c>
      <c r="Q192" s="214">
        <v>0.089219999999999994</v>
      </c>
      <c r="R192" s="214">
        <f>Q192*H192</f>
        <v>66.665183999999996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131</v>
      </c>
      <c r="AT192" s="216" t="s">
        <v>126</v>
      </c>
      <c r="AU192" s="216" t="s">
        <v>83</v>
      </c>
      <c r="AY192" s="18" t="s">
        <v>124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81</v>
      </c>
      <c r="BK192" s="217">
        <f>ROUND(I192*H192,2)</f>
        <v>0</v>
      </c>
      <c r="BL192" s="18" t="s">
        <v>131</v>
      </c>
      <c r="BM192" s="216" t="s">
        <v>571</v>
      </c>
    </row>
    <row r="193" s="2" customFormat="1">
      <c r="A193" s="39"/>
      <c r="B193" s="40"/>
      <c r="C193" s="41"/>
      <c r="D193" s="218" t="s">
        <v>133</v>
      </c>
      <c r="E193" s="41"/>
      <c r="F193" s="219" t="s">
        <v>249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133</v>
      </c>
      <c r="AU193" s="18" t="s">
        <v>83</v>
      </c>
    </row>
    <row r="194" s="13" customFormat="1">
      <c r="A194" s="13"/>
      <c r="B194" s="223"/>
      <c r="C194" s="224"/>
      <c r="D194" s="225" t="s">
        <v>135</v>
      </c>
      <c r="E194" s="226" t="s">
        <v>19</v>
      </c>
      <c r="F194" s="227" t="s">
        <v>572</v>
      </c>
      <c r="G194" s="224"/>
      <c r="H194" s="228">
        <v>747.20000000000005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135</v>
      </c>
      <c r="AU194" s="234" t="s">
        <v>83</v>
      </c>
      <c r="AV194" s="13" t="s">
        <v>83</v>
      </c>
      <c r="AW194" s="13" t="s">
        <v>32</v>
      </c>
      <c r="AX194" s="13" t="s">
        <v>73</v>
      </c>
      <c r="AY194" s="234" t="s">
        <v>124</v>
      </c>
    </row>
    <row r="195" s="14" customFormat="1">
      <c r="A195" s="14"/>
      <c r="B195" s="235"/>
      <c r="C195" s="236"/>
      <c r="D195" s="225" t="s">
        <v>135</v>
      </c>
      <c r="E195" s="237" t="s">
        <v>19</v>
      </c>
      <c r="F195" s="238" t="s">
        <v>137</v>
      </c>
      <c r="G195" s="236"/>
      <c r="H195" s="239">
        <v>747.20000000000005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135</v>
      </c>
      <c r="AU195" s="245" t="s">
        <v>83</v>
      </c>
      <c r="AV195" s="14" t="s">
        <v>131</v>
      </c>
      <c r="AW195" s="14" t="s">
        <v>32</v>
      </c>
      <c r="AX195" s="14" t="s">
        <v>81</v>
      </c>
      <c r="AY195" s="245" t="s">
        <v>124</v>
      </c>
    </row>
    <row r="196" s="2" customFormat="1" ht="16.5" customHeight="1">
      <c r="A196" s="39"/>
      <c r="B196" s="40"/>
      <c r="C196" s="246" t="s">
        <v>289</v>
      </c>
      <c r="D196" s="246" t="s">
        <v>198</v>
      </c>
      <c r="E196" s="247" t="s">
        <v>573</v>
      </c>
      <c r="F196" s="248" t="s">
        <v>574</v>
      </c>
      <c r="G196" s="249" t="s">
        <v>129</v>
      </c>
      <c r="H196" s="250">
        <v>762.14400000000001</v>
      </c>
      <c r="I196" s="251"/>
      <c r="J196" s="252">
        <f>ROUND(I196*H196,2)</f>
        <v>0</v>
      </c>
      <c r="K196" s="248" t="s">
        <v>130</v>
      </c>
      <c r="L196" s="253"/>
      <c r="M196" s="254" t="s">
        <v>19</v>
      </c>
      <c r="N196" s="255" t="s">
        <v>44</v>
      </c>
      <c r="O196" s="85"/>
      <c r="P196" s="214">
        <f>O196*H196</f>
        <v>0</v>
      </c>
      <c r="Q196" s="214">
        <v>0.13200000000000001</v>
      </c>
      <c r="R196" s="214">
        <f>Q196*H196</f>
        <v>100.603008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174</v>
      </c>
      <c r="AT196" s="216" t="s">
        <v>198</v>
      </c>
      <c r="AU196" s="216" t="s">
        <v>83</v>
      </c>
      <c r="AY196" s="18" t="s">
        <v>124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81</v>
      </c>
      <c r="BK196" s="217">
        <f>ROUND(I196*H196,2)</f>
        <v>0</v>
      </c>
      <c r="BL196" s="18" t="s">
        <v>131</v>
      </c>
      <c r="BM196" s="216" t="s">
        <v>575</v>
      </c>
    </row>
    <row r="197" s="13" customFormat="1">
      <c r="A197" s="13"/>
      <c r="B197" s="223"/>
      <c r="C197" s="224"/>
      <c r="D197" s="225" t="s">
        <v>135</v>
      </c>
      <c r="E197" s="226" t="s">
        <v>19</v>
      </c>
      <c r="F197" s="227" t="s">
        <v>572</v>
      </c>
      <c r="G197" s="224"/>
      <c r="H197" s="228">
        <v>747.20000000000005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135</v>
      </c>
      <c r="AU197" s="234" t="s">
        <v>83</v>
      </c>
      <c r="AV197" s="13" t="s">
        <v>83</v>
      </c>
      <c r="AW197" s="13" t="s">
        <v>32</v>
      </c>
      <c r="AX197" s="13" t="s">
        <v>73</v>
      </c>
      <c r="AY197" s="234" t="s">
        <v>124</v>
      </c>
    </row>
    <row r="198" s="14" customFormat="1">
      <c r="A198" s="14"/>
      <c r="B198" s="235"/>
      <c r="C198" s="236"/>
      <c r="D198" s="225" t="s">
        <v>135</v>
      </c>
      <c r="E198" s="237" t="s">
        <v>19</v>
      </c>
      <c r="F198" s="238" t="s">
        <v>137</v>
      </c>
      <c r="G198" s="236"/>
      <c r="H198" s="239">
        <v>747.20000000000005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135</v>
      </c>
      <c r="AU198" s="245" t="s">
        <v>83</v>
      </c>
      <c r="AV198" s="14" t="s">
        <v>131</v>
      </c>
      <c r="AW198" s="14" t="s">
        <v>32</v>
      </c>
      <c r="AX198" s="14" t="s">
        <v>81</v>
      </c>
      <c r="AY198" s="245" t="s">
        <v>124</v>
      </c>
    </row>
    <row r="199" s="13" customFormat="1">
      <c r="A199" s="13"/>
      <c r="B199" s="223"/>
      <c r="C199" s="224"/>
      <c r="D199" s="225" t="s">
        <v>135</v>
      </c>
      <c r="E199" s="224"/>
      <c r="F199" s="227" t="s">
        <v>576</v>
      </c>
      <c r="G199" s="224"/>
      <c r="H199" s="228">
        <v>762.14400000000001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83</v>
      </c>
      <c r="AV199" s="13" t="s">
        <v>83</v>
      </c>
      <c r="AW199" s="13" t="s">
        <v>4</v>
      </c>
      <c r="AX199" s="13" t="s">
        <v>81</v>
      </c>
      <c r="AY199" s="234" t="s">
        <v>124</v>
      </c>
    </row>
    <row r="200" s="2" customFormat="1" ht="16.5" customHeight="1">
      <c r="A200" s="39"/>
      <c r="B200" s="40"/>
      <c r="C200" s="205" t="s">
        <v>296</v>
      </c>
      <c r="D200" s="205" t="s">
        <v>126</v>
      </c>
      <c r="E200" s="206" t="s">
        <v>251</v>
      </c>
      <c r="F200" s="207" t="s">
        <v>252</v>
      </c>
      <c r="G200" s="208" t="s">
        <v>129</v>
      </c>
      <c r="H200" s="209">
        <v>55</v>
      </c>
      <c r="I200" s="210"/>
      <c r="J200" s="211">
        <f>ROUND(I200*H200,2)</f>
        <v>0</v>
      </c>
      <c r="K200" s="207" t="s">
        <v>19</v>
      </c>
      <c r="L200" s="45"/>
      <c r="M200" s="212" t="s">
        <v>19</v>
      </c>
      <c r="N200" s="213" t="s">
        <v>44</v>
      </c>
      <c r="O200" s="85"/>
      <c r="P200" s="214">
        <f>O200*H200</f>
        <v>0</v>
      </c>
      <c r="Q200" s="214">
        <v>0.089219999999999994</v>
      </c>
      <c r="R200" s="214">
        <f>Q200*H200</f>
        <v>4.9070999999999998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131</v>
      </c>
      <c r="AT200" s="216" t="s">
        <v>126</v>
      </c>
      <c r="AU200" s="216" t="s">
        <v>83</v>
      </c>
      <c r="AY200" s="18" t="s">
        <v>124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81</v>
      </c>
      <c r="BK200" s="217">
        <f>ROUND(I200*H200,2)</f>
        <v>0</v>
      </c>
      <c r="BL200" s="18" t="s">
        <v>131</v>
      </c>
      <c r="BM200" s="216" t="s">
        <v>577</v>
      </c>
    </row>
    <row r="201" s="13" customFormat="1">
      <c r="A201" s="13"/>
      <c r="B201" s="223"/>
      <c r="C201" s="224"/>
      <c r="D201" s="225" t="s">
        <v>135</v>
      </c>
      <c r="E201" s="226" t="s">
        <v>19</v>
      </c>
      <c r="F201" s="227" t="s">
        <v>254</v>
      </c>
      <c r="G201" s="224"/>
      <c r="H201" s="228">
        <v>55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135</v>
      </c>
      <c r="AU201" s="234" t="s">
        <v>83</v>
      </c>
      <c r="AV201" s="13" t="s">
        <v>83</v>
      </c>
      <c r="AW201" s="13" t="s">
        <v>32</v>
      </c>
      <c r="AX201" s="13" t="s">
        <v>73</v>
      </c>
      <c r="AY201" s="234" t="s">
        <v>124</v>
      </c>
    </row>
    <row r="202" s="14" customFormat="1">
      <c r="A202" s="14"/>
      <c r="B202" s="235"/>
      <c r="C202" s="236"/>
      <c r="D202" s="225" t="s">
        <v>135</v>
      </c>
      <c r="E202" s="237" t="s">
        <v>19</v>
      </c>
      <c r="F202" s="238" t="s">
        <v>137</v>
      </c>
      <c r="G202" s="236"/>
      <c r="H202" s="239">
        <v>55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135</v>
      </c>
      <c r="AU202" s="245" t="s">
        <v>83</v>
      </c>
      <c r="AV202" s="14" t="s">
        <v>131</v>
      </c>
      <c r="AW202" s="14" t="s">
        <v>32</v>
      </c>
      <c r="AX202" s="14" t="s">
        <v>81</v>
      </c>
      <c r="AY202" s="245" t="s">
        <v>124</v>
      </c>
    </row>
    <row r="203" s="2" customFormat="1" ht="44.25" customHeight="1">
      <c r="A203" s="39"/>
      <c r="B203" s="40"/>
      <c r="C203" s="205" t="s">
        <v>301</v>
      </c>
      <c r="D203" s="205" t="s">
        <v>126</v>
      </c>
      <c r="E203" s="206" t="s">
        <v>256</v>
      </c>
      <c r="F203" s="207" t="s">
        <v>257</v>
      </c>
      <c r="G203" s="208" t="s">
        <v>129</v>
      </c>
      <c r="H203" s="209">
        <v>46.399999999999999</v>
      </c>
      <c r="I203" s="210"/>
      <c r="J203" s="211">
        <f>ROUND(I203*H203,2)</f>
        <v>0</v>
      </c>
      <c r="K203" s="207" t="s">
        <v>130</v>
      </c>
      <c r="L203" s="45"/>
      <c r="M203" s="212" t="s">
        <v>19</v>
      </c>
      <c r="N203" s="213" t="s">
        <v>44</v>
      </c>
      <c r="O203" s="85"/>
      <c r="P203" s="214">
        <f>O203*H203</f>
        <v>0</v>
      </c>
      <c r="Q203" s="214">
        <v>0.090620000000000006</v>
      </c>
      <c r="R203" s="214">
        <f>Q203*H203</f>
        <v>4.2047680000000005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131</v>
      </c>
      <c r="AT203" s="216" t="s">
        <v>126</v>
      </c>
      <c r="AU203" s="216" t="s">
        <v>83</v>
      </c>
      <c r="AY203" s="18" t="s">
        <v>124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131</v>
      </c>
      <c r="BM203" s="216" t="s">
        <v>578</v>
      </c>
    </row>
    <row r="204" s="2" customFormat="1">
      <c r="A204" s="39"/>
      <c r="B204" s="40"/>
      <c r="C204" s="41"/>
      <c r="D204" s="218" t="s">
        <v>133</v>
      </c>
      <c r="E204" s="41"/>
      <c r="F204" s="219" t="s">
        <v>259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133</v>
      </c>
      <c r="AU204" s="18" t="s">
        <v>83</v>
      </c>
    </row>
    <row r="205" s="13" customFormat="1">
      <c r="A205" s="13"/>
      <c r="B205" s="223"/>
      <c r="C205" s="224"/>
      <c r="D205" s="225" t="s">
        <v>135</v>
      </c>
      <c r="E205" s="226" t="s">
        <v>19</v>
      </c>
      <c r="F205" s="227" t="s">
        <v>579</v>
      </c>
      <c r="G205" s="224"/>
      <c r="H205" s="228">
        <v>46.399999999999999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135</v>
      </c>
      <c r="AU205" s="234" t="s">
        <v>83</v>
      </c>
      <c r="AV205" s="13" t="s">
        <v>83</v>
      </c>
      <c r="AW205" s="13" t="s">
        <v>32</v>
      </c>
      <c r="AX205" s="13" t="s">
        <v>73</v>
      </c>
      <c r="AY205" s="234" t="s">
        <v>124</v>
      </c>
    </row>
    <row r="206" s="14" customFormat="1">
      <c r="A206" s="14"/>
      <c r="B206" s="235"/>
      <c r="C206" s="236"/>
      <c r="D206" s="225" t="s">
        <v>135</v>
      </c>
      <c r="E206" s="237" t="s">
        <v>19</v>
      </c>
      <c r="F206" s="238" t="s">
        <v>137</v>
      </c>
      <c r="G206" s="236"/>
      <c r="H206" s="239">
        <v>46.399999999999999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135</v>
      </c>
      <c r="AU206" s="245" t="s">
        <v>83</v>
      </c>
      <c r="AV206" s="14" t="s">
        <v>131</v>
      </c>
      <c r="AW206" s="14" t="s">
        <v>32</v>
      </c>
      <c r="AX206" s="14" t="s">
        <v>81</v>
      </c>
      <c r="AY206" s="245" t="s">
        <v>124</v>
      </c>
    </row>
    <row r="207" s="2" customFormat="1" ht="16.5" customHeight="1">
      <c r="A207" s="39"/>
      <c r="B207" s="40"/>
      <c r="C207" s="246" t="s">
        <v>306</v>
      </c>
      <c r="D207" s="246" t="s">
        <v>198</v>
      </c>
      <c r="E207" s="247" t="s">
        <v>262</v>
      </c>
      <c r="F207" s="248" t="s">
        <v>263</v>
      </c>
      <c r="G207" s="249" t="s">
        <v>129</v>
      </c>
      <c r="H207" s="250">
        <v>47.328000000000003</v>
      </c>
      <c r="I207" s="251"/>
      <c r="J207" s="252">
        <f>ROUND(I207*H207,2)</f>
        <v>0</v>
      </c>
      <c r="K207" s="248" t="s">
        <v>130</v>
      </c>
      <c r="L207" s="253"/>
      <c r="M207" s="254" t="s">
        <v>19</v>
      </c>
      <c r="N207" s="255" t="s">
        <v>44</v>
      </c>
      <c r="O207" s="85"/>
      <c r="P207" s="214">
        <f>O207*H207</f>
        <v>0</v>
      </c>
      <c r="Q207" s="214">
        <v>0.17499999999999999</v>
      </c>
      <c r="R207" s="214">
        <f>Q207*H207</f>
        <v>8.2824000000000009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174</v>
      </c>
      <c r="AT207" s="216" t="s">
        <v>198</v>
      </c>
      <c r="AU207" s="216" t="s">
        <v>83</v>
      </c>
      <c r="AY207" s="18" t="s">
        <v>124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81</v>
      </c>
      <c r="BK207" s="217">
        <f>ROUND(I207*H207,2)</f>
        <v>0</v>
      </c>
      <c r="BL207" s="18" t="s">
        <v>131</v>
      </c>
      <c r="BM207" s="216" t="s">
        <v>580</v>
      </c>
    </row>
    <row r="208" s="13" customFormat="1">
      <c r="A208" s="13"/>
      <c r="B208" s="223"/>
      <c r="C208" s="224"/>
      <c r="D208" s="225" t="s">
        <v>135</v>
      </c>
      <c r="E208" s="226" t="s">
        <v>19</v>
      </c>
      <c r="F208" s="227" t="s">
        <v>581</v>
      </c>
      <c r="G208" s="224"/>
      <c r="H208" s="228">
        <v>46.399999999999999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135</v>
      </c>
      <c r="AU208" s="234" t="s">
        <v>83</v>
      </c>
      <c r="AV208" s="13" t="s">
        <v>83</v>
      </c>
      <c r="AW208" s="13" t="s">
        <v>32</v>
      </c>
      <c r="AX208" s="13" t="s">
        <v>73</v>
      </c>
      <c r="AY208" s="234" t="s">
        <v>124</v>
      </c>
    </row>
    <row r="209" s="14" customFormat="1">
      <c r="A209" s="14"/>
      <c r="B209" s="235"/>
      <c r="C209" s="236"/>
      <c r="D209" s="225" t="s">
        <v>135</v>
      </c>
      <c r="E209" s="237" t="s">
        <v>19</v>
      </c>
      <c r="F209" s="238" t="s">
        <v>137</v>
      </c>
      <c r="G209" s="236"/>
      <c r="H209" s="239">
        <v>46.399999999999999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135</v>
      </c>
      <c r="AU209" s="245" t="s">
        <v>83</v>
      </c>
      <c r="AV209" s="14" t="s">
        <v>131</v>
      </c>
      <c r="AW209" s="14" t="s">
        <v>32</v>
      </c>
      <c r="AX209" s="14" t="s">
        <v>81</v>
      </c>
      <c r="AY209" s="245" t="s">
        <v>124</v>
      </c>
    </row>
    <row r="210" s="13" customFormat="1">
      <c r="A210" s="13"/>
      <c r="B210" s="223"/>
      <c r="C210" s="224"/>
      <c r="D210" s="225" t="s">
        <v>135</v>
      </c>
      <c r="E210" s="224"/>
      <c r="F210" s="227" t="s">
        <v>582</v>
      </c>
      <c r="G210" s="224"/>
      <c r="H210" s="228">
        <v>47.328000000000003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83</v>
      </c>
      <c r="AV210" s="13" t="s">
        <v>83</v>
      </c>
      <c r="AW210" s="13" t="s">
        <v>4</v>
      </c>
      <c r="AX210" s="13" t="s">
        <v>81</v>
      </c>
      <c r="AY210" s="234" t="s">
        <v>124</v>
      </c>
    </row>
    <row r="211" s="2" customFormat="1" ht="37.8" customHeight="1">
      <c r="A211" s="39"/>
      <c r="B211" s="40"/>
      <c r="C211" s="205" t="s">
        <v>312</v>
      </c>
      <c r="D211" s="205" t="s">
        <v>126</v>
      </c>
      <c r="E211" s="206" t="s">
        <v>268</v>
      </c>
      <c r="F211" s="207" t="s">
        <v>269</v>
      </c>
      <c r="G211" s="208" t="s">
        <v>129</v>
      </c>
      <c r="H211" s="209">
        <v>362.80000000000001</v>
      </c>
      <c r="I211" s="210"/>
      <c r="J211" s="211">
        <f>ROUND(I211*H211,2)</f>
        <v>0</v>
      </c>
      <c r="K211" s="207" t="s">
        <v>130</v>
      </c>
      <c r="L211" s="45"/>
      <c r="M211" s="212" t="s">
        <v>19</v>
      </c>
      <c r="N211" s="213" t="s">
        <v>44</v>
      </c>
      <c r="O211" s="85"/>
      <c r="P211" s="214">
        <f>O211*H211</f>
        <v>0</v>
      </c>
      <c r="Q211" s="214">
        <v>0.11162</v>
      </c>
      <c r="R211" s="214">
        <f>Q211*H211</f>
        <v>40.495736000000001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131</v>
      </c>
      <c r="AT211" s="216" t="s">
        <v>126</v>
      </c>
      <c r="AU211" s="216" t="s">
        <v>83</v>
      </c>
      <c r="AY211" s="18" t="s">
        <v>124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81</v>
      </c>
      <c r="BK211" s="217">
        <f>ROUND(I211*H211,2)</f>
        <v>0</v>
      </c>
      <c r="BL211" s="18" t="s">
        <v>131</v>
      </c>
      <c r="BM211" s="216" t="s">
        <v>583</v>
      </c>
    </row>
    <row r="212" s="2" customFormat="1">
      <c r="A212" s="39"/>
      <c r="B212" s="40"/>
      <c r="C212" s="41"/>
      <c r="D212" s="218" t="s">
        <v>133</v>
      </c>
      <c r="E212" s="41"/>
      <c r="F212" s="219" t="s">
        <v>271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133</v>
      </c>
      <c r="AU212" s="18" t="s">
        <v>83</v>
      </c>
    </row>
    <row r="213" s="13" customFormat="1">
      <c r="A213" s="13"/>
      <c r="B213" s="223"/>
      <c r="C213" s="224"/>
      <c r="D213" s="225" t="s">
        <v>135</v>
      </c>
      <c r="E213" s="226" t="s">
        <v>19</v>
      </c>
      <c r="F213" s="227" t="s">
        <v>584</v>
      </c>
      <c r="G213" s="224"/>
      <c r="H213" s="228">
        <v>269.69999999999999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135</v>
      </c>
      <c r="AU213" s="234" t="s">
        <v>83</v>
      </c>
      <c r="AV213" s="13" t="s">
        <v>83</v>
      </c>
      <c r="AW213" s="13" t="s">
        <v>32</v>
      </c>
      <c r="AX213" s="13" t="s">
        <v>73</v>
      </c>
      <c r="AY213" s="234" t="s">
        <v>124</v>
      </c>
    </row>
    <row r="214" s="13" customFormat="1">
      <c r="A214" s="13"/>
      <c r="B214" s="223"/>
      <c r="C214" s="224"/>
      <c r="D214" s="225" t="s">
        <v>135</v>
      </c>
      <c r="E214" s="226" t="s">
        <v>19</v>
      </c>
      <c r="F214" s="227" t="s">
        <v>585</v>
      </c>
      <c r="G214" s="224"/>
      <c r="H214" s="228">
        <v>93.099999999999994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135</v>
      </c>
      <c r="AU214" s="234" t="s">
        <v>83</v>
      </c>
      <c r="AV214" s="13" t="s">
        <v>83</v>
      </c>
      <c r="AW214" s="13" t="s">
        <v>32</v>
      </c>
      <c r="AX214" s="13" t="s">
        <v>73</v>
      </c>
      <c r="AY214" s="234" t="s">
        <v>124</v>
      </c>
    </row>
    <row r="215" s="14" customFormat="1">
      <c r="A215" s="14"/>
      <c r="B215" s="235"/>
      <c r="C215" s="236"/>
      <c r="D215" s="225" t="s">
        <v>135</v>
      </c>
      <c r="E215" s="237" t="s">
        <v>19</v>
      </c>
      <c r="F215" s="238" t="s">
        <v>137</v>
      </c>
      <c r="G215" s="236"/>
      <c r="H215" s="239">
        <v>362.79999999999995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135</v>
      </c>
      <c r="AU215" s="245" t="s">
        <v>83</v>
      </c>
      <c r="AV215" s="14" t="s">
        <v>131</v>
      </c>
      <c r="AW215" s="14" t="s">
        <v>32</v>
      </c>
      <c r="AX215" s="14" t="s">
        <v>81</v>
      </c>
      <c r="AY215" s="245" t="s">
        <v>124</v>
      </c>
    </row>
    <row r="216" s="2" customFormat="1" ht="16.5" customHeight="1">
      <c r="A216" s="39"/>
      <c r="B216" s="40"/>
      <c r="C216" s="246" t="s">
        <v>318</v>
      </c>
      <c r="D216" s="246" t="s">
        <v>198</v>
      </c>
      <c r="E216" s="247" t="s">
        <v>586</v>
      </c>
      <c r="F216" s="248" t="s">
        <v>587</v>
      </c>
      <c r="G216" s="249" t="s">
        <v>129</v>
      </c>
      <c r="H216" s="250">
        <v>366.428</v>
      </c>
      <c r="I216" s="251"/>
      <c r="J216" s="252">
        <f>ROUND(I216*H216,2)</f>
        <v>0</v>
      </c>
      <c r="K216" s="248" t="s">
        <v>130</v>
      </c>
      <c r="L216" s="253"/>
      <c r="M216" s="254" t="s">
        <v>19</v>
      </c>
      <c r="N216" s="255" t="s">
        <v>44</v>
      </c>
      <c r="O216" s="85"/>
      <c r="P216" s="214">
        <f>O216*H216</f>
        <v>0</v>
      </c>
      <c r="Q216" s="214">
        <v>0.17599999999999999</v>
      </c>
      <c r="R216" s="214">
        <f>Q216*H216</f>
        <v>64.491327999999996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174</v>
      </c>
      <c r="AT216" s="216" t="s">
        <v>198</v>
      </c>
      <c r="AU216" s="216" t="s">
        <v>83</v>
      </c>
      <c r="AY216" s="18" t="s">
        <v>124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81</v>
      </c>
      <c r="BK216" s="217">
        <f>ROUND(I216*H216,2)</f>
        <v>0</v>
      </c>
      <c r="BL216" s="18" t="s">
        <v>131</v>
      </c>
      <c r="BM216" s="216" t="s">
        <v>588</v>
      </c>
    </row>
    <row r="217" s="13" customFormat="1">
      <c r="A217" s="13"/>
      <c r="B217" s="223"/>
      <c r="C217" s="224"/>
      <c r="D217" s="225" t="s">
        <v>135</v>
      </c>
      <c r="E217" s="224"/>
      <c r="F217" s="227" t="s">
        <v>589</v>
      </c>
      <c r="G217" s="224"/>
      <c r="H217" s="228">
        <v>366.428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135</v>
      </c>
      <c r="AU217" s="234" t="s">
        <v>83</v>
      </c>
      <c r="AV217" s="13" t="s">
        <v>83</v>
      </c>
      <c r="AW217" s="13" t="s">
        <v>4</v>
      </c>
      <c r="AX217" s="13" t="s">
        <v>81</v>
      </c>
      <c r="AY217" s="234" t="s">
        <v>124</v>
      </c>
    </row>
    <row r="218" s="12" customFormat="1" ht="22.8" customHeight="1">
      <c r="A218" s="12"/>
      <c r="B218" s="189"/>
      <c r="C218" s="190"/>
      <c r="D218" s="191" t="s">
        <v>72</v>
      </c>
      <c r="E218" s="203" t="s">
        <v>174</v>
      </c>
      <c r="F218" s="203" t="s">
        <v>273</v>
      </c>
      <c r="G218" s="190"/>
      <c r="H218" s="190"/>
      <c r="I218" s="193"/>
      <c r="J218" s="204">
        <f>BK218</f>
        <v>0</v>
      </c>
      <c r="K218" s="190"/>
      <c r="L218" s="195"/>
      <c r="M218" s="196"/>
      <c r="N218" s="197"/>
      <c r="O218" s="197"/>
      <c r="P218" s="198">
        <f>SUM(P219:P227)</f>
        <v>0</v>
      </c>
      <c r="Q218" s="197"/>
      <c r="R218" s="198">
        <f>SUM(R219:R227)</f>
        <v>7.6098599999999994</v>
      </c>
      <c r="S218" s="197"/>
      <c r="T218" s="199">
        <f>SUM(T219:T227)</f>
        <v>3.2999999999999998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0" t="s">
        <v>81</v>
      </c>
      <c r="AT218" s="201" t="s">
        <v>72</v>
      </c>
      <c r="AU218" s="201" t="s">
        <v>81</v>
      </c>
      <c r="AY218" s="200" t="s">
        <v>124</v>
      </c>
      <c r="BK218" s="202">
        <f>SUM(BK219:BK227)</f>
        <v>0</v>
      </c>
    </row>
    <row r="219" s="2" customFormat="1" ht="24.15" customHeight="1">
      <c r="A219" s="39"/>
      <c r="B219" s="40"/>
      <c r="C219" s="205" t="s">
        <v>323</v>
      </c>
      <c r="D219" s="205" t="s">
        <v>126</v>
      </c>
      <c r="E219" s="206" t="s">
        <v>275</v>
      </c>
      <c r="F219" s="207" t="s">
        <v>276</v>
      </c>
      <c r="G219" s="208" t="s">
        <v>277</v>
      </c>
      <c r="H219" s="209">
        <v>11</v>
      </c>
      <c r="I219" s="210"/>
      <c r="J219" s="211">
        <f>ROUND(I219*H219,2)</f>
        <v>0</v>
      </c>
      <c r="K219" s="207" t="s">
        <v>130</v>
      </c>
      <c r="L219" s="45"/>
      <c r="M219" s="212" t="s">
        <v>19</v>
      </c>
      <c r="N219" s="213" t="s">
        <v>44</v>
      </c>
      <c r="O219" s="85"/>
      <c r="P219" s="214">
        <f>O219*H219</f>
        <v>0</v>
      </c>
      <c r="Q219" s="214">
        <v>0.53325999999999996</v>
      </c>
      <c r="R219" s="214">
        <f>Q219*H219</f>
        <v>5.8658599999999996</v>
      </c>
      <c r="S219" s="214">
        <v>0.29999999999999999</v>
      </c>
      <c r="T219" s="215">
        <f>S219*H219</f>
        <v>3.2999999999999998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131</v>
      </c>
      <c r="AT219" s="216" t="s">
        <v>126</v>
      </c>
      <c r="AU219" s="216" t="s">
        <v>83</v>
      </c>
      <c r="AY219" s="18" t="s">
        <v>124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81</v>
      </c>
      <c r="BK219" s="217">
        <f>ROUND(I219*H219,2)</f>
        <v>0</v>
      </c>
      <c r="BL219" s="18" t="s">
        <v>131</v>
      </c>
      <c r="BM219" s="216" t="s">
        <v>590</v>
      </c>
    </row>
    <row r="220" s="2" customFormat="1">
      <c r="A220" s="39"/>
      <c r="B220" s="40"/>
      <c r="C220" s="41"/>
      <c r="D220" s="218" t="s">
        <v>133</v>
      </c>
      <c r="E220" s="41"/>
      <c r="F220" s="219" t="s">
        <v>279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133</v>
      </c>
      <c r="AU220" s="18" t="s">
        <v>83</v>
      </c>
    </row>
    <row r="221" s="13" customFormat="1">
      <c r="A221" s="13"/>
      <c r="B221" s="223"/>
      <c r="C221" s="224"/>
      <c r="D221" s="225" t="s">
        <v>135</v>
      </c>
      <c r="E221" s="226" t="s">
        <v>19</v>
      </c>
      <c r="F221" s="227" t="s">
        <v>591</v>
      </c>
      <c r="G221" s="224"/>
      <c r="H221" s="228">
        <v>11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135</v>
      </c>
      <c r="AU221" s="234" t="s">
        <v>83</v>
      </c>
      <c r="AV221" s="13" t="s">
        <v>83</v>
      </c>
      <c r="AW221" s="13" t="s">
        <v>32</v>
      </c>
      <c r="AX221" s="13" t="s">
        <v>73</v>
      </c>
      <c r="AY221" s="234" t="s">
        <v>124</v>
      </c>
    </row>
    <row r="222" s="14" customFormat="1">
      <c r="A222" s="14"/>
      <c r="B222" s="235"/>
      <c r="C222" s="236"/>
      <c r="D222" s="225" t="s">
        <v>135</v>
      </c>
      <c r="E222" s="237" t="s">
        <v>19</v>
      </c>
      <c r="F222" s="238" t="s">
        <v>137</v>
      </c>
      <c r="G222" s="236"/>
      <c r="H222" s="239">
        <v>11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135</v>
      </c>
      <c r="AU222" s="245" t="s">
        <v>83</v>
      </c>
      <c r="AV222" s="14" t="s">
        <v>131</v>
      </c>
      <c r="AW222" s="14" t="s">
        <v>32</v>
      </c>
      <c r="AX222" s="14" t="s">
        <v>81</v>
      </c>
      <c r="AY222" s="245" t="s">
        <v>124</v>
      </c>
    </row>
    <row r="223" s="2" customFormat="1" ht="16.5" customHeight="1">
      <c r="A223" s="39"/>
      <c r="B223" s="40"/>
      <c r="C223" s="246" t="s">
        <v>328</v>
      </c>
      <c r="D223" s="246" t="s">
        <v>198</v>
      </c>
      <c r="E223" s="247" t="s">
        <v>282</v>
      </c>
      <c r="F223" s="248" t="s">
        <v>283</v>
      </c>
      <c r="G223" s="249" t="s">
        <v>277</v>
      </c>
      <c r="H223" s="250">
        <v>4</v>
      </c>
      <c r="I223" s="251"/>
      <c r="J223" s="252">
        <f>ROUND(I223*H223,2)</f>
        <v>0</v>
      </c>
      <c r="K223" s="248" t="s">
        <v>130</v>
      </c>
      <c r="L223" s="253"/>
      <c r="M223" s="254" t="s">
        <v>19</v>
      </c>
      <c r="N223" s="255" t="s">
        <v>44</v>
      </c>
      <c r="O223" s="85"/>
      <c r="P223" s="214">
        <f>O223*H223</f>
        <v>0</v>
      </c>
      <c r="Q223" s="214">
        <v>0.092999999999999999</v>
      </c>
      <c r="R223" s="214">
        <f>Q223*H223</f>
        <v>0.372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174</v>
      </c>
      <c r="AT223" s="216" t="s">
        <v>198</v>
      </c>
      <c r="AU223" s="216" t="s">
        <v>83</v>
      </c>
      <c r="AY223" s="18" t="s">
        <v>124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81</v>
      </c>
      <c r="BK223" s="217">
        <f>ROUND(I223*H223,2)</f>
        <v>0</v>
      </c>
      <c r="BL223" s="18" t="s">
        <v>131</v>
      </c>
      <c r="BM223" s="216" t="s">
        <v>592</v>
      </c>
    </row>
    <row r="224" s="2" customFormat="1" ht="16.5" customHeight="1">
      <c r="A224" s="39"/>
      <c r="B224" s="40"/>
      <c r="C224" s="246" t="s">
        <v>333</v>
      </c>
      <c r="D224" s="246" t="s">
        <v>198</v>
      </c>
      <c r="E224" s="247" t="s">
        <v>286</v>
      </c>
      <c r="F224" s="248" t="s">
        <v>287</v>
      </c>
      <c r="G224" s="249" t="s">
        <v>277</v>
      </c>
      <c r="H224" s="250">
        <v>7</v>
      </c>
      <c r="I224" s="251"/>
      <c r="J224" s="252">
        <f>ROUND(I224*H224,2)</f>
        <v>0</v>
      </c>
      <c r="K224" s="248" t="s">
        <v>130</v>
      </c>
      <c r="L224" s="253"/>
      <c r="M224" s="254" t="s">
        <v>19</v>
      </c>
      <c r="N224" s="255" t="s">
        <v>44</v>
      </c>
      <c r="O224" s="85"/>
      <c r="P224" s="214">
        <f>O224*H224</f>
        <v>0</v>
      </c>
      <c r="Q224" s="214">
        <v>0.19600000000000001</v>
      </c>
      <c r="R224" s="214">
        <f>Q224*H224</f>
        <v>1.3720000000000001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174</v>
      </c>
      <c r="AT224" s="216" t="s">
        <v>198</v>
      </c>
      <c r="AU224" s="216" t="s">
        <v>83</v>
      </c>
      <c r="AY224" s="18" t="s">
        <v>124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81</v>
      </c>
      <c r="BK224" s="217">
        <f>ROUND(I224*H224,2)</f>
        <v>0</v>
      </c>
      <c r="BL224" s="18" t="s">
        <v>131</v>
      </c>
      <c r="BM224" s="216" t="s">
        <v>593</v>
      </c>
    </row>
    <row r="225" s="2" customFormat="1" ht="16.5" customHeight="1">
      <c r="A225" s="39"/>
      <c r="B225" s="40"/>
      <c r="C225" s="205" t="s">
        <v>338</v>
      </c>
      <c r="D225" s="205" t="s">
        <v>126</v>
      </c>
      <c r="E225" s="206" t="s">
        <v>290</v>
      </c>
      <c r="F225" s="207" t="s">
        <v>291</v>
      </c>
      <c r="G225" s="208" t="s">
        <v>292</v>
      </c>
      <c r="H225" s="209">
        <v>10</v>
      </c>
      <c r="I225" s="210"/>
      <c r="J225" s="211">
        <f>ROUND(I225*H225,2)</f>
        <v>0</v>
      </c>
      <c r="K225" s="207" t="s">
        <v>19</v>
      </c>
      <c r="L225" s="45"/>
      <c r="M225" s="212" t="s">
        <v>19</v>
      </c>
      <c r="N225" s="213" t="s">
        <v>44</v>
      </c>
      <c r="O225" s="85"/>
      <c r="P225" s="214">
        <f>O225*H225</f>
        <v>0</v>
      </c>
      <c r="Q225" s="214">
        <v>0</v>
      </c>
      <c r="R225" s="214">
        <f>Q225*H225</f>
        <v>0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131</v>
      </c>
      <c r="AT225" s="216" t="s">
        <v>126</v>
      </c>
      <c r="AU225" s="216" t="s">
        <v>83</v>
      </c>
      <c r="AY225" s="18" t="s">
        <v>124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81</v>
      </c>
      <c r="BK225" s="217">
        <f>ROUND(I225*H225,2)</f>
        <v>0</v>
      </c>
      <c r="BL225" s="18" t="s">
        <v>131</v>
      </c>
      <c r="BM225" s="216" t="s">
        <v>594</v>
      </c>
    </row>
    <row r="226" s="13" customFormat="1">
      <c r="A226" s="13"/>
      <c r="B226" s="223"/>
      <c r="C226" s="224"/>
      <c r="D226" s="225" t="s">
        <v>135</v>
      </c>
      <c r="E226" s="226" t="s">
        <v>19</v>
      </c>
      <c r="F226" s="227" t="s">
        <v>595</v>
      </c>
      <c r="G226" s="224"/>
      <c r="H226" s="228">
        <v>10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135</v>
      </c>
      <c r="AU226" s="234" t="s">
        <v>83</v>
      </c>
      <c r="AV226" s="13" t="s">
        <v>83</v>
      </c>
      <c r="AW226" s="13" t="s">
        <v>32</v>
      </c>
      <c r="AX226" s="13" t="s">
        <v>73</v>
      </c>
      <c r="AY226" s="234" t="s">
        <v>124</v>
      </c>
    </row>
    <row r="227" s="14" customFormat="1">
      <c r="A227" s="14"/>
      <c r="B227" s="235"/>
      <c r="C227" s="236"/>
      <c r="D227" s="225" t="s">
        <v>135</v>
      </c>
      <c r="E227" s="237" t="s">
        <v>19</v>
      </c>
      <c r="F227" s="238" t="s">
        <v>137</v>
      </c>
      <c r="G227" s="236"/>
      <c r="H227" s="239">
        <v>10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135</v>
      </c>
      <c r="AU227" s="245" t="s">
        <v>83</v>
      </c>
      <c r="AV227" s="14" t="s">
        <v>131</v>
      </c>
      <c r="AW227" s="14" t="s">
        <v>32</v>
      </c>
      <c r="AX227" s="14" t="s">
        <v>81</v>
      </c>
      <c r="AY227" s="245" t="s">
        <v>124</v>
      </c>
    </row>
    <row r="228" s="12" customFormat="1" ht="22.8" customHeight="1">
      <c r="A228" s="12"/>
      <c r="B228" s="189"/>
      <c r="C228" s="190"/>
      <c r="D228" s="191" t="s">
        <v>72</v>
      </c>
      <c r="E228" s="203" t="s">
        <v>180</v>
      </c>
      <c r="F228" s="203" t="s">
        <v>295</v>
      </c>
      <c r="G228" s="190"/>
      <c r="H228" s="190"/>
      <c r="I228" s="193"/>
      <c r="J228" s="204">
        <f>BK228</f>
        <v>0</v>
      </c>
      <c r="K228" s="190"/>
      <c r="L228" s="195"/>
      <c r="M228" s="196"/>
      <c r="N228" s="197"/>
      <c r="O228" s="197"/>
      <c r="P228" s="198">
        <f>SUM(P229:P299)</f>
        <v>0</v>
      </c>
      <c r="Q228" s="197"/>
      <c r="R228" s="198">
        <f>SUM(R229:R299)</f>
        <v>78.772118160000005</v>
      </c>
      <c r="S228" s="197"/>
      <c r="T228" s="199">
        <f>SUM(T229:T299)</f>
        <v>40.112000000000002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0" t="s">
        <v>81</v>
      </c>
      <c r="AT228" s="201" t="s">
        <v>72</v>
      </c>
      <c r="AU228" s="201" t="s">
        <v>81</v>
      </c>
      <c r="AY228" s="200" t="s">
        <v>124</v>
      </c>
      <c r="BK228" s="202">
        <f>SUM(BK229:BK299)</f>
        <v>0</v>
      </c>
    </row>
    <row r="229" s="2" customFormat="1" ht="16.5" customHeight="1">
      <c r="A229" s="39"/>
      <c r="B229" s="40"/>
      <c r="C229" s="205" t="s">
        <v>344</v>
      </c>
      <c r="D229" s="205" t="s">
        <v>126</v>
      </c>
      <c r="E229" s="206" t="s">
        <v>297</v>
      </c>
      <c r="F229" s="207" t="s">
        <v>298</v>
      </c>
      <c r="G229" s="208" t="s">
        <v>292</v>
      </c>
      <c r="H229" s="209">
        <v>6</v>
      </c>
      <c r="I229" s="210"/>
      <c r="J229" s="211">
        <f>ROUND(I229*H229,2)</f>
        <v>0</v>
      </c>
      <c r="K229" s="207" t="s">
        <v>19</v>
      </c>
      <c r="L229" s="45"/>
      <c r="M229" s="212" t="s">
        <v>19</v>
      </c>
      <c r="N229" s="213" t="s">
        <v>44</v>
      </c>
      <c r="O229" s="85"/>
      <c r="P229" s="214">
        <f>O229*H229</f>
        <v>0</v>
      </c>
      <c r="Q229" s="214">
        <v>0</v>
      </c>
      <c r="R229" s="214">
        <f>Q229*H229</f>
        <v>0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131</v>
      </c>
      <c r="AT229" s="216" t="s">
        <v>126</v>
      </c>
      <c r="AU229" s="216" t="s">
        <v>83</v>
      </c>
      <c r="AY229" s="18" t="s">
        <v>124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81</v>
      </c>
      <c r="BK229" s="217">
        <f>ROUND(I229*H229,2)</f>
        <v>0</v>
      </c>
      <c r="BL229" s="18" t="s">
        <v>131</v>
      </c>
      <c r="BM229" s="216" t="s">
        <v>596</v>
      </c>
    </row>
    <row r="230" s="13" customFormat="1">
      <c r="A230" s="13"/>
      <c r="B230" s="223"/>
      <c r="C230" s="224"/>
      <c r="D230" s="225" t="s">
        <v>135</v>
      </c>
      <c r="E230" s="226" t="s">
        <v>19</v>
      </c>
      <c r="F230" s="227" t="s">
        <v>597</v>
      </c>
      <c r="G230" s="224"/>
      <c r="H230" s="228">
        <v>6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135</v>
      </c>
      <c r="AU230" s="234" t="s">
        <v>83</v>
      </c>
      <c r="AV230" s="13" t="s">
        <v>83</v>
      </c>
      <c r="AW230" s="13" t="s">
        <v>32</v>
      </c>
      <c r="AX230" s="13" t="s">
        <v>73</v>
      </c>
      <c r="AY230" s="234" t="s">
        <v>124</v>
      </c>
    </row>
    <row r="231" s="14" customFormat="1">
      <c r="A231" s="14"/>
      <c r="B231" s="235"/>
      <c r="C231" s="236"/>
      <c r="D231" s="225" t="s">
        <v>135</v>
      </c>
      <c r="E231" s="237" t="s">
        <v>19</v>
      </c>
      <c r="F231" s="238" t="s">
        <v>137</v>
      </c>
      <c r="G231" s="236"/>
      <c r="H231" s="239">
        <v>6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135</v>
      </c>
      <c r="AU231" s="245" t="s">
        <v>83</v>
      </c>
      <c r="AV231" s="14" t="s">
        <v>131</v>
      </c>
      <c r="AW231" s="14" t="s">
        <v>32</v>
      </c>
      <c r="AX231" s="14" t="s">
        <v>81</v>
      </c>
      <c r="AY231" s="245" t="s">
        <v>124</v>
      </c>
    </row>
    <row r="232" s="2" customFormat="1" ht="16.5" customHeight="1">
      <c r="A232" s="39"/>
      <c r="B232" s="40"/>
      <c r="C232" s="205" t="s">
        <v>349</v>
      </c>
      <c r="D232" s="205" t="s">
        <v>126</v>
      </c>
      <c r="E232" s="206" t="s">
        <v>302</v>
      </c>
      <c r="F232" s="207" t="s">
        <v>303</v>
      </c>
      <c r="G232" s="208" t="s">
        <v>277</v>
      </c>
      <c r="H232" s="209">
        <v>17</v>
      </c>
      <c r="I232" s="210"/>
      <c r="J232" s="211">
        <f>ROUND(I232*H232,2)</f>
        <v>0</v>
      </c>
      <c r="K232" s="207" t="s">
        <v>19</v>
      </c>
      <c r="L232" s="45"/>
      <c r="M232" s="212" t="s">
        <v>19</v>
      </c>
      <c r="N232" s="213" t="s">
        <v>44</v>
      </c>
      <c r="O232" s="85"/>
      <c r="P232" s="214">
        <f>O232*H232</f>
        <v>0</v>
      </c>
      <c r="Q232" s="214">
        <v>0</v>
      </c>
      <c r="R232" s="214">
        <f>Q232*H232</f>
        <v>0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131</v>
      </c>
      <c r="AT232" s="216" t="s">
        <v>126</v>
      </c>
      <c r="AU232" s="216" t="s">
        <v>83</v>
      </c>
      <c r="AY232" s="18" t="s">
        <v>124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131</v>
      </c>
      <c r="BM232" s="216" t="s">
        <v>598</v>
      </c>
    </row>
    <row r="233" s="13" customFormat="1">
      <c r="A233" s="13"/>
      <c r="B233" s="223"/>
      <c r="C233" s="224"/>
      <c r="D233" s="225" t="s">
        <v>135</v>
      </c>
      <c r="E233" s="226" t="s">
        <v>19</v>
      </c>
      <c r="F233" s="227" t="s">
        <v>599</v>
      </c>
      <c r="G233" s="224"/>
      <c r="H233" s="228">
        <v>17</v>
      </c>
      <c r="I233" s="229"/>
      <c r="J233" s="224"/>
      <c r="K233" s="224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135</v>
      </c>
      <c r="AU233" s="234" t="s">
        <v>83</v>
      </c>
      <c r="AV233" s="13" t="s">
        <v>83</v>
      </c>
      <c r="AW233" s="13" t="s">
        <v>32</v>
      </c>
      <c r="AX233" s="13" t="s">
        <v>73</v>
      </c>
      <c r="AY233" s="234" t="s">
        <v>124</v>
      </c>
    </row>
    <row r="234" s="14" customFormat="1">
      <c r="A234" s="14"/>
      <c r="B234" s="235"/>
      <c r="C234" s="236"/>
      <c r="D234" s="225" t="s">
        <v>135</v>
      </c>
      <c r="E234" s="237" t="s">
        <v>19</v>
      </c>
      <c r="F234" s="238" t="s">
        <v>137</v>
      </c>
      <c r="G234" s="236"/>
      <c r="H234" s="239">
        <v>17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135</v>
      </c>
      <c r="AU234" s="245" t="s">
        <v>83</v>
      </c>
      <c r="AV234" s="14" t="s">
        <v>131</v>
      </c>
      <c r="AW234" s="14" t="s">
        <v>32</v>
      </c>
      <c r="AX234" s="14" t="s">
        <v>81</v>
      </c>
      <c r="AY234" s="245" t="s">
        <v>124</v>
      </c>
    </row>
    <row r="235" s="2" customFormat="1" ht="16.5" customHeight="1">
      <c r="A235" s="39"/>
      <c r="B235" s="40"/>
      <c r="C235" s="205" t="s">
        <v>355</v>
      </c>
      <c r="D235" s="205" t="s">
        <v>126</v>
      </c>
      <c r="E235" s="206" t="s">
        <v>307</v>
      </c>
      <c r="F235" s="207" t="s">
        <v>308</v>
      </c>
      <c r="G235" s="208" t="s">
        <v>157</v>
      </c>
      <c r="H235" s="209">
        <v>18</v>
      </c>
      <c r="I235" s="210"/>
      <c r="J235" s="211">
        <f>ROUND(I235*H235,2)</f>
        <v>0</v>
      </c>
      <c r="K235" s="207" t="s">
        <v>130</v>
      </c>
      <c r="L235" s="45"/>
      <c r="M235" s="212" t="s">
        <v>19</v>
      </c>
      <c r="N235" s="213" t="s">
        <v>44</v>
      </c>
      <c r="O235" s="85"/>
      <c r="P235" s="214">
        <f>O235*H235</f>
        <v>0</v>
      </c>
      <c r="Q235" s="214">
        <v>0.00010000000000000001</v>
      </c>
      <c r="R235" s="214">
        <f>Q235*H235</f>
        <v>0.0018000000000000002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131</v>
      </c>
      <c r="AT235" s="216" t="s">
        <v>126</v>
      </c>
      <c r="AU235" s="216" t="s">
        <v>83</v>
      </c>
      <c r="AY235" s="18" t="s">
        <v>124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81</v>
      </c>
      <c r="BK235" s="217">
        <f>ROUND(I235*H235,2)</f>
        <v>0</v>
      </c>
      <c r="BL235" s="18" t="s">
        <v>131</v>
      </c>
      <c r="BM235" s="216" t="s">
        <v>600</v>
      </c>
    </row>
    <row r="236" s="2" customFormat="1">
      <c r="A236" s="39"/>
      <c r="B236" s="40"/>
      <c r="C236" s="41"/>
      <c r="D236" s="218" t="s">
        <v>133</v>
      </c>
      <c r="E236" s="41"/>
      <c r="F236" s="219" t="s">
        <v>310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133</v>
      </c>
      <c r="AU236" s="18" t="s">
        <v>83</v>
      </c>
    </row>
    <row r="237" s="13" customFormat="1">
      <c r="A237" s="13"/>
      <c r="B237" s="223"/>
      <c r="C237" s="224"/>
      <c r="D237" s="225" t="s">
        <v>135</v>
      </c>
      <c r="E237" s="226" t="s">
        <v>19</v>
      </c>
      <c r="F237" s="227" t="s">
        <v>311</v>
      </c>
      <c r="G237" s="224"/>
      <c r="H237" s="228">
        <v>18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135</v>
      </c>
      <c r="AU237" s="234" t="s">
        <v>83</v>
      </c>
      <c r="AV237" s="13" t="s">
        <v>83</v>
      </c>
      <c r="AW237" s="13" t="s">
        <v>32</v>
      </c>
      <c r="AX237" s="13" t="s">
        <v>73</v>
      </c>
      <c r="AY237" s="234" t="s">
        <v>124</v>
      </c>
    </row>
    <row r="238" s="14" customFormat="1">
      <c r="A238" s="14"/>
      <c r="B238" s="235"/>
      <c r="C238" s="236"/>
      <c r="D238" s="225" t="s">
        <v>135</v>
      </c>
      <c r="E238" s="237" t="s">
        <v>19</v>
      </c>
      <c r="F238" s="238" t="s">
        <v>137</v>
      </c>
      <c r="G238" s="236"/>
      <c r="H238" s="239">
        <v>18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135</v>
      </c>
      <c r="AU238" s="245" t="s">
        <v>83</v>
      </c>
      <c r="AV238" s="14" t="s">
        <v>131</v>
      </c>
      <c r="AW238" s="14" t="s">
        <v>32</v>
      </c>
      <c r="AX238" s="14" t="s">
        <v>81</v>
      </c>
      <c r="AY238" s="245" t="s">
        <v>124</v>
      </c>
    </row>
    <row r="239" s="2" customFormat="1" ht="16.5" customHeight="1">
      <c r="A239" s="39"/>
      <c r="B239" s="40"/>
      <c r="C239" s="205" t="s">
        <v>361</v>
      </c>
      <c r="D239" s="205" t="s">
        <v>126</v>
      </c>
      <c r="E239" s="206" t="s">
        <v>313</v>
      </c>
      <c r="F239" s="207" t="s">
        <v>314</v>
      </c>
      <c r="G239" s="208" t="s">
        <v>129</v>
      </c>
      <c r="H239" s="209">
        <v>86</v>
      </c>
      <c r="I239" s="210"/>
      <c r="J239" s="211">
        <f>ROUND(I239*H239,2)</f>
        <v>0</v>
      </c>
      <c r="K239" s="207" t="s">
        <v>130</v>
      </c>
      <c r="L239" s="45"/>
      <c r="M239" s="212" t="s">
        <v>19</v>
      </c>
      <c r="N239" s="213" t="s">
        <v>44</v>
      </c>
      <c r="O239" s="85"/>
      <c r="P239" s="214">
        <f>O239*H239</f>
        <v>0</v>
      </c>
      <c r="Q239" s="214">
        <v>0.0011999999999999999</v>
      </c>
      <c r="R239" s="214">
        <f>Q239*H239</f>
        <v>0.10319999999999999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131</v>
      </c>
      <c r="AT239" s="216" t="s">
        <v>126</v>
      </c>
      <c r="AU239" s="216" t="s">
        <v>83</v>
      </c>
      <c r="AY239" s="18" t="s">
        <v>124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81</v>
      </c>
      <c r="BK239" s="217">
        <f>ROUND(I239*H239,2)</f>
        <v>0</v>
      </c>
      <c r="BL239" s="18" t="s">
        <v>131</v>
      </c>
      <c r="BM239" s="216" t="s">
        <v>601</v>
      </c>
    </row>
    <row r="240" s="2" customFormat="1">
      <c r="A240" s="39"/>
      <c r="B240" s="40"/>
      <c r="C240" s="41"/>
      <c r="D240" s="218" t="s">
        <v>133</v>
      </c>
      <c r="E240" s="41"/>
      <c r="F240" s="219" t="s">
        <v>316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133</v>
      </c>
      <c r="AU240" s="18" t="s">
        <v>83</v>
      </c>
    </row>
    <row r="241" s="13" customFormat="1">
      <c r="A241" s="13"/>
      <c r="B241" s="223"/>
      <c r="C241" s="224"/>
      <c r="D241" s="225" t="s">
        <v>135</v>
      </c>
      <c r="E241" s="226" t="s">
        <v>19</v>
      </c>
      <c r="F241" s="227" t="s">
        <v>602</v>
      </c>
      <c r="G241" s="224"/>
      <c r="H241" s="228">
        <v>86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135</v>
      </c>
      <c r="AU241" s="234" t="s">
        <v>83</v>
      </c>
      <c r="AV241" s="13" t="s">
        <v>83</v>
      </c>
      <c r="AW241" s="13" t="s">
        <v>32</v>
      </c>
      <c r="AX241" s="13" t="s">
        <v>73</v>
      </c>
      <c r="AY241" s="234" t="s">
        <v>124</v>
      </c>
    </row>
    <row r="242" s="14" customFormat="1">
      <c r="A242" s="14"/>
      <c r="B242" s="235"/>
      <c r="C242" s="236"/>
      <c r="D242" s="225" t="s">
        <v>135</v>
      </c>
      <c r="E242" s="237" t="s">
        <v>19</v>
      </c>
      <c r="F242" s="238" t="s">
        <v>137</v>
      </c>
      <c r="G242" s="236"/>
      <c r="H242" s="239">
        <v>86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135</v>
      </c>
      <c r="AU242" s="245" t="s">
        <v>83</v>
      </c>
      <c r="AV242" s="14" t="s">
        <v>131</v>
      </c>
      <c r="AW242" s="14" t="s">
        <v>32</v>
      </c>
      <c r="AX242" s="14" t="s">
        <v>81</v>
      </c>
      <c r="AY242" s="245" t="s">
        <v>124</v>
      </c>
    </row>
    <row r="243" s="2" customFormat="1" ht="21.75" customHeight="1">
      <c r="A243" s="39"/>
      <c r="B243" s="40"/>
      <c r="C243" s="205" t="s">
        <v>367</v>
      </c>
      <c r="D243" s="205" t="s">
        <v>126</v>
      </c>
      <c r="E243" s="206" t="s">
        <v>319</v>
      </c>
      <c r="F243" s="207" t="s">
        <v>320</v>
      </c>
      <c r="G243" s="208" t="s">
        <v>157</v>
      </c>
      <c r="H243" s="209">
        <v>18</v>
      </c>
      <c r="I243" s="210"/>
      <c r="J243" s="211">
        <f>ROUND(I243*H243,2)</f>
        <v>0</v>
      </c>
      <c r="K243" s="207" t="s">
        <v>130</v>
      </c>
      <c r="L243" s="45"/>
      <c r="M243" s="212" t="s">
        <v>19</v>
      </c>
      <c r="N243" s="213" t="s">
        <v>44</v>
      </c>
      <c r="O243" s="85"/>
      <c r="P243" s="214">
        <f>O243*H243</f>
        <v>0</v>
      </c>
      <c r="Q243" s="214">
        <v>0.00033</v>
      </c>
      <c r="R243" s="214">
        <f>Q243*H243</f>
        <v>0.00594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131</v>
      </c>
      <c r="AT243" s="216" t="s">
        <v>126</v>
      </c>
      <c r="AU243" s="216" t="s">
        <v>83</v>
      </c>
      <c r="AY243" s="18" t="s">
        <v>124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81</v>
      </c>
      <c r="BK243" s="217">
        <f>ROUND(I243*H243,2)</f>
        <v>0</v>
      </c>
      <c r="BL243" s="18" t="s">
        <v>131</v>
      </c>
      <c r="BM243" s="216" t="s">
        <v>603</v>
      </c>
    </row>
    <row r="244" s="2" customFormat="1">
      <c r="A244" s="39"/>
      <c r="B244" s="40"/>
      <c r="C244" s="41"/>
      <c r="D244" s="218" t="s">
        <v>133</v>
      </c>
      <c r="E244" s="41"/>
      <c r="F244" s="219" t="s">
        <v>322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133</v>
      </c>
      <c r="AU244" s="18" t="s">
        <v>83</v>
      </c>
    </row>
    <row r="245" s="2" customFormat="1" ht="21.75" customHeight="1">
      <c r="A245" s="39"/>
      <c r="B245" s="40"/>
      <c r="C245" s="205" t="s">
        <v>373</v>
      </c>
      <c r="D245" s="205" t="s">
        <v>126</v>
      </c>
      <c r="E245" s="206" t="s">
        <v>324</v>
      </c>
      <c r="F245" s="207" t="s">
        <v>325</v>
      </c>
      <c r="G245" s="208" t="s">
        <v>129</v>
      </c>
      <c r="H245" s="209">
        <v>86</v>
      </c>
      <c r="I245" s="210"/>
      <c r="J245" s="211">
        <f>ROUND(I245*H245,2)</f>
        <v>0</v>
      </c>
      <c r="K245" s="207" t="s">
        <v>130</v>
      </c>
      <c r="L245" s="45"/>
      <c r="M245" s="212" t="s">
        <v>19</v>
      </c>
      <c r="N245" s="213" t="s">
        <v>44</v>
      </c>
      <c r="O245" s="85"/>
      <c r="P245" s="214">
        <f>O245*H245</f>
        <v>0</v>
      </c>
      <c r="Q245" s="214">
        <v>0.0025999999999999999</v>
      </c>
      <c r="R245" s="214">
        <f>Q245*H245</f>
        <v>0.22359999999999999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131</v>
      </c>
      <c r="AT245" s="216" t="s">
        <v>126</v>
      </c>
      <c r="AU245" s="216" t="s">
        <v>83</v>
      </c>
      <c r="AY245" s="18" t="s">
        <v>124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81</v>
      </c>
      <c r="BK245" s="217">
        <f>ROUND(I245*H245,2)</f>
        <v>0</v>
      </c>
      <c r="BL245" s="18" t="s">
        <v>131</v>
      </c>
      <c r="BM245" s="216" t="s">
        <v>604</v>
      </c>
    </row>
    <row r="246" s="2" customFormat="1">
      <c r="A246" s="39"/>
      <c r="B246" s="40"/>
      <c r="C246" s="41"/>
      <c r="D246" s="218" t="s">
        <v>133</v>
      </c>
      <c r="E246" s="41"/>
      <c r="F246" s="219" t="s">
        <v>327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133</v>
      </c>
      <c r="AU246" s="18" t="s">
        <v>83</v>
      </c>
    </row>
    <row r="247" s="2" customFormat="1" ht="24.15" customHeight="1">
      <c r="A247" s="39"/>
      <c r="B247" s="40"/>
      <c r="C247" s="205" t="s">
        <v>379</v>
      </c>
      <c r="D247" s="205" t="s">
        <v>126</v>
      </c>
      <c r="E247" s="206" t="s">
        <v>329</v>
      </c>
      <c r="F247" s="207" t="s">
        <v>330</v>
      </c>
      <c r="G247" s="208" t="s">
        <v>157</v>
      </c>
      <c r="H247" s="209">
        <v>18</v>
      </c>
      <c r="I247" s="210"/>
      <c r="J247" s="211">
        <f>ROUND(I247*H247,2)</f>
        <v>0</v>
      </c>
      <c r="K247" s="207" t="s">
        <v>130</v>
      </c>
      <c r="L247" s="45"/>
      <c r="M247" s="212" t="s">
        <v>19</v>
      </c>
      <c r="N247" s="213" t="s">
        <v>44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131</v>
      </c>
      <c r="AT247" s="216" t="s">
        <v>126</v>
      </c>
      <c r="AU247" s="216" t="s">
        <v>83</v>
      </c>
      <c r="AY247" s="18" t="s">
        <v>124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81</v>
      </c>
      <c r="BK247" s="217">
        <f>ROUND(I247*H247,2)</f>
        <v>0</v>
      </c>
      <c r="BL247" s="18" t="s">
        <v>131</v>
      </c>
      <c r="BM247" s="216" t="s">
        <v>605</v>
      </c>
    </row>
    <row r="248" s="2" customFormat="1">
      <c r="A248" s="39"/>
      <c r="B248" s="40"/>
      <c r="C248" s="41"/>
      <c r="D248" s="218" t="s">
        <v>133</v>
      </c>
      <c r="E248" s="41"/>
      <c r="F248" s="219" t="s">
        <v>332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133</v>
      </c>
      <c r="AU248" s="18" t="s">
        <v>83</v>
      </c>
    </row>
    <row r="249" s="13" customFormat="1">
      <c r="A249" s="13"/>
      <c r="B249" s="223"/>
      <c r="C249" s="224"/>
      <c r="D249" s="225" t="s">
        <v>135</v>
      </c>
      <c r="E249" s="226" t="s">
        <v>19</v>
      </c>
      <c r="F249" s="227" t="s">
        <v>311</v>
      </c>
      <c r="G249" s="224"/>
      <c r="H249" s="228">
        <v>18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135</v>
      </c>
      <c r="AU249" s="234" t="s">
        <v>83</v>
      </c>
      <c r="AV249" s="13" t="s">
        <v>83</v>
      </c>
      <c r="AW249" s="13" t="s">
        <v>32</v>
      </c>
      <c r="AX249" s="13" t="s">
        <v>73</v>
      </c>
      <c r="AY249" s="234" t="s">
        <v>124</v>
      </c>
    </row>
    <row r="250" s="14" customFormat="1">
      <c r="A250" s="14"/>
      <c r="B250" s="235"/>
      <c r="C250" s="236"/>
      <c r="D250" s="225" t="s">
        <v>135</v>
      </c>
      <c r="E250" s="237" t="s">
        <v>19</v>
      </c>
      <c r="F250" s="238" t="s">
        <v>137</v>
      </c>
      <c r="G250" s="236"/>
      <c r="H250" s="239">
        <v>18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135</v>
      </c>
      <c r="AU250" s="245" t="s">
        <v>83</v>
      </c>
      <c r="AV250" s="14" t="s">
        <v>131</v>
      </c>
      <c r="AW250" s="14" t="s">
        <v>32</v>
      </c>
      <c r="AX250" s="14" t="s">
        <v>81</v>
      </c>
      <c r="AY250" s="245" t="s">
        <v>124</v>
      </c>
    </row>
    <row r="251" s="2" customFormat="1" ht="24.15" customHeight="1">
      <c r="A251" s="39"/>
      <c r="B251" s="40"/>
      <c r="C251" s="205" t="s">
        <v>385</v>
      </c>
      <c r="D251" s="205" t="s">
        <v>126</v>
      </c>
      <c r="E251" s="206" t="s">
        <v>334</v>
      </c>
      <c r="F251" s="207" t="s">
        <v>335</v>
      </c>
      <c r="G251" s="208" t="s">
        <v>129</v>
      </c>
      <c r="H251" s="209">
        <v>86</v>
      </c>
      <c r="I251" s="210"/>
      <c r="J251" s="211">
        <f>ROUND(I251*H251,2)</f>
        <v>0</v>
      </c>
      <c r="K251" s="207" t="s">
        <v>130</v>
      </c>
      <c r="L251" s="45"/>
      <c r="M251" s="212" t="s">
        <v>19</v>
      </c>
      <c r="N251" s="213" t="s">
        <v>44</v>
      </c>
      <c r="O251" s="85"/>
      <c r="P251" s="214">
        <f>O251*H251</f>
        <v>0</v>
      </c>
      <c r="Q251" s="214">
        <v>1.0000000000000001E-05</v>
      </c>
      <c r="R251" s="214">
        <f>Q251*H251</f>
        <v>0.00086000000000000009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131</v>
      </c>
      <c r="AT251" s="216" t="s">
        <v>126</v>
      </c>
      <c r="AU251" s="216" t="s">
        <v>83</v>
      </c>
      <c r="AY251" s="18" t="s">
        <v>124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81</v>
      </c>
      <c r="BK251" s="217">
        <f>ROUND(I251*H251,2)</f>
        <v>0</v>
      </c>
      <c r="BL251" s="18" t="s">
        <v>131</v>
      </c>
      <c r="BM251" s="216" t="s">
        <v>606</v>
      </c>
    </row>
    <row r="252" s="2" customFormat="1">
      <c r="A252" s="39"/>
      <c r="B252" s="40"/>
      <c r="C252" s="41"/>
      <c r="D252" s="218" t="s">
        <v>133</v>
      </c>
      <c r="E252" s="41"/>
      <c r="F252" s="219" t="s">
        <v>337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133</v>
      </c>
      <c r="AU252" s="18" t="s">
        <v>83</v>
      </c>
    </row>
    <row r="253" s="13" customFormat="1">
      <c r="A253" s="13"/>
      <c r="B253" s="223"/>
      <c r="C253" s="224"/>
      <c r="D253" s="225" t="s">
        <v>135</v>
      </c>
      <c r="E253" s="226" t="s">
        <v>19</v>
      </c>
      <c r="F253" s="227" t="s">
        <v>602</v>
      </c>
      <c r="G253" s="224"/>
      <c r="H253" s="228">
        <v>86</v>
      </c>
      <c r="I253" s="229"/>
      <c r="J253" s="224"/>
      <c r="K253" s="224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135</v>
      </c>
      <c r="AU253" s="234" t="s">
        <v>83</v>
      </c>
      <c r="AV253" s="13" t="s">
        <v>83</v>
      </c>
      <c r="AW253" s="13" t="s">
        <v>32</v>
      </c>
      <c r="AX253" s="13" t="s">
        <v>73</v>
      </c>
      <c r="AY253" s="234" t="s">
        <v>124</v>
      </c>
    </row>
    <row r="254" s="14" customFormat="1">
      <c r="A254" s="14"/>
      <c r="B254" s="235"/>
      <c r="C254" s="236"/>
      <c r="D254" s="225" t="s">
        <v>135</v>
      </c>
      <c r="E254" s="237" t="s">
        <v>19</v>
      </c>
      <c r="F254" s="238" t="s">
        <v>137</v>
      </c>
      <c r="G254" s="236"/>
      <c r="H254" s="239">
        <v>86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135</v>
      </c>
      <c r="AU254" s="245" t="s">
        <v>83</v>
      </c>
      <c r="AV254" s="14" t="s">
        <v>131</v>
      </c>
      <c r="AW254" s="14" t="s">
        <v>32</v>
      </c>
      <c r="AX254" s="14" t="s">
        <v>81</v>
      </c>
      <c r="AY254" s="245" t="s">
        <v>124</v>
      </c>
    </row>
    <row r="255" s="2" customFormat="1" ht="24.15" customHeight="1">
      <c r="A255" s="39"/>
      <c r="B255" s="40"/>
      <c r="C255" s="205" t="s">
        <v>391</v>
      </c>
      <c r="D255" s="205" t="s">
        <v>126</v>
      </c>
      <c r="E255" s="206" t="s">
        <v>339</v>
      </c>
      <c r="F255" s="207" t="s">
        <v>340</v>
      </c>
      <c r="G255" s="208" t="s">
        <v>157</v>
      </c>
      <c r="H255" s="209">
        <v>63.200000000000003</v>
      </c>
      <c r="I255" s="210"/>
      <c r="J255" s="211">
        <f>ROUND(I255*H255,2)</f>
        <v>0</v>
      </c>
      <c r="K255" s="207" t="s">
        <v>130</v>
      </c>
      <c r="L255" s="45"/>
      <c r="M255" s="212" t="s">
        <v>19</v>
      </c>
      <c r="N255" s="213" t="s">
        <v>44</v>
      </c>
      <c r="O255" s="85"/>
      <c r="P255" s="214">
        <f>O255*H255</f>
        <v>0</v>
      </c>
      <c r="Q255" s="214">
        <v>0.2195</v>
      </c>
      <c r="R255" s="214">
        <f>Q255*H255</f>
        <v>13.872400000000001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131</v>
      </c>
      <c r="AT255" s="216" t="s">
        <v>126</v>
      </c>
      <c r="AU255" s="216" t="s">
        <v>83</v>
      </c>
      <c r="AY255" s="18" t="s">
        <v>124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81</v>
      </c>
      <c r="BK255" s="217">
        <f>ROUND(I255*H255,2)</f>
        <v>0</v>
      </c>
      <c r="BL255" s="18" t="s">
        <v>131</v>
      </c>
      <c r="BM255" s="216" t="s">
        <v>607</v>
      </c>
    </row>
    <row r="256" s="2" customFormat="1">
      <c r="A256" s="39"/>
      <c r="B256" s="40"/>
      <c r="C256" s="41"/>
      <c r="D256" s="218" t="s">
        <v>133</v>
      </c>
      <c r="E256" s="41"/>
      <c r="F256" s="219" t="s">
        <v>342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133</v>
      </c>
      <c r="AU256" s="18" t="s">
        <v>83</v>
      </c>
    </row>
    <row r="257" s="13" customFormat="1">
      <c r="A257" s="13"/>
      <c r="B257" s="223"/>
      <c r="C257" s="224"/>
      <c r="D257" s="225" t="s">
        <v>135</v>
      </c>
      <c r="E257" s="226" t="s">
        <v>19</v>
      </c>
      <c r="F257" s="227" t="s">
        <v>608</v>
      </c>
      <c r="G257" s="224"/>
      <c r="H257" s="228">
        <v>63.200000000000003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135</v>
      </c>
      <c r="AU257" s="234" t="s">
        <v>83</v>
      </c>
      <c r="AV257" s="13" t="s">
        <v>83</v>
      </c>
      <c r="AW257" s="13" t="s">
        <v>32</v>
      </c>
      <c r="AX257" s="13" t="s">
        <v>73</v>
      </c>
      <c r="AY257" s="234" t="s">
        <v>124</v>
      </c>
    </row>
    <row r="258" s="14" customFormat="1">
      <c r="A258" s="14"/>
      <c r="B258" s="235"/>
      <c r="C258" s="236"/>
      <c r="D258" s="225" t="s">
        <v>135</v>
      </c>
      <c r="E258" s="237" t="s">
        <v>19</v>
      </c>
      <c r="F258" s="238" t="s">
        <v>137</v>
      </c>
      <c r="G258" s="236"/>
      <c r="H258" s="239">
        <v>63.200000000000003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135</v>
      </c>
      <c r="AU258" s="245" t="s">
        <v>83</v>
      </c>
      <c r="AV258" s="14" t="s">
        <v>131</v>
      </c>
      <c r="AW258" s="14" t="s">
        <v>32</v>
      </c>
      <c r="AX258" s="14" t="s">
        <v>81</v>
      </c>
      <c r="AY258" s="245" t="s">
        <v>124</v>
      </c>
    </row>
    <row r="259" s="2" customFormat="1" ht="16.5" customHeight="1">
      <c r="A259" s="39"/>
      <c r="B259" s="40"/>
      <c r="C259" s="246" t="s">
        <v>398</v>
      </c>
      <c r="D259" s="246" t="s">
        <v>198</v>
      </c>
      <c r="E259" s="247" t="s">
        <v>345</v>
      </c>
      <c r="F259" s="248" t="s">
        <v>346</v>
      </c>
      <c r="G259" s="249" t="s">
        <v>157</v>
      </c>
      <c r="H259" s="250">
        <v>64.463999999999999</v>
      </c>
      <c r="I259" s="251"/>
      <c r="J259" s="252">
        <f>ROUND(I259*H259,2)</f>
        <v>0</v>
      </c>
      <c r="K259" s="248" t="s">
        <v>130</v>
      </c>
      <c r="L259" s="253"/>
      <c r="M259" s="254" t="s">
        <v>19</v>
      </c>
      <c r="N259" s="255" t="s">
        <v>44</v>
      </c>
      <c r="O259" s="85"/>
      <c r="P259" s="214">
        <f>O259*H259</f>
        <v>0</v>
      </c>
      <c r="Q259" s="214">
        <v>0.080000000000000002</v>
      </c>
      <c r="R259" s="214">
        <f>Q259*H259</f>
        <v>5.1571199999999999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174</v>
      </c>
      <c r="AT259" s="216" t="s">
        <v>198</v>
      </c>
      <c r="AU259" s="216" t="s">
        <v>83</v>
      </c>
      <c r="AY259" s="18" t="s">
        <v>124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81</v>
      </c>
      <c r="BK259" s="217">
        <f>ROUND(I259*H259,2)</f>
        <v>0</v>
      </c>
      <c r="BL259" s="18" t="s">
        <v>131</v>
      </c>
      <c r="BM259" s="216" t="s">
        <v>609</v>
      </c>
    </row>
    <row r="260" s="13" customFormat="1">
      <c r="A260" s="13"/>
      <c r="B260" s="223"/>
      <c r="C260" s="224"/>
      <c r="D260" s="225" t="s">
        <v>135</v>
      </c>
      <c r="E260" s="224"/>
      <c r="F260" s="227" t="s">
        <v>610</v>
      </c>
      <c r="G260" s="224"/>
      <c r="H260" s="228">
        <v>64.463999999999999</v>
      </c>
      <c r="I260" s="229"/>
      <c r="J260" s="224"/>
      <c r="K260" s="224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135</v>
      </c>
      <c r="AU260" s="234" t="s">
        <v>83</v>
      </c>
      <c r="AV260" s="13" t="s">
        <v>83</v>
      </c>
      <c r="AW260" s="13" t="s">
        <v>4</v>
      </c>
      <c r="AX260" s="13" t="s">
        <v>81</v>
      </c>
      <c r="AY260" s="234" t="s">
        <v>124</v>
      </c>
    </row>
    <row r="261" s="2" customFormat="1" ht="24.15" customHeight="1">
      <c r="A261" s="39"/>
      <c r="B261" s="40"/>
      <c r="C261" s="205" t="s">
        <v>404</v>
      </c>
      <c r="D261" s="205" t="s">
        <v>126</v>
      </c>
      <c r="E261" s="206" t="s">
        <v>611</v>
      </c>
      <c r="F261" s="207" t="s">
        <v>612</v>
      </c>
      <c r="G261" s="208" t="s">
        <v>157</v>
      </c>
      <c r="H261" s="209">
        <v>270</v>
      </c>
      <c r="I261" s="210"/>
      <c r="J261" s="211">
        <f>ROUND(I261*H261,2)</f>
        <v>0</v>
      </c>
      <c r="K261" s="207" t="s">
        <v>130</v>
      </c>
      <c r="L261" s="45"/>
      <c r="M261" s="212" t="s">
        <v>19</v>
      </c>
      <c r="N261" s="213" t="s">
        <v>44</v>
      </c>
      <c r="O261" s="85"/>
      <c r="P261" s="214">
        <f>O261*H261</f>
        <v>0</v>
      </c>
      <c r="Q261" s="214">
        <v>0.18292</v>
      </c>
      <c r="R261" s="214">
        <f>Q261*H261</f>
        <v>49.388399999999997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131</v>
      </c>
      <c r="AT261" s="216" t="s">
        <v>126</v>
      </c>
      <c r="AU261" s="216" t="s">
        <v>83</v>
      </c>
      <c r="AY261" s="18" t="s">
        <v>124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81</v>
      </c>
      <c r="BK261" s="217">
        <f>ROUND(I261*H261,2)</f>
        <v>0</v>
      </c>
      <c r="BL261" s="18" t="s">
        <v>131</v>
      </c>
      <c r="BM261" s="216" t="s">
        <v>613</v>
      </c>
    </row>
    <row r="262" s="2" customFormat="1">
      <c r="A262" s="39"/>
      <c r="B262" s="40"/>
      <c r="C262" s="41"/>
      <c r="D262" s="218" t="s">
        <v>133</v>
      </c>
      <c r="E262" s="41"/>
      <c r="F262" s="219" t="s">
        <v>614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133</v>
      </c>
      <c r="AU262" s="18" t="s">
        <v>83</v>
      </c>
    </row>
    <row r="263" s="13" customFormat="1">
      <c r="A263" s="13"/>
      <c r="B263" s="223"/>
      <c r="C263" s="224"/>
      <c r="D263" s="225" t="s">
        <v>135</v>
      </c>
      <c r="E263" s="226" t="s">
        <v>19</v>
      </c>
      <c r="F263" s="227" t="s">
        <v>615</v>
      </c>
      <c r="G263" s="224"/>
      <c r="H263" s="228">
        <v>270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135</v>
      </c>
      <c r="AU263" s="234" t="s">
        <v>83</v>
      </c>
      <c r="AV263" s="13" t="s">
        <v>83</v>
      </c>
      <c r="AW263" s="13" t="s">
        <v>32</v>
      </c>
      <c r="AX263" s="13" t="s">
        <v>73</v>
      </c>
      <c r="AY263" s="234" t="s">
        <v>124</v>
      </c>
    </row>
    <row r="264" s="14" customFormat="1">
      <c r="A264" s="14"/>
      <c r="B264" s="235"/>
      <c r="C264" s="236"/>
      <c r="D264" s="225" t="s">
        <v>135</v>
      </c>
      <c r="E264" s="237" t="s">
        <v>19</v>
      </c>
      <c r="F264" s="238" t="s">
        <v>137</v>
      </c>
      <c r="G264" s="236"/>
      <c r="H264" s="239">
        <v>270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135</v>
      </c>
      <c r="AU264" s="245" t="s">
        <v>83</v>
      </c>
      <c r="AV264" s="14" t="s">
        <v>131</v>
      </c>
      <c r="AW264" s="14" t="s">
        <v>32</v>
      </c>
      <c r="AX264" s="14" t="s">
        <v>81</v>
      </c>
      <c r="AY264" s="245" t="s">
        <v>124</v>
      </c>
    </row>
    <row r="265" s="2" customFormat="1" ht="16.5" customHeight="1">
      <c r="A265" s="39"/>
      <c r="B265" s="40"/>
      <c r="C265" s="205" t="s">
        <v>410</v>
      </c>
      <c r="D265" s="205" t="s">
        <v>126</v>
      </c>
      <c r="E265" s="206" t="s">
        <v>350</v>
      </c>
      <c r="F265" s="207" t="s">
        <v>351</v>
      </c>
      <c r="G265" s="208" t="s">
        <v>170</v>
      </c>
      <c r="H265" s="209">
        <v>4.4240000000000004</v>
      </c>
      <c r="I265" s="210"/>
      <c r="J265" s="211">
        <f>ROUND(I265*H265,2)</f>
        <v>0</v>
      </c>
      <c r="K265" s="207" t="s">
        <v>130</v>
      </c>
      <c r="L265" s="45"/>
      <c r="M265" s="212" t="s">
        <v>19</v>
      </c>
      <c r="N265" s="213" t="s">
        <v>44</v>
      </c>
      <c r="O265" s="85"/>
      <c r="P265" s="214">
        <f>O265*H265</f>
        <v>0</v>
      </c>
      <c r="Q265" s="214">
        <v>2.2563399999999998</v>
      </c>
      <c r="R265" s="214">
        <f>Q265*H265</f>
        <v>9.9820481599999997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131</v>
      </c>
      <c r="AT265" s="216" t="s">
        <v>126</v>
      </c>
      <c r="AU265" s="216" t="s">
        <v>83</v>
      </c>
      <c r="AY265" s="18" t="s">
        <v>124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131</v>
      </c>
      <c r="BM265" s="216" t="s">
        <v>616</v>
      </c>
    </row>
    <row r="266" s="2" customFormat="1">
      <c r="A266" s="39"/>
      <c r="B266" s="40"/>
      <c r="C266" s="41"/>
      <c r="D266" s="218" t="s">
        <v>133</v>
      </c>
      <c r="E266" s="41"/>
      <c r="F266" s="219" t="s">
        <v>353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133</v>
      </c>
      <c r="AU266" s="18" t="s">
        <v>83</v>
      </c>
    </row>
    <row r="267" s="13" customFormat="1">
      <c r="A267" s="13"/>
      <c r="B267" s="223"/>
      <c r="C267" s="224"/>
      <c r="D267" s="225" t="s">
        <v>135</v>
      </c>
      <c r="E267" s="226" t="s">
        <v>19</v>
      </c>
      <c r="F267" s="227" t="s">
        <v>617</v>
      </c>
      <c r="G267" s="224"/>
      <c r="H267" s="228">
        <v>4.4240000000000004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135</v>
      </c>
      <c r="AU267" s="234" t="s">
        <v>83</v>
      </c>
      <c r="AV267" s="13" t="s">
        <v>83</v>
      </c>
      <c r="AW267" s="13" t="s">
        <v>32</v>
      </c>
      <c r="AX267" s="13" t="s">
        <v>73</v>
      </c>
      <c r="AY267" s="234" t="s">
        <v>124</v>
      </c>
    </row>
    <row r="268" s="14" customFormat="1">
      <c r="A268" s="14"/>
      <c r="B268" s="235"/>
      <c r="C268" s="236"/>
      <c r="D268" s="225" t="s">
        <v>135</v>
      </c>
      <c r="E268" s="237" t="s">
        <v>19</v>
      </c>
      <c r="F268" s="238" t="s">
        <v>137</v>
      </c>
      <c r="G268" s="236"/>
      <c r="H268" s="239">
        <v>4.4240000000000004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135</v>
      </c>
      <c r="AU268" s="245" t="s">
        <v>83</v>
      </c>
      <c r="AV268" s="14" t="s">
        <v>131</v>
      </c>
      <c r="AW268" s="14" t="s">
        <v>32</v>
      </c>
      <c r="AX268" s="14" t="s">
        <v>81</v>
      </c>
      <c r="AY268" s="245" t="s">
        <v>124</v>
      </c>
    </row>
    <row r="269" s="2" customFormat="1" ht="21.75" customHeight="1">
      <c r="A269" s="39"/>
      <c r="B269" s="40"/>
      <c r="C269" s="205" t="s">
        <v>417</v>
      </c>
      <c r="D269" s="205" t="s">
        <v>126</v>
      </c>
      <c r="E269" s="206" t="s">
        <v>356</v>
      </c>
      <c r="F269" s="207" t="s">
        <v>357</v>
      </c>
      <c r="G269" s="208" t="s">
        <v>157</v>
      </c>
      <c r="H269" s="209">
        <v>105</v>
      </c>
      <c r="I269" s="210"/>
      <c r="J269" s="211">
        <f>ROUND(I269*H269,2)</f>
        <v>0</v>
      </c>
      <c r="K269" s="207" t="s">
        <v>130</v>
      </c>
      <c r="L269" s="45"/>
      <c r="M269" s="212" t="s">
        <v>19</v>
      </c>
      <c r="N269" s="213" t="s">
        <v>44</v>
      </c>
      <c r="O269" s="85"/>
      <c r="P269" s="214">
        <f>O269*H269</f>
        <v>0</v>
      </c>
      <c r="Q269" s="214">
        <v>1.0000000000000001E-05</v>
      </c>
      <c r="R269" s="214">
        <f>Q269*H269</f>
        <v>0.0010500000000000002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131</v>
      </c>
      <c r="AT269" s="216" t="s">
        <v>126</v>
      </c>
      <c r="AU269" s="216" t="s">
        <v>83</v>
      </c>
      <c r="AY269" s="18" t="s">
        <v>124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81</v>
      </c>
      <c r="BK269" s="217">
        <f>ROUND(I269*H269,2)</f>
        <v>0</v>
      </c>
      <c r="BL269" s="18" t="s">
        <v>131</v>
      </c>
      <c r="BM269" s="216" t="s">
        <v>618</v>
      </c>
    </row>
    <row r="270" s="2" customFormat="1">
      <c r="A270" s="39"/>
      <c r="B270" s="40"/>
      <c r="C270" s="41"/>
      <c r="D270" s="218" t="s">
        <v>133</v>
      </c>
      <c r="E270" s="41"/>
      <c r="F270" s="219" t="s">
        <v>359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133</v>
      </c>
      <c r="AU270" s="18" t="s">
        <v>83</v>
      </c>
    </row>
    <row r="271" s="13" customFormat="1">
      <c r="A271" s="13"/>
      <c r="B271" s="223"/>
      <c r="C271" s="224"/>
      <c r="D271" s="225" t="s">
        <v>135</v>
      </c>
      <c r="E271" s="226" t="s">
        <v>19</v>
      </c>
      <c r="F271" s="227" t="s">
        <v>619</v>
      </c>
      <c r="G271" s="224"/>
      <c r="H271" s="228">
        <v>105</v>
      </c>
      <c r="I271" s="229"/>
      <c r="J271" s="224"/>
      <c r="K271" s="224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135</v>
      </c>
      <c r="AU271" s="234" t="s">
        <v>83</v>
      </c>
      <c r="AV271" s="13" t="s">
        <v>83</v>
      </c>
      <c r="AW271" s="13" t="s">
        <v>32</v>
      </c>
      <c r="AX271" s="13" t="s">
        <v>73</v>
      </c>
      <c r="AY271" s="234" t="s">
        <v>124</v>
      </c>
    </row>
    <row r="272" s="14" customFormat="1">
      <c r="A272" s="14"/>
      <c r="B272" s="235"/>
      <c r="C272" s="236"/>
      <c r="D272" s="225" t="s">
        <v>135</v>
      </c>
      <c r="E272" s="237" t="s">
        <v>19</v>
      </c>
      <c r="F272" s="238" t="s">
        <v>137</v>
      </c>
      <c r="G272" s="236"/>
      <c r="H272" s="239">
        <v>105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135</v>
      </c>
      <c r="AU272" s="245" t="s">
        <v>83</v>
      </c>
      <c r="AV272" s="14" t="s">
        <v>131</v>
      </c>
      <c r="AW272" s="14" t="s">
        <v>32</v>
      </c>
      <c r="AX272" s="14" t="s">
        <v>81</v>
      </c>
      <c r="AY272" s="245" t="s">
        <v>124</v>
      </c>
    </row>
    <row r="273" s="2" customFormat="1" ht="24.15" customHeight="1">
      <c r="A273" s="39"/>
      <c r="B273" s="40"/>
      <c r="C273" s="205" t="s">
        <v>422</v>
      </c>
      <c r="D273" s="205" t="s">
        <v>126</v>
      </c>
      <c r="E273" s="206" t="s">
        <v>362</v>
      </c>
      <c r="F273" s="207" t="s">
        <v>363</v>
      </c>
      <c r="G273" s="208" t="s">
        <v>157</v>
      </c>
      <c r="H273" s="209">
        <v>105</v>
      </c>
      <c r="I273" s="210"/>
      <c r="J273" s="211">
        <f>ROUND(I273*H273,2)</f>
        <v>0</v>
      </c>
      <c r="K273" s="207" t="s">
        <v>130</v>
      </c>
      <c r="L273" s="45"/>
      <c r="M273" s="212" t="s">
        <v>19</v>
      </c>
      <c r="N273" s="213" t="s">
        <v>44</v>
      </c>
      <c r="O273" s="85"/>
      <c r="P273" s="214">
        <f>O273*H273</f>
        <v>0</v>
      </c>
      <c r="Q273" s="214">
        <v>0.00034000000000000002</v>
      </c>
      <c r="R273" s="214">
        <f>Q273*H273</f>
        <v>0.035700000000000003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131</v>
      </c>
      <c r="AT273" s="216" t="s">
        <v>126</v>
      </c>
      <c r="AU273" s="216" t="s">
        <v>83</v>
      </c>
      <c r="AY273" s="18" t="s">
        <v>124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81</v>
      </c>
      <c r="BK273" s="217">
        <f>ROUND(I273*H273,2)</f>
        <v>0</v>
      </c>
      <c r="BL273" s="18" t="s">
        <v>131</v>
      </c>
      <c r="BM273" s="216" t="s">
        <v>620</v>
      </c>
    </row>
    <row r="274" s="2" customFormat="1">
      <c r="A274" s="39"/>
      <c r="B274" s="40"/>
      <c r="C274" s="41"/>
      <c r="D274" s="218" t="s">
        <v>133</v>
      </c>
      <c r="E274" s="41"/>
      <c r="F274" s="219" t="s">
        <v>365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133</v>
      </c>
      <c r="AU274" s="18" t="s">
        <v>83</v>
      </c>
    </row>
    <row r="275" s="13" customFormat="1">
      <c r="A275" s="13"/>
      <c r="B275" s="223"/>
      <c r="C275" s="224"/>
      <c r="D275" s="225" t="s">
        <v>135</v>
      </c>
      <c r="E275" s="226" t="s">
        <v>19</v>
      </c>
      <c r="F275" s="227" t="s">
        <v>621</v>
      </c>
      <c r="G275" s="224"/>
      <c r="H275" s="228">
        <v>105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135</v>
      </c>
      <c r="AU275" s="234" t="s">
        <v>83</v>
      </c>
      <c r="AV275" s="13" t="s">
        <v>83</v>
      </c>
      <c r="AW275" s="13" t="s">
        <v>32</v>
      </c>
      <c r="AX275" s="13" t="s">
        <v>73</v>
      </c>
      <c r="AY275" s="234" t="s">
        <v>124</v>
      </c>
    </row>
    <row r="276" s="14" customFormat="1">
      <c r="A276" s="14"/>
      <c r="B276" s="235"/>
      <c r="C276" s="236"/>
      <c r="D276" s="225" t="s">
        <v>135</v>
      </c>
      <c r="E276" s="237" t="s">
        <v>19</v>
      </c>
      <c r="F276" s="238" t="s">
        <v>137</v>
      </c>
      <c r="G276" s="236"/>
      <c r="H276" s="239">
        <v>105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135</v>
      </c>
      <c r="AU276" s="245" t="s">
        <v>83</v>
      </c>
      <c r="AV276" s="14" t="s">
        <v>131</v>
      </c>
      <c r="AW276" s="14" t="s">
        <v>32</v>
      </c>
      <c r="AX276" s="14" t="s">
        <v>81</v>
      </c>
      <c r="AY276" s="245" t="s">
        <v>124</v>
      </c>
    </row>
    <row r="277" s="2" customFormat="1" ht="16.5" customHeight="1">
      <c r="A277" s="39"/>
      <c r="B277" s="40"/>
      <c r="C277" s="205" t="s">
        <v>428</v>
      </c>
      <c r="D277" s="205" t="s">
        <v>126</v>
      </c>
      <c r="E277" s="206" t="s">
        <v>368</v>
      </c>
      <c r="F277" s="207" t="s">
        <v>369</v>
      </c>
      <c r="G277" s="208" t="s">
        <v>157</v>
      </c>
      <c r="H277" s="209">
        <v>105</v>
      </c>
      <c r="I277" s="210"/>
      <c r="J277" s="211">
        <f>ROUND(I277*H277,2)</f>
        <v>0</v>
      </c>
      <c r="K277" s="207" t="s">
        <v>130</v>
      </c>
      <c r="L277" s="45"/>
      <c r="M277" s="212" t="s">
        <v>19</v>
      </c>
      <c r="N277" s="213" t="s">
        <v>44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131</v>
      </c>
      <c r="AT277" s="216" t="s">
        <v>126</v>
      </c>
      <c r="AU277" s="216" t="s">
        <v>83</v>
      </c>
      <c r="AY277" s="18" t="s">
        <v>124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81</v>
      </c>
      <c r="BK277" s="217">
        <f>ROUND(I277*H277,2)</f>
        <v>0</v>
      </c>
      <c r="BL277" s="18" t="s">
        <v>131</v>
      </c>
      <c r="BM277" s="216" t="s">
        <v>622</v>
      </c>
    </row>
    <row r="278" s="2" customFormat="1">
      <c r="A278" s="39"/>
      <c r="B278" s="40"/>
      <c r="C278" s="41"/>
      <c r="D278" s="218" t="s">
        <v>133</v>
      </c>
      <c r="E278" s="41"/>
      <c r="F278" s="219" t="s">
        <v>371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133</v>
      </c>
      <c r="AU278" s="18" t="s">
        <v>83</v>
      </c>
    </row>
    <row r="279" s="13" customFormat="1">
      <c r="A279" s="13"/>
      <c r="B279" s="223"/>
      <c r="C279" s="224"/>
      <c r="D279" s="225" t="s">
        <v>135</v>
      </c>
      <c r="E279" s="226" t="s">
        <v>19</v>
      </c>
      <c r="F279" s="227" t="s">
        <v>623</v>
      </c>
      <c r="G279" s="224"/>
      <c r="H279" s="228">
        <v>105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135</v>
      </c>
      <c r="AU279" s="234" t="s">
        <v>83</v>
      </c>
      <c r="AV279" s="13" t="s">
        <v>83</v>
      </c>
      <c r="AW279" s="13" t="s">
        <v>32</v>
      </c>
      <c r="AX279" s="13" t="s">
        <v>73</v>
      </c>
      <c r="AY279" s="234" t="s">
        <v>124</v>
      </c>
    </row>
    <row r="280" s="14" customFormat="1">
      <c r="A280" s="14"/>
      <c r="B280" s="235"/>
      <c r="C280" s="236"/>
      <c r="D280" s="225" t="s">
        <v>135</v>
      </c>
      <c r="E280" s="237" t="s">
        <v>19</v>
      </c>
      <c r="F280" s="238" t="s">
        <v>137</v>
      </c>
      <c r="G280" s="236"/>
      <c r="H280" s="239">
        <v>105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135</v>
      </c>
      <c r="AU280" s="245" t="s">
        <v>83</v>
      </c>
      <c r="AV280" s="14" t="s">
        <v>131</v>
      </c>
      <c r="AW280" s="14" t="s">
        <v>32</v>
      </c>
      <c r="AX280" s="14" t="s">
        <v>81</v>
      </c>
      <c r="AY280" s="245" t="s">
        <v>124</v>
      </c>
    </row>
    <row r="281" s="2" customFormat="1" ht="21.75" customHeight="1">
      <c r="A281" s="39"/>
      <c r="B281" s="40"/>
      <c r="C281" s="205" t="s">
        <v>434</v>
      </c>
      <c r="D281" s="205" t="s">
        <v>126</v>
      </c>
      <c r="E281" s="206" t="s">
        <v>374</v>
      </c>
      <c r="F281" s="207" t="s">
        <v>375</v>
      </c>
      <c r="G281" s="208" t="s">
        <v>129</v>
      </c>
      <c r="H281" s="209">
        <v>4000</v>
      </c>
      <c r="I281" s="210"/>
      <c r="J281" s="211">
        <f>ROUND(I281*H281,2)</f>
        <v>0</v>
      </c>
      <c r="K281" s="207" t="s">
        <v>130</v>
      </c>
      <c r="L281" s="45"/>
      <c r="M281" s="212" t="s">
        <v>19</v>
      </c>
      <c r="N281" s="213" t="s">
        <v>44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0.01</v>
      </c>
      <c r="T281" s="215">
        <f>S281*H281</f>
        <v>40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131</v>
      </c>
      <c r="AT281" s="216" t="s">
        <v>126</v>
      </c>
      <c r="AU281" s="216" t="s">
        <v>83</v>
      </c>
      <c r="AY281" s="18" t="s">
        <v>124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81</v>
      </c>
      <c r="BK281" s="217">
        <f>ROUND(I281*H281,2)</f>
        <v>0</v>
      </c>
      <c r="BL281" s="18" t="s">
        <v>131</v>
      </c>
      <c r="BM281" s="216" t="s">
        <v>624</v>
      </c>
    </row>
    <row r="282" s="2" customFormat="1">
      <c r="A282" s="39"/>
      <c r="B282" s="40"/>
      <c r="C282" s="41"/>
      <c r="D282" s="218" t="s">
        <v>133</v>
      </c>
      <c r="E282" s="41"/>
      <c r="F282" s="219" t="s">
        <v>377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133</v>
      </c>
      <c r="AU282" s="18" t="s">
        <v>83</v>
      </c>
    </row>
    <row r="283" s="13" customFormat="1">
      <c r="A283" s="13"/>
      <c r="B283" s="223"/>
      <c r="C283" s="224"/>
      <c r="D283" s="225" t="s">
        <v>135</v>
      </c>
      <c r="E283" s="226" t="s">
        <v>19</v>
      </c>
      <c r="F283" s="227" t="s">
        <v>378</v>
      </c>
      <c r="G283" s="224"/>
      <c r="H283" s="228">
        <v>4000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135</v>
      </c>
      <c r="AU283" s="234" t="s">
        <v>83</v>
      </c>
      <c r="AV283" s="13" t="s">
        <v>83</v>
      </c>
      <c r="AW283" s="13" t="s">
        <v>32</v>
      </c>
      <c r="AX283" s="13" t="s">
        <v>73</v>
      </c>
      <c r="AY283" s="234" t="s">
        <v>124</v>
      </c>
    </row>
    <row r="284" s="14" customFormat="1">
      <c r="A284" s="14"/>
      <c r="B284" s="235"/>
      <c r="C284" s="236"/>
      <c r="D284" s="225" t="s">
        <v>135</v>
      </c>
      <c r="E284" s="237" t="s">
        <v>19</v>
      </c>
      <c r="F284" s="238" t="s">
        <v>137</v>
      </c>
      <c r="G284" s="236"/>
      <c r="H284" s="239">
        <v>4000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135</v>
      </c>
      <c r="AU284" s="245" t="s">
        <v>83</v>
      </c>
      <c r="AV284" s="14" t="s">
        <v>131</v>
      </c>
      <c r="AW284" s="14" t="s">
        <v>32</v>
      </c>
      <c r="AX284" s="14" t="s">
        <v>81</v>
      </c>
      <c r="AY284" s="245" t="s">
        <v>124</v>
      </c>
    </row>
    <row r="285" s="2" customFormat="1" ht="24.15" customHeight="1">
      <c r="A285" s="39"/>
      <c r="B285" s="40"/>
      <c r="C285" s="205" t="s">
        <v>439</v>
      </c>
      <c r="D285" s="205" t="s">
        <v>126</v>
      </c>
      <c r="E285" s="206" t="s">
        <v>380</v>
      </c>
      <c r="F285" s="207" t="s">
        <v>381</v>
      </c>
      <c r="G285" s="208" t="s">
        <v>157</v>
      </c>
      <c r="H285" s="209">
        <v>4</v>
      </c>
      <c r="I285" s="210"/>
      <c r="J285" s="211">
        <f>ROUND(I285*H285,2)</f>
        <v>0</v>
      </c>
      <c r="K285" s="207" t="s">
        <v>130</v>
      </c>
      <c r="L285" s="45"/>
      <c r="M285" s="212" t="s">
        <v>19</v>
      </c>
      <c r="N285" s="213" t="s">
        <v>44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0.028000000000000001</v>
      </c>
      <c r="T285" s="215">
        <f>S285*H285</f>
        <v>0.112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131</v>
      </c>
      <c r="AT285" s="216" t="s">
        <v>126</v>
      </c>
      <c r="AU285" s="216" t="s">
        <v>83</v>
      </c>
      <c r="AY285" s="18" t="s">
        <v>124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81</v>
      </c>
      <c r="BK285" s="217">
        <f>ROUND(I285*H285,2)</f>
        <v>0</v>
      </c>
      <c r="BL285" s="18" t="s">
        <v>131</v>
      </c>
      <c r="BM285" s="216" t="s">
        <v>625</v>
      </c>
    </row>
    <row r="286" s="2" customFormat="1">
      <c r="A286" s="39"/>
      <c r="B286" s="40"/>
      <c r="C286" s="41"/>
      <c r="D286" s="218" t="s">
        <v>133</v>
      </c>
      <c r="E286" s="41"/>
      <c r="F286" s="219" t="s">
        <v>383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133</v>
      </c>
      <c r="AU286" s="18" t="s">
        <v>83</v>
      </c>
    </row>
    <row r="287" s="13" customFormat="1">
      <c r="A287" s="13"/>
      <c r="B287" s="223"/>
      <c r="C287" s="224"/>
      <c r="D287" s="225" t="s">
        <v>135</v>
      </c>
      <c r="E287" s="226" t="s">
        <v>19</v>
      </c>
      <c r="F287" s="227" t="s">
        <v>626</v>
      </c>
      <c r="G287" s="224"/>
      <c r="H287" s="228">
        <v>4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135</v>
      </c>
      <c r="AU287" s="234" t="s">
        <v>83</v>
      </c>
      <c r="AV287" s="13" t="s">
        <v>83</v>
      </c>
      <c r="AW287" s="13" t="s">
        <v>32</v>
      </c>
      <c r="AX287" s="13" t="s">
        <v>73</v>
      </c>
      <c r="AY287" s="234" t="s">
        <v>124</v>
      </c>
    </row>
    <row r="288" s="14" customFormat="1">
      <c r="A288" s="14"/>
      <c r="B288" s="235"/>
      <c r="C288" s="236"/>
      <c r="D288" s="225" t="s">
        <v>135</v>
      </c>
      <c r="E288" s="237" t="s">
        <v>19</v>
      </c>
      <c r="F288" s="238" t="s">
        <v>137</v>
      </c>
      <c r="G288" s="236"/>
      <c r="H288" s="239">
        <v>4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135</v>
      </c>
      <c r="AU288" s="245" t="s">
        <v>83</v>
      </c>
      <c r="AV288" s="14" t="s">
        <v>131</v>
      </c>
      <c r="AW288" s="14" t="s">
        <v>32</v>
      </c>
      <c r="AX288" s="14" t="s">
        <v>81</v>
      </c>
      <c r="AY288" s="245" t="s">
        <v>124</v>
      </c>
    </row>
    <row r="289" s="2" customFormat="1" ht="37.8" customHeight="1">
      <c r="A289" s="39"/>
      <c r="B289" s="40"/>
      <c r="C289" s="205" t="s">
        <v>443</v>
      </c>
      <c r="D289" s="205" t="s">
        <v>126</v>
      </c>
      <c r="E289" s="206" t="s">
        <v>627</v>
      </c>
      <c r="F289" s="207" t="s">
        <v>628</v>
      </c>
      <c r="G289" s="208" t="s">
        <v>157</v>
      </c>
      <c r="H289" s="209">
        <v>270</v>
      </c>
      <c r="I289" s="210"/>
      <c r="J289" s="211">
        <f>ROUND(I289*H289,2)</f>
        <v>0</v>
      </c>
      <c r="K289" s="207" t="s">
        <v>130</v>
      </c>
      <c r="L289" s="45"/>
      <c r="M289" s="212" t="s">
        <v>19</v>
      </c>
      <c r="N289" s="213" t="s">
        <v>44</v>
      </c>
      <c r="O289" s="85"/>
      <c r="P289" s="214">
        <f>O289*H289</f>
        <v>0</v>
      </c>
      <c r="Q289" s="214">
        <v>0</v>
      </c>
      <c r="R289" s="214">
        <f>Q289*H289</f>
        <v>0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131</v>
      </c>
      <c r="AT289" s="216" t="s">
        <v>126</v>
      </c>
      <c r="AU289" s="216" t="s">
        <v>83</v>
      </c>
      <c r="AY289" s="18" t="s">
        <v>124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81</v>
      </c>
      <c r="BK289" s="217">
        <f>ROUND(I289*H289,2)</f>
        <v>0</v>
      </c>
      <c r="BL289" s="18" t="s">
        <v>131</v>
      </c>
      <c r="BM289" s="216" t="s">
        <v>629</v>
      </c>
    </row>
    <row r="290" s="2" customFormat="1">
      <c r="A290" s="39"/>
      <c r="B290" s="40"/>
      <c r="C290" s="41"/>
      <c r="D290" s="218" t="s">
        <v>133</v>
      </c>
      <c r="E290" s="41"/>
      <c r="F290" s="219" t="s">
        <v>630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133</v>
      </c>
      <c r="AU290" s="18" t="s">
        <v>83</v>
      </c>
    </row>
    <row r="291" s="13" customFormat="1">
      <c r="A291" s="13"/>
      <c r="B291" s="223"/>
      <c r="C291" s="224"/>
      <c r="D291" s="225" t="s">
        <v>135</v>
      </c>
      <c r="E291" s="226" t="s">
        <v>19</v>
      </c>
      <c r="F291" s="227" t="s">
        <v>631</v>
      </c>
      <c r="G291" s="224"/>
      <c r="H291" s="228">
        <v>270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83</v>
      </c>
      <c r="AV291" s="13" t="s">
        <v>83</v>
      </c>
      <c r="AW291" s="13" t="s">
        <v>32</v>
      </c>
      <c r="AX291" s="13" t="s">
        <v>73</v>
      </c>
      <c r="AY291" s="234" t="s">
        <v>124</v>
      </c>
    </row>
    <row r="292" s="14" customFormat="1">
      <c r="A292" s="14"/>
      <c r="B292" s="235"/>
      <c r="C292" s="236"/>
      <c r="D292" s="225" t="s">
        <v>135</v>
      </c>
      <c r="E292" s="237" t="s">
        <v>19</v>
      </c>
      <c r="F292" s="238" t="s">
        <v>137</v>
      </c>
      <c r="G292" s="236"/>
      <c r="H292" s="239">
        <v>270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135</v>
      </c>
      <c r="AU292" s="245" t="s">
        <v>83</v>
      </c>
      <c r="AV292" s="14" t="s">
        <v>131</v>
      </c>
      <c r="AW292" s="14" t="s">
        <v>32</v>
      </c>
      <c r="AX292" s="14" t="s">
        <v>81</v>
      </c>
      <c r="AY292" s="245" t="s">
        <v>124</v>
      </c>
    </row>
    <row r="293" s="2" customFormat="1" ht="37.8" customHeight="1">
      <c r="A293" s="39"/>
      <c r="B293" s="40"/>
      <c r="C293" s="205" t="s">
        <v>450</v>
      </c>
      <c r="D293" s="205" t="s">
        <v>126</v>
      </c>
      <c r="E293" s="206" t="s">
        <v>632</v>
      </c>
      <c r="F293" s="207" t="s">
        <v>633</v>
      </c>
      <c r="G293" s="208" t="s">
        <v>129</v>
      </c>
      <c r="H293" s="209">
        <v>36</v>
      </c>
      <c r="I293" s="210"/>
      <c r="J293" s="211">
        <f>ROUND(I293*H293,2)</f>
        <v>0</v>
      </c>
      <c r="K293" s="207" t="s">
        <v>130</v>
      </c>
      <c r="L293" s="45"/>
      <c r="M293" s="212" t="s">
        <v>19</v>
      </c>
      <c r="N293" s="213" t="s">
        <v>44</v>
      </c>
      <c r="O293" s="85"/>
      <c r="P293" s="214">
        <f>O293*H293</f>
        <v>0</v>
      </c>
      <c r="Q293" s="214">
        <v>0</v>
      </c>
      <c r="R293" s="214">
        <f>Q293*H293</f>
        <v>0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131</v>
      </c>
      <c r="AT293" s="216" t="s">
        <v>126</v>
      </c>
      <c r="AU293" s="216" t="s">
        <v>83</v>
      </c>
      <c r="AY293" s="18" t="s">
        <v>124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81</v>
      </c>
      <c r="BK293" s="217">
        <f>ROUND(I293*H293,2)</f>
        <v>0</v>
      </c>
      <c r="BL293" s="18" t="s">
        <v>131</v>
      </c>
      <c r="BM293" s="216" t="s">
        <v>634</v>
      </c>
    </row>
    <row r="294" s="2" customFormat="1">
      <c r="A294" s="39"/>
      <c r="B294" s="40"/>
      <c r="C294" s="41"/>
      <c r="D294" s="218" t="s">
        <v>133</v>
      </c>
      <c r="E294" s="41"/>
      <c r="F294" s="219" t="s">
        <v>635</v>
      </c>
      <c r="G294" s="41"/>
      <c r="H294" s="41"/>
      <c r="I294" s="220"/>
      <c r="J294" s="41"/>
      <c r="K294" s="41"/>
      <c r="L294" s="45"/>
      <c r="M294" s="221"/>
      <c r="N294" s="222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133</v>
      </c>
      <c r="AU294" s="18" t="s">
        <v>83</v>
      </c>
    </row>
    <row r="295" s="13" customFormat="1">
      <c r="A295" s="13"/>
      <c r="B295" s="223"/>
      <c r="C295" s="224"/>
      <c r="D295" s="225" t="s">
        <v>135</v>
      </c>
      <c r="E295" s="226" t="s">
        <v>19</v>
      </c>
      <c r="F295" s="227" t="s">
        <v>636</v>
      </c>
      <c r="G295" s="224"/>
      <c r="H295" s="228">
        <v>36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135</v>
      </c>
      <c r="AU295" s="234" t="s">
        <v>83</v>
      </c>
      <c r="AV295" s="13" t="s">
        <v>83</v>
      </c>
      <c r="AW295" s="13" t="s">
        <v>32</v>
      </c>
      <c r="AX295" s="13" t="s">
        <v>73</v>
      </c>
      <c r="AY295" s="234" t="s">
        <v>124</v>
      </c>
    </row>
    <row r="296" s="14" customFormat="1">
      <c r="A296" s="14"/>
      <c r="B296" s="235"/>
      <c r="C296" s="236"/>
      <c r="D296" s="225" t="s">
        <v>135</v>
      </c>
      <c r="E296" s="237" t="s">
        <v>19</v>
      </c>
      <c r="F296" s="238" t="s">
        <v>137</v>
      </c>
      <c r="G296" s="236"/>
      <c r="H296" s="239">
        <v>36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135</v>
      </c>
      <c r="AU296" s="245" t="s">
        <v>83</v>
      </c>
      <c r="AV296" s="14" t="s">
        <v>131</v>
      </c>
      <c r="AW296" s="14" t="s">
        <v>32</v>
      </c>
      <c r="AX296" s="14" t="s">
        <v>81</v>
      </c>
      <c r="AY296" s="245" t="s">
        <v>124</v>
      </c>
    </row>
    <row r="297" s="2" customFormat="1" ht="16.5" customHeight="1">
      <c r="A297" s="39"/>
      <c r="B297" s="40"/>
      <c r="C297" s="205" t="s">
        <v>455</v>
      </c>
      <c r="D297" s="205" t="s">
        <v>126</v>
      </c>
      <c r="E297" s="206" t="s">
        <v>392</v>
      </c>
      <c r="F297" s="207" t="s">
        <v>393</v>
      </c>
      <c r="G297" s="208" t="s">
        <v>129</v>
      </c>
      <c r="H297" s="209">
        <v>100</v>
      </c>
      <c r="I297" s="210"/>
      <c r="J297" s="211">
        <f>ROUND(I297*H297,2)</f>
        <v>0</v>
      </c>
      <c r="K297" s="207" t="s">
        <v>19</v>
      </c>
      <c r="L297" s="45"/>
      <c r="M297" s="212" t="s">
        <v>19</v>
      </c>
      <c r="N297" s="213" t="s">
        <v>44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131</v>
      </c>
      <c r="AT297" s="216" t="s">
        <v>126</v>
      </c>
      <c r="AU297" s="216" t="s">
        <v>83</v>
      </c>
      <c r="AY297" s="18" t="s">
        <v>124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81</v>
      </c>
      <c r="BK297" s="217">
        <f>ROUND(I297*H297,2)</f>
        <v>0</v>
      </c>
      <c r="BL297" s="18" t="s">
        <v>131</v>
      </c>
      <c r="BM297" s="216" t="s">
        <v>637</v>
      </c>
    </row>
    <row r="298" s="13" customFormat="1">
      <c r="A298" s="13"/>
      <c r="B298" s="223"/>
      <c r="C298" s="224"/>
      <c r="D298" s="225" t="s">
        <v>135</v>
      </c>
      <c r="E298" s="226" t="s">
        <v>19</v>
      </c>
      <c r="F298" s="227" t="s">
        <v>395</v>
      </c>
      <c r="G298" s="224"/>
      <c r="H298" s="228">
        <v>100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135</v>
      </c>
      <c r="AU298" s="234" t="s">
        <v>83</v>
      </c>
      <c r="AV298" s="13" t="s">
        <v>83</v>
      </c>
      <c r="AW298" s="13" t="s">
        <v>32</v>
      </c>
      <c r="AX298" s="13" t="s">
        <v>73</v>
      </c>
      <c r="AY298" s="234" t="s">
        <v>124</v>
      </c>
    </row>
    <row r="299" s="14" customFormat="1">
      <c r="A299" s="14"/>
      <c r="B299" s="235"/>
      <c r="C299" s="236"/>
      <c r="D299" s="225" t="s">
        <v>135</v>
      </c>
      <c r="E299" s="237" t="s">
        <v>19</v>
      </c>
      <c r="F299" s="238" t="s">
        <v>137</v>
      </c>
      <c r="G299" s="236"/>
      <c r="H299" s="239">
        <v>100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135</v>
      </c>
      <c r="AU299" s="245" t="s">
        <v>83</v>
      </c>
      <c r="AV299" s="14" t="s">
        <v>131</v>
      </c>
      <c r="AW299" s="14" t="s">
        <v>32</v>
      </c>
      <c r="AX299" s="14" t="s">
        <v>81</v>
      </c>
      <c r="AY299" s="245" t="s">
        <v>124</v>
      </c>
    </row>
    <row r="300" s="12" customFormat="1" ht="22.8" customHeight="1">
      <c r="A300" s="12"/>
      <c r="B300" s="189"/>
      <c r="C300" s="190"/>
      <c r="D300" s="191" t="s">
        <v>72</v>
      </c>
      <c r="E300" s="203" t="s">
        <v>396</v>
      </c>
      <c r="F300" s="203" t="s">
        <v>397</v>
      </c>
      <c r="G300" s="190"/>
      <c r="H300" s="190"/>
      <c r="I300" s="193"/>
      <c r="J300" s="204">
        <f>BK300</f>
        <v>0</v>
      </c>
      <c r="K300" s="190"/>
      <c r="L300" s="195"/>
      <c r="M300" s="196"/>
      <c r="N300" s="197"/>
      <c r="O300" s="197"/>
      <c r="P300" s="198">
        <f>SUM(P301:P339)</f>
        <v>0</v>
      </c>
      <c r="Q300" s="197"/>
      <c r="R300" s="198">
        <f>SUM(R301:R339)</f>
        <v>0</v>
      </c>
      <c r="S300" s="197"/>
      <c r="T300" s="199">
        <f>SUM(T301:T339)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0" t="s">
        <v>81</v>
      </c>
      <c r="AT300" s="201" t="s">
        <v>72</v>
      </c>
      <c r="AU300" s="201" t="s">
        <v>81</v>
      </c>
      <c r="AY300" s="200" t="s">
        <v>124</v>
      </c>
      <c r="BK300" s="202">
        <f>SUM(BK301:BK339)</f>
        <v>0</v>
      </c>
    </row>
    <row r="301" s="2" customFormat="1" ht="24.15" customHeight="1">
      <c r="A301" s="39"/>
      <c r="B301" s="40"/>
      <c r="C301" s="205" t="s">
        <v>465</v>
      </c>
      <c r="D301" s="205" t="s">
        <v>126</v>
      </c>
      <c r="E301" s="206" t="s">
        <v>399</v>
      </c>
      <c r="F301" s="207" t="s">
        <v>400</v>
      </c>
      <c r="G301" s="208" t="s">
        <v>183</v>
      </c>
      <c r="H301" s="209">
        <v>236.58799999999999</v>
      </c>
      <c r="I301" s="210"/>
      <c r="J301" s="211">
        <f>ROUND(I301*H301,2)</f>
        <v>0</v>
      </c>
      <c r="K301" s="207" t="s">
        <v>130</v>
      </c>
      <c r="L301" s="45"/>
      <c r="M301" s="212" t="s">
        <v>19</v>
      </c>
      <c r="N301" s="213" t="s">
        <v>44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131</v>
      </c>
      <c r="AT301" s="216" t="s">
        <v>126</v>
      </c>
      <c r="AU301" s="216" t="s">
        <v>83</v>
      </c>
      <c r="AY301" s="18" t="s">
        <v>124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81</v>
      </c>
      <c r="BK301" s="217">
        <f>ROUND(I301*H301,2)</f>
        <v>0</v>
      </c>
      <c r="BL301" s="18" t="s">
        <v>131</v>
      </c>
      <c r="BM301" s="216" t="s">
        <v>638</v>
      </c>
    </row>
    <row r="302" s="2" customFormat="1">
      <c r="A302" s="39"/>
      <c r="B302" s="40"/>
      <c r="C302" s="41"/>
      <c r="D302" s="218" t="s">
        <v>133</v>
      </c>
      <c r="E302" s="41"/>
      <c r="F302" s="219" t="s">
        <v>402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133</v>
      </c>
      <c r="AU302" s="18" t="s">
        <v>83</v>
      </c>
    </row>
    <row r="303" s="13" customFormat="1">
      <c r="A303" s="13"/>
      <c r="B303" s="223"/>
      <c r="C303" s="224"/>
      <c r="D303" s="225" t="s">
        <v>135</v>
      </c>
      <c r="E303" s="226" t="s">
        <v>19</v>
      </c>
      <c r="F303" s="227" t="s">
        <v>639</v>
      </c>
      <c r="G303" s="224"/>
      <c r="H303" s="228">
        <v>196.58799999999999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135</v>
      </c>
      <c r="AU303" s="234" t="s">
        <v>83</v>
      </c>
      <c r="AV303" s="13" t="s">
        <v>83</v>
      </c>
      <c r="AW303" s="13" t="s">
        <v>32</v>
      </c>
      <c r="AX303" s="13" t="s">
        <v>73</v>
      </c>
      <c r="AY303" s="234" t="s">
        <v>124</v>
      </c>
    </row>
    <row r="304" s="13" customFormat="1">
      <c r="A304" s="13"/>
      <c r="B304" s="223"/>
      <c r="C304" s="224"/>
      <c r="D304" s="225" t="s">
        <v>135</v>
      </c>
      <c r="E304" s="226" t="s">
        <v>19</v>
      </c>
      <c r="F304" s="227" t="s">
        <v>403</v>
      </c>
      <c r="G304" s="224"/>
      <c r="H304" s="228">
        <v>40</v>
      </c>
      <c r="I304" s="229"/>
      <c r="J304" s="224"/>
      <c r="K304" s="224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135</v>
      </c>
      <c r="AU304" s="234" t="s">
        <v>83</v>
      </c>
      <c r="AV304" s="13" t="s">
        <v>83</v>
      </c>
      <c r="AW304" s="13" t="s">
        <v>32</v>
      </c>
      <c r="AX304" s="13" t="s">
        <v>73</v>
      </c>
      <c r="AY304" s="234" t="s">
        <v>124</v>
      </c>
    </row>
    <row r="305" s="14" customFormat="1">
      <c r="A305" s="14"/>
      <c r="B305" s="235"/>
      <c r="C305" s="236"/>
      <c r="D305" s="225" t="s">
        <v>135</v>
      </c>
      <c r="E305" s="237" t="s">
        <v>19</v>
      </c>
      <c r="F305" s="238" t="s">
        <v>137</v>
      </c>
      <c r="G305" s="236"/>
      <c r="H305" s="239">
        <v>236.58799999999999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135</v>
      </c>
      <c r="AU305" s="245" t="s">
        <v>83</v>
      </c>
      <c r="AV305" s="14" t="s">
        <v>131</v>
      </c>
      <c r="AW305" s="14" t="s">
        <v>32</v>
      </c>
      <c r="AX305" s="14" t="s">
        <v>81</v>
      </c>
      <c r="AY305" s="245" t="s">
        <v>124</v>
      </c>
    </row>
    <row r="306" s="2" customFormat="1" ht="24.15" customHeight="1">
      <c r="A306" s="39"/>
      <c r="B306" s="40"/>
      <c r="C306" s="205" t="s">
        <v>471</v>
      </c>
      <c r="D306" s="205" t="s">
        <v>126</v>
      </c>
      <c r="E306" s="206" t="s">
        <v>405</v>
      </c>
      <c r="F306" s="207" t="s">
        <v>406</v>
      </c>
      <c r="G306" s="208" t="s">
        <v>183</v>
      </c>
      <c r="H306" s="209">
        <v>4495.1719999999996</v>
      </c>
      <c r="I306" s="210"/>
      <c r="J306" s="211">
        <f>ROUND(I306*H306,2)</f>
        <v>0</v>
      </c>
      <c r="K306" s="207" t="s">
        <v>130</v>
      </c>
      <c r="L306" s="45"/>
      <c r="M306" s="212" t="s">
        <v>19</v>
      </c>
      <c r="N306" s="213" t="s">
        <v>44</v>
      </c>
      <c r="O306" s="85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131</v>
      </c>
      <c r="AT306" s="216" t="s">
        <v>126</v>
      </c>
      <c r="AU306" s="216" t="s">
        <v>83</v>
      </c>
      <c r="AY306" s="18" t="s">
        <v>124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81</v>
      </c>
      <c r="BK306" s="217">
        <f>ROUND(I306*H306,2)</f>
        <v>0</v>
      </c>
      <c r="BL306" s="18" t="s">
        <v>131</v>
      </c>
      <c r="BM306" s="216" t="s">
        <v>640</v>
      </c>
    </row>
    <row r="307" s="2" customFormat="1">
      <c r="A307" s="39"/>
      <c r="B307" s="40"/>
      <c r="C307" s="41"/>
      <c r="D307" s="218" t="s">
        <v>133</v>
      </c>
      <c r="E307" s="41"/>
      <c r="F307" s="219" t="s">
        <v>408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133</v>
      </c>
      <c r="AU307" s="18" t="s">
        <v>83</v>
      </c>
    </row>
    <row r="308" s="13" customFormat="1">
      <c r="A308" s="13"/>
      <c r="B308" s="223"/>
      <c r="C308" s="224"/>
      <c r="D308" s="225" t="s">
        <v>135</v>
      </c>
      <c r="E308" s="226" t="s">
        <v>19</v>
      </c>
      <c r="F308" s="227" t="s">
        <v>641</v>
      </c>
      <c r="G308" s="224"/>
      <c r="H308" s="228">
        <v>4495.1719999999996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135</v>
      </c>
      <c r="AU308" s="234" t="s">
        <v>83</v>
      </c>
      <c r="AV308" s="13" t="s">
        <v>83</v>
      </c>
      <c r="AW308" s="13" t="s">
        <v>32</v>
      </c>
      <c r="AX308" s="13" t="s">
        <v>73</v>
      </c>
      <c r="AY308" s="234" t="s">
        <v>124</v>
      </c>
    </row>
    <row r="309" s="14" customFormat="1">
      <c r="A309" s="14"/>
      <c r="B309" s="235"/>
      <c r="C309" s="236"/>
      <c r="D309" s="225" t="s">
        <v>135</v>
      </c>
      <c r="E309" s="237" t="s">
        <v>19</v>
      </c>
      <c r="F309" s="238" t="s">
        <v>137</v>
      </c>
      <c r="G309" s="236"/>
      <c r="H309" s="239">
        <v>4495.1719999999996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135</v>
      </c>
      <c r="AU309" s="245" t="s">
        <v>83</v>
      </c>
      <c r="AV309" s="14" t="s">
        <v>131</v>
      </c>
      <c r="AW309" s="14" t="s">
        <v>32</v>
      </c>
      <c r="AX309" s="14" t="s">
        <v>81</v>
      </c>
      <c r="AY309" s="245" t="s">
        <v>124</v>
      </c>
    </row>
    <row r="310" s="2" customFormat="1" ht="24.15" customHeight="1">
      <c r="A310" s="39"/>
      <c r="B310" s="40"/>
      <c r="C310" s="205" t="s">
        <v>476</v>
      </c>
      <c r="D310" s="205" t="s">
        <v>126</v>
      </c>
      <c r="E310" s="206" t="s">
        <v>411</v>
      </c>
      <c r="F310" s="207" t="s">
        <v>412</v>
      </c>
      <c r="G310" s="208" t="s">
        <v>183</v>
      </c>
      <c r="H310" s="209">
        <v>433.69099999999997</v>
      </c>
      <c r="I310" s="210"/>
      <c r="J310" s="211">
        <f>ROUND(I310*H310,2)</f>
        <v>0</v>
      </c>
      <c r="K310" s="207" t="s">
        <v>130</v>
      </c>
      <c r="L310" s="45"/>
      <c r="M310" s="212" t="s">
        <v>19</v>
      </c>
      <c r="N310" s="213" t="s">
        <v>44</v>
      </c>
      <c r="O310" s="85"/>
      <c r="P310" s="214">
        <f>O310*H310</f>
        <v>0</v>
      </c>
      <c r="Q310" s="214">
        <v>0</v>
      </c>
      <c r="R310" s="214">
        <f>Q310*H310</f>
        <v>0</v>
      </c>
      <c r="S310" s="214">
        <v>0</v>
      </c>
      <c r="T310" s="215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131</v>
      </c>
      <c r="AT310" s="216" t="s">
        <v>126</v>
      </c>
      <c r="AU310" s="216" t="s">
        <v>83</v>
      </c>
      <c r="AY310" s="18" t="s">
        <v>124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81</v>
      </c>
      <c r="BK310" s="217">
        <f>ROUND(I310*H310,2)</f>
        <v>0</v>
      </c>
      <c r="BL310" s="18" t="s">
        <v>131</v>
      </c>
      <c r="BM310" s="216" t="s">
        <v>642</v>
      </c>
    </row>
    <row r="311" s="2" customFormat="1">
      <c r="A311" s="39"/>
      <c r="B311" s="40"/>
      <c r="C311" s="41"/>
      <c r="D311" s="218" t="s">
        <v>133</v>
      </c>
      <c r="E311" s="41"/>
      <c r="F311" s="219" t="s">
        <v>414</v>
      </c>
      <c r="G311" s="41"/>
      <c r="H311" s="41"/>
      <c r="I311" s="220"/>
      <c r="J311" s="41"/>
      <c r="K311" s="41"/>
      <c r="L311" s="45"/>
      <c r="M311" s="221"/>
      <c r="N311" s="22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133</v>
      </c>
      <c r="AU311" s="18" t="s">
        <v>83</v>
      </c>
    </row>
    <row r="312" s="13" customFormat="1">
      <c r="A312" s="13"/>
      <c r="B312" s="223"/>
      <c r="C312" s="224"/>
      <c r="D312" s="225" t="s">
        <v>135</v>
      </c>
      <c r="E312" s="226" t="s">
        <v>19</v>
      </c>
      <c r="F312" s="227" t="s">
        <v>643</v>
      </c>
      <c r="G312" s="224"/>
      <c r="H312" s="228">
        <v>425.411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135</v>
      </c>
      <c r="AU312" s="234" t="s">
        <v>83</v>
      </c>
      <c r="AV312" s="13" t="s">
        <v>83</v>
      </c>
      <c r="AW312" s="13" t="s">
        <v>32</v>
      </c>
      <c r="AX312" s="13" t="s">
        <v>73</v>
      </c>
      <c r="AY312" s="234" t="s">
        <v>124</v>
      </c>
    </row>
    <row r="313" s="13" customFormat="1">
      <c r="A313" s="13"/>
      <c r="B313" s="223"/>
      <c r="C313" s="224"/>
      <c r="D313" s="225" t="s">
        <v>135</v>
      </c>
      <c r="E313" s="226" t="s">
        <v>19</v>
      </c>
      <c r="F313" s="227" t="s">
        <v>644</v>
      </c>
      <c r="G313" s="224"/>
      <c r="H313" s="228">
        <v>8.2799999999999994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135</v>
      </c>
      <c r="AU313" s="234" t="s">
        <v>83</v>
      </c>
      <c r="AV313" s="13" t="s">
        <v>83</v>
      </c>
      <c r="AW313" s="13" t="s">
        <v>32</v>
      </c>
      <c r="AX313" s="13" t="s">
        <v>73</v>
      </c>
      <c r="AY313" s="234" t="s">
        <v>124</v>
      </c>
    </row>
    <row r="314" s="14" customFormat="1">
      <c r="A314" s="14"/>
      <c r="B314" s="235"/>
      <c r="C314" s="236"/>
      <c r="D314" s="225" t="s">
        <v>135</v>
      </c>
      <c r="E314" s="237" t="s">
        <v>19</v>
      </c>
      <c r="F314" s="238" t="s">
        <v>137</v>
      </c>
      <c r="G314" s="236"/>
      <c r="H314" s="239">
        <v>433.69099999999997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135</v>
      </c>
      <c r="AU314" s="245" t="s">
        <v>83</v>
      </c>
      <c r="AV314" s="14" t="s">
        <v>131</v>
      </c>
      <c r="AW314" s="14" t="s">
        <v>32</v>
      </c>
      <c r="AX314" s="14" t="s">
        <v>81</v>
      </c>
      <c r="AY314" s="245" t="s">
        <v>124</v>
      </c>
    </row>
    <row r="315" s="2" customFormat="1" ht="24.15" customHeight="1">
      <c r="A315" s="39"/>
      <c r="B315" s="40"/>
      <c r="C315" s="205" t="s">
        <v>481</v>
      </c>
      <c r="D315" s="205" t="s">
        <v>126</v>
      </c>
      <c r="E315" s="206" t="s">
        <v>418</v>
      </c>
      <c r="F315" s="207" t="s">
        <v>406</v>
      </c>
      <c r="G315" s="208" t="s">
        <v>183</v>
      </c>
      <c r="H315" s="209">
        <v>8240.1290000000008</v>
      </c>
      <c r="I315" s="210"/>
      <c r="J315" s="211">
        <f>ROUND(I315*H315,2)</f>
        <v>0</v>
      </c>
      <c r="K315" s="207" t="s">
        <v>130</v>
      </c>
      <c r="L315" s="45"/>
      <c r="M315" s="212" t="s">
        <v>19</v>
      </c>
      <c r="N315" s="213" t="s">
        <v>44</v>
      </c>
      <c r="O315" s="85"/>
      <c r="P315" s="214">
        <f>O315*H315</f>
        <v>0</v>
      </c>
      <c r="Q315" s="214">
        <v>0</v>
      </c>
      <c r="R315" s="214">
        <f>Q315*H315</f>
        <v>0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131</v>
      </c>
      <c r="AT315" s="216" t="s">
        <v>126</v>
      </c>
      <c r="AU315" s="216" t="s">
        <v>83</v>
      </c>
      <c r="AY315" s="18" t="s">
        <v>124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81</v>
      </c>
      <c r="BK315" s="217">
        <f>ROUND(I315*H315,2)</f>
        <v>0</v>
      </c>
      <c r="BL315" s="18" t="s">
        <v>131</v>
      </c>
      <c r="BM315" s="216" t="s">
        <v>645</v>
      </c>
    </row>
    <row r="316" s="2" customFormat="1">
      <c r="A316" s="39"/>
      <c r="B316" s="40"/>
      <c r="C316" s="41"/>
      <c r="D316" s="218" t="s">
        <v>133</v>
      </c>
      <c r="E316" s="41"/>
      <c r="F316" s="219" t="s">
        <v>420</v>
      </c>
      <c r="G316" s="41"/>
      <c r="H316" s="41"/>
      <c r="I316" s="220"/>
      <c r="J316" s="41"/>
      <c r="K316" s="41"/>
      <c r="L316" s="45"/>
      <c r="M316" s="221"/>
      <c r="N316" s="222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133</v>
      </c>
      <c r="AU316" s="18" t="s">
        <v>83</v>
      </c>
    </row>
    <row r="317" s="13" customFormat="1">
      <c r="A317" s="13"/>
      <c r="B317" s="223"/>
      <c r="C317" s="224"/>
      <c r="D317" s="225" t="s">
        <v>135</v>
      </c>
      <c r="E317" s="226" t="s">
        <v>19</v>
      </c>
      <c r="F317" s="227" t="s">
        <v>646</v>
      </c>
      <c r="G317" s="224"/>
      <c r="H317" s="228">
        <v>8240.1290000000008</v>
      </c>
      <c r="I317" s="229"/>
      <c r="J317" s="224"/>
      <c r="K317" s="224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135</v>
      </c>
      <c r="AU317" s="234" t="s">
        <v>83</v>
      </c>
      <c r="AV317" s="13" t="s">
        <v>83</v>
      </c>
      <c r="AW317" s="13" t="s">
        <v>32</v>
      </c>
      <c r="AX317" s="13" t="s">
        <v>73</v>
      </c>
      <c r="AY317" s="234" t="s">
        <v>124</v>
      </c>
    </row>
    <row r="318" s="14" customFormat="1">
      <c r="A318" s="14"/>
      <c r="B318" s="235"/>
      <c r="C318" s="236"/>
      <c r="D318" s="225" t="s">
        <v>135</v>
      </c>
      <c r="E318" s="237" t="s">
        <v>19</v>
      </c>
      <c r="F318" s="238" t="s">
        <v>137</v>
      </c>
      <c r="G318" s="236"/>
      <c r="H318" s="239">
        <v>8240.1290000000008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135</v>
      </c>
      <c r="AU318" s="245" t="s">
        <v>83</v>
      </c>
      <c r="AV318" s="14" t="s">
        <v>131</v>
      </c>
      <c r="AW318" s="14" t="s">
        <v>32</v>
      </c>
      <c r="AX318" s="14" t="s">
        <v>81</v>
      </c>
      <c r="AY318" s="245" t="s">
        <v>124</v>
      </c>
    </row>
    <row r="319" s="2" customFormat="1" ht="24.15" customHeight="1">
      <c r="A319" s="39"/>
      <c r="B319" s="40"/>
      <c r="C319" s="205" t="s">
        <v>647</v>
      </c>
      <c r="D319" s="205" t="s">
        <v>126</v>
      </c>
      <c r="E319" s="206" t="s">
        <v>423</v>
      </c>
      <c r="F319" s="207" t="s">
        <v>424</v>
      </c>
      <c r="G319" s="208" t="s">
        <v>183</v>
      </c>
      <c r="H319" s="209">
        <v>832.22699999999998</v>
      </c>
      <c r="I319" s="210"/>
      <c r="J319" s="211">
        <f>ROUND(I319*H319,2)</f>
        <v>0</v>
      </c>
      <c r="K319" s="207" t="s">
        <v>130</v>
      </c>
      <c r="L319" s="45"/>
      <c r="M319" s="212" t="s">
        <v>19</v>
      </c>
      <c r="N319" s="213" t="s">
        <v>44</v>
      </c>
      <c r="O319" s="85"/>
      <c r="P319" s="214">
        <f>O319*H319</f>
        <v>0</v>
      </c>
      <c r="Q319" s="214">
        <v>0</v>
      </c>
      <c r="R319" s="214">
        <f>Q319*H319</f>
        <v>0</v>
      </c>
      <c r="S319" s="214">
        <v>0</v>
      </c>
      <c r="T319" s="21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131</v>
      </c>
      <c r="AT319" s="216" t="s">
        <v>126</v>
      </c>
      <c r="AU319" s="216" t="s">
        <v>83</v>
      </c>
      <c r="AY319" s="18" t="s">
        <v>124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81</v>
      </c>
      <c r="BK319" s="217">
        <f>ROUND(I319*H319,2)</f>
        <v>0</v>
      </c>
      <c r="BL319" s="18" t="s">
        <v>131</v>
      </c>
      <c r="BM319" s="216" t="s">
        <v>648</v>
      </c>
    </row>
    <row r="320" s="2" customFormat="1">
      <c r="A320" s="39"/>
      <c r="B320" s="40"/>
      <c r="C320" s="41"/>
      <c r="D320" s="218" t="s">
        <v>133</v>
      </c>
      <c r="E320" s="41"/>
      <c r="F320" s="219" t="s">
        <v>426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133</v>
      </c>
      <c r="AU320" s="18" t="s">
        <v>83</v>
      </c>
    </row>
    <row r="321" s="13" customFormat="1">
      <c r="A321" s="13"/>
      <c r="B321" s="223"/>
      <c r="C321" s="224"/>
      <c r="D321" s="225" t="s">
        <v>135</v>
      </c>
      <c r="E321" s="226" t="s">
        <v>19</v>
      </c>
      <c r="F321" s="227" t="s">
        <v>649</v>
      </c>
      <c r="G321" s="224"/>
      <c r="H321" s="228">
        <v>832.22699999999998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135</v>
      </c>
      <c r="AU321" s="234" t="s">
        <v>83</v>
      </c>
      <c r="AV321" s="13" t="s">
        <v>83</v>
      </c>
      <c r="AW321" s="13" t="s">
        <v>32</v>
      </c>
      <c r="AX321" s="13" t="s">
        <v>73</v>
      </c>
      <c r="AY321" s="234" t="s">
        <v>124</v>
      </c>
    </row>
    <row r="322" s="14" customFormat="1">
      <c r="A322" s="14"/>
      <c r="B322" s="235"/>
      <c r="C322" s="236"/>
      <c r="D322" s="225" t="s">
        <v>135</v>
      </c>
      <c r="E322" s="237" t="s">
        <v>19</v>
      </c>
      <c r="F322" s="238" t="s">
        <v>137</v>
      </c>
      <c r="G322" s="236"/>
      <c r="H322" s="239">
        <v>832.22699999999998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135</v>
      </c>
      <c r="AU322" s="245" t="s">
        <v>83</v>
      </c>
      <c r="AV322" s="14" t="s">
        <v>131</v>
      </c>
      <c r="AW322" s="14" t="s">
        <v>32</v>
      </c>
      <c r="AX322" s="14" t="s">
        <v>81</v>
      </c>
      <c r="AY322" s="245" t="s">
        <v>124</v>
      </c>
    </row>
    <row r="323" s="2" customFormat="1" ht="24.15" customHeight="1">
      <c r="A323" s="39"/>
      <c r="B323" s="40"/>
      <c r="C323" s="205" t="s">
        <v>650</v>
      </c>
      <c r="D323" s="205" t="s">
        <v>126</v>
      </c>
      <c r="E323" s="206" t="s">
        <v>429</v>
      </c>
      <c r="F323" s="207" t="s">
        <v>430</v>
      </c>
      <c r="G323" s="208" t="s">
        <v>183</v>
      </c>
      <c r="H323" s="209">
        <v>15812.313</v>
      </c>
      <c r="I323" s="210"/>
      <c r="J323" s="211">
        <f>ROUND(I323*H323,2)</f>
        <v>0</v>
      </c>
      <c r="K323" s="207" t="s">
        <v>130</v>
      </c>
      <c r="L323" s="45"/>
      <c r="M323" s="212" t="s">
        <v>19</v>
      </c>
      <c r="N323" s="213" t="s">
        <v>44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131</v>
      </c>
      <c r="AT323" s="216" t="s">
        <v>126</v>
      </c>
      <c r="AU323" s="216" t="s">
        <v>83</v>
      </c>
      <c r="AY323" s="18" t="s">
        <v>124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81</v>
      </c>
      <c r="BK323" s="217">
        <f>ROUND(I323*H323,2)</f>
        <v>0</v>
      </c>
      <c r="BL323" s="18" t="s">
        <v>131</v>
      </c>
      <c r="BM323" s="216" t="s">
        <v>651</v>
      </c>
    </row>
    <row r="324" s="2" customFormat="1">
      <c r="A324" s="39"/>
      <c r="B324" s="40"/>
      <c r="C324" s="41"/>
      <c r="D324" s="218" t="s">
        <v>133</v>
      </c>
      <c r="E324" s="41"/>
      <c r="F324" s="219" t="s">
        <v>432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133</v>
      </c>
      <c r="AU324" s="18" t="s">
        <v>83</v>
      </c>
    </row>
    <row r="325" s="13" customFormat="1">
      <c r="A325" s="13"/>
      <c r="B325" s="223"/>
      <c r="C325" s="224"/>
      <c r="D325" s="225" t="s">
        <v>135</v>
      </c>
      <c r="E325" s="226" t="s">
        <v>19</v>
      </c>
      <c r="F325" s="227" t="s">
        <v>652</v>
      </c>
      <c r="G325" s="224"/>
      <c r="H325" s="228">
        <v>15812.313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135</v>
      </c>
      <c r="AU325" s="234" t="s">
        <v>83</v>
      </c>
      <c r="AV325" s="13" t="s">
        <v>83</v>
      </c>
      <c r="AW325" s="13" t="s">
        <v>32</v>
      </c>
      <c r="AX325" s="13" t="s">
        <v>73</v>
      </c>
      <c r="AY325" s="234" t="s">
        <v>124</v>
      </c>
    </row>
    <row r="326" s="14" customFormat="1">
      <c r="A326" s="14"/>
      <c r="B326" s="235"/>
      <c r="C326" s="236"/>
      <c r="D326" s="225" t="s">
        <v>135</v>
      </c>
      <c r="E326" s="237" t="s">
        <v>19</v>
      </c>
      <c r="F326" s="238" t="s">
        <v>137</v>
      </c>
      <c r="G326" s="236"/>
      <c r="H326" s="239">
        <v>15812.313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135</v>
      </c>
      <c r="AU326" s="245" t="s">
        <v>83</v>
      </c>
      <c r="AV326" s="14" t="s">
        <v>131</v>
      </c>
      <c r="AW326" s="14" t="s">
        <v>32</v>
      </c>
      <c r="AX326" s="14" t="s">
        <v>81</v>
      </c>
      <c r="AY326" s="245" t="s">
        <v>124</v>
      </c>
    </row>
    <row r="327" s="2" customFormat="1" ht="24.15" customHeight="1">
      <c r="A327" s="39"/>
      <c r="B327" s="40"/>
      <c r="C327" s="205" t="s">
        <v>653</v>
      </c>
      <c r="D327" s="205" t="s">
        <v>126</v>
      </c>
      <c r="E327" s="206" t="s">
        <v>435</v>
      </c>
      <c r="F327" s="207" t="s">
        <v>436</v>
      </c>
      <c r="G327" s="208" t="s">
        <v>183</v>
      </c>
      <c r="H327" s="209">
        <v>425.411</v>
      </c>
      <c r="I327" s="210"/>
      <c r="J327" s="211">
        <f>ROUND(I327*H327,2)</f>
        <v>0</v>
      </c>
      <c r="K327" s="207" t="s">
        <v>130</v>
      </c>
      <c r="L327" s="45"/>
      <c r="M327" s="212" t="s">
        <v>19</v>
      </c>
      <c r="N327" s="213" t="s">
        <v>44</v>
      </c>
      <c r="O327" s="85"/>
      <c r="P327" s="214">
        <f>O327*H327</f>
        <v>0</v>
      </c>
      <c r="Q327" s="214">
        <v>0</v>
      </c>
      <c r="R327" s="214">
        <f>Q327*H327</f>
        <v>0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131</v>
      </c>
      <c r="AT327" s="216" t="s">
        <v>126</v>
      </c>
      <c r="AU327" s="216" t="s">
        <v>83</v>
      </c>
      <c r="AY327" s="18" t="s">
        <v>124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81</v>
      </c>
      <c r="BK327" s="217">
        <f>ROUND(I327*H327,2)</f>
        <v>0</v>
      </c>
      <c r="BL327" s="18" t="s">
        <v>131</v>
      </c>
      <c r="BM327" s="216" t="s">
        <v>654</v>
      </c>
    </row>
    <row r="328" s="2" customFormat="1">
      <c r="A328" s="39"/>
      <c r="B328" s="40"/>
      <c r="C328" s="41"/>
      <c r="D328" s="218" t="s">
        <v>133</v>
      </c>
      <c r="E328" s="41"/>
      <c r="F328" s="219" t="s">
        <v>438</v>
      </c>
      <c r="G328" s="41"/>
      <c r="H328" s="41"/>
      <c r="I328" s="220"/>
      <c r="J328" s="41"/>
      <c r="K328" s="41"/>
      <c r="L328" s="45"/>
      <c r="M328" s="221"/>
      <c r="N328" s="222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133</v>
      </c>
      <c r="AU328" s="18" t="s">
        <v>83</v>
      </c>
    </row>
    <row r="329" s="13" customFormat="1">
      <c r="A329" s="13"/>
      <c r="B329" s="223"/>
      <c r="C329" s="224"/>
      <c r="D329" s="225" t="s">
        <v>135</v>
      </c>
      <c r="E329" s="226" t="s">
        <v>19</v>
      </c>
      <c r="F329" s="227" t="s">
        <v>643</v>
      </c>
      <c r="G329" s="224"/>
      <c r="H329" s="228">
        <v>425.411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135</v>
      </c>
      <c r="AU329" s="234" t="s">
        <v>83</v>
      </c>
      <c r="AV329" s="13" t="s">
        <v>83</v>
      </c>
      <c r="AW329" s="13" t="s">
        <v>32</v>
      </c>
      <c r="AX329" s="13" t="s">
        <v>73</v>
      </c>
      <c r="AY329" s="234" t="s">
        <v>124</v>
      </c>
    </row>
    <row r="330" s="14" customFormat="1">
      <c r="A330" s="14"/>
      <c r="B330" s="235"/>
      <c r="C330" s="236"/>
      <c r="D330" s="225" t="s">
        <v>135</v>
      </c>
      <c r="E330" s="237" t="s">
        <v>19</v>
      </c>
      <c r="F330" s="238" t="s">
        <v>137</v>
      </c>
      <c r="G330" s="236"/>
      <c r="H330" s="239">
        <v>425.411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135</v>
      </c>
      <c r="AU330" s="245" t="s">
        <v>83</v>
      </c>
      <c r="AV330" s="14" t="s">
        <v>131</v>
      </c>
      <c r="AW330" s="14" t="s">
        <v>32</v>
      </c>
      <c r="AX330" s="14" t="s">
        <v>81</v>
      </c>
      <c r="AY330" s="245" t="s">
        <v>124</v>
      </c>
    </row>
    <row r="331" s="2" customFormat="1" ht="24.15" customHeight="1">
      <c r="A331" s="39"/>
      <c r="B331" s="40"/>
      <c r="C331" s="205" t="s">
        <v>655</v>
      </c>
      <c r="D331" s="205" t="s">
        <v>126</v>
      </c>
      <c r="E331" s="206" t="s">
        <v>440</v>
      </c>
      <c r="F331" s="207" t="s">
        <v>182</v>
      </c>
      <c r="G331" s="208" t="s">
        <v>183</v>
      </c>
      <c r="H331" s="209">
        <v>236.58799999999999</v>
      </c>
      <c r="I331" s="210"/>
      <c r="J331" s="211">
        <f>ROUND(I331*H331,2)</f>
        <v>0</v>
      </c>
      <c r="K331" s="207" t="s">
        <v>130</v>
      </c>
      <c r="L331" s="45"/>
      <c r="M331" s="212" t="s">
        <v>19</v>
      </c>
      <c r="N331" s="213" t="s">
        <v>44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131</v>
      </c>
      <c r="AT331" s="216" t="s">
        <v>126</v>
      </c>
      <c r="AU331" s="216" t="s">
        <v>83</v>
      </c>
      <c r="AY331" s="18" t="s">
        <v>124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81</v>
      </c>
      <c r="BK331" s="217">
        <f>ROUND(I331*H331,2)</f>
        <v>0</v>
      </c>
      <c r="BL331" s="18" t="s">
        <v>131</v>
      </c>
      <c r="BM331" s="216" t="s">
        <v>656</v>
      </c>
    </row>
    <row r="332" s="2" customFormat="1">
      <c r="A332" s="39"/>
      <c r="B332" s="40"/>
      <c r="C332" s="41"/>
      <c r="D332" s="218" t="s">
        <v>133</v>
      </c>
      <c r="E332" s="41"/>
      <c r="F332" s="219" t="s">
        <v>442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133</v>
      </c>
      <c r="AU332" s="18" t="s">
        <v>83</v>
      </c>
    </row>
    <row r="333" s="13" customFormat="1">
      <c r="A333" s="13"/>
      <c r="B333" s="223"/>
      <c r="C333" s="224"/>
      <c r="D333" s="225" t="s">
        <v>135</v>
      </c>
      <c r="E333" s="226" t="s">
        <v>19</v>
      </c>
      <c r="F333" s="227" t="s">
        <v>639</v>
      </c>
      <c r="G333" s="224"/>
      <c r="H333" s="228">
        <v>196.58799999999999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135</v>
      </c>
      <c r="AU333" s="234" t="s">
        <v>83</v>
      </c>
      <c r="AV333" s="13" t="s">
        <v>83</v>
      </c>
      <c r="AW333" s="13" t="s">
        <v>32</v>
      </c>
      <c r="AX333" s="13" t="s">
        <v>73</v>
      </c>
      <c r="AY333" s="234" t="s">
        <v>124</v>
      </c>
    </row>
    <row r="334" s="13" customFormat="1">
      <c r="A334" s="13"/>
      <c r="B334" s="223"/>
      <c r="C334" s="224"/>
      <c r="D334" s="225" t="s">
        <v>135</v>
      </c>
      <c r="E334" s="226" t="s">
        <v>19</v>
      </c>
      <c r="F334" s="227" t="s">
        <v>403</v>
      </c>
      <c r="G334" s="224"/>
      <c r="H334" s="228">
        <v>40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135</v>
      </c>
      <c r="AU334" s="234" t="s">
        <v>83</v>
      </c>
      <c r="AV334" s="13" t="s">
        <v>83</v>
      </c>
      <c r="AW334" s="13" t="s">
        <v>32</v>
      </c>
      <c r="AX334" s="13" t="s">
        <v>73</v>
      </c>
      <c r="AY334" s="234" t="s">
        <v>124</v>
      </c>
    </row>
    <row r="335" s="14" customFormat="1">
      <c r="A335" s="14"/>
      <c r="B335" s="235"/>
      <c r="C335" s="236"/>
      <c r="D335" s="225" t="s">
        <v>135</v>
      </c>
      <c r="E335" s="237" t="s">
        <v>19</v>
      </c>
      <c r="F335" s="238" t="s">
        <v>137</v>
      </c>
      <c r="G335" s="236"/>
      <c r="H335" s="239">
        <v>236.58799999999999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135</v>
      </c>
      <c r="AU335" s="245" t="s">
        <v>83</v>
      </c>
      <c r="AV335" s="14" t="s">
        <v>131</v>
      </c>
      <c r="AW335" s="14" t="s">
        <v>32</v>
      </c>
      <c r="AX335" s="14" t="s">
        <v>81</v>
      </c>
      <c r="AY335" s="245" t="s">
        <v>124</v>
      </c>
    </row>
    <row r="336" s="2" customFormat="1" ht="24.15" customHeight="1">
      <c r="A336" s="39"/>
      <c r="B336" s="40"/>
      <c r="C336" s="205" t="s">
        <v>657</v>
      </c>
      <c r="D336" s="205" t="s">
        <v>126</v>
      </c>
      <c r="E336" s="206" t="s">
        <v>444</v>
      </c>
      <c r="F336" s="207" t="s">
        <v>445</v>
      </c>
      <c r="G336" s="208" t="s">
        <v>183</v>
      </c>
      <c r="H336" s="209">
        <v>832.22699999999998</v>
      </c>
      <c r="I336" s="210"/>
      <c r="J336" s="211">
        <f>ROUND(I336*H336,2)</f>
        <v>0</v>
      </c>
      <c r="K336" s="207" t="s">
        <v>130</v>
      </c>
      <c r="L336" s="45"/>
      <c r="M336" s="212" t="s">
        <v>19</v>
      </c>
      <c r="N336" s="213" t="s">
        <v>44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</v>
      </c>
      <c r="T336" s="215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131</v>
      </c>
      <c r="AT336" s="216" t="s">
        <v>126</v>
      </c>
      <c r="AU336" s="216" t="s">
        <v>83</v>
      </c>
      <c r="AY336" s="18" t="s">
        <v>124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81</v>
      </c>
      <c r="BK336" s="217">
        <f>ROUND(I336*H336,2)</f>
        <v>0</v>
      </c>
      <c r="BL336" s="18" t="s">
        <v>131</v>
      </c>
      <c r="BM336" s="216" t="s">
        <v>658</v>
      </c>
    </row>
    <row r="337" s="2" customFormat="1">
      <c r="A337" s="39"/>
      <c r="B337" s="40"/>
      <c r="C337" s="41"/>
      <c r="D337" s="218" t="s">
        <v>133</v>
      </c>
      <c r="E337" s="41"/>
      <c r="F337" s="219" t="s">
        <v>447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133</v>
      </c>
      <c r="AU337" s="18" t="s">
        <v>83</v>
      </c>
    </row>
    <row r="338" s="13" customFormat="1">
      <c r="A338" s="13"/>
      <c r="B338" s="223"/>
      <c r="C338" s="224"/>
      <c r="D338" s="225" t="s">
        <v>135</v>
      </c>
      <c r="E338" s="226" t="s">
        <v>19</v>
      </c>
      <c r="F338" s="227" t="s">
        <v>649</v>
      </c>
      <c r="G338" s="224"/>
      <c r="H338" s="228">
        <v>832.22699999999998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135</v>
      </c>
      <c r="AU338" s="234" t="s">
        <v>83</v>
      </c>
      <c r="AV338" s="13" t="s">
        <v>83</v>
      </c>
      <c r="AW338" s="13" t="s">
        <v>32</v>
      </c>
      <c r="AX338" s="13" t="s">
        <v>73</v>
      </c>
      <c r="AY338" s="234" t="s">
        <v>124</v>
      </c>
    </row>
    <row r="339" s="14" customFormat="1">
      <c r="A339" s="14"/>
      <c r="B339" s="235"/>
      <c r="C339" s="236"/>
      <c r="D339" s="225" t="s">
        <v>135</v>
      </c>
      <c r="E339" s="237" t="s">
        <v>19</v>
      </c>
      <c r="F339" s="238" t="s">
        <v>137</v>
      </c>
      <c r="G339" s="236"/>
      <c r="H339" s="239">
        <v>832.22699999999998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135</v>
      </c>
      <c r="AU339" s="245" t="s">
        <v>83</v>
      </c>
      <c r="AV339" s="14" t="s">
        <v>131</v>
      </c>
      <c r="AW339" s="14" t="s">
        <v>32</v>
      </c>
      <c r="AX339" s="14" t="s">
        <v>81</v>
      </c>
      <c r="AY339" s="245" t="s">
        <v>124</v>
      </c>
    </row>
    <row r="340" s="12" customFormat="1" ht="22.8" customHeight="1">
      <c r="A340" s="12"/>
      <c r="B340" s="189"/>
      <c r="C340" s="190"/>
      <c r="D340" s="191" t="s">
        <v>72</v>
      </c>
      <c r="E340" s="203" t="s">
        <v>448</v>
      </c>
      <c r="F340" s="203" t="s">
        <v>449</v>
      </c>
      <c r="G340" s="190"/>
      <c r="H340" s="190"/>
      <c r="I340" s="193"/>
      <c r="J340" s="204">
        <f>BK340</f>
        <v>0</v>
      </c>
      <c r="K340" s="190"/>
      <c r="L340" s="195"/>
      <c r="M340" s="196"/>
      <c r="N340" s="197"/>
      <c r="O340" s="197"/>
      <c r="P340" s="198">
        <f>SUM(P341:P346)</f>
        <v>0</v>
      </c>
      <c r="Q340" s="197"/>
      <c r="R340" s="198">
        <f>SUM(R341:R346)</f>
        <v>0</v>
      </c>
      <c r="S340" s="197"/>
      <c r="T340" s="199">
        <f>SUM(T341:T346)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0" t="s">
        <v>81</v>
      </c>
      <c r="AT340" s="201" t="s">
        <v>72</v>
      </c>
      <c r="AU340" s="201" t="s">
        <v>81</v>
      </c>
      <c r="AY340" s="200" t="s">
        <v>124</v>
      </c>
      <c r="BK340" s="202">
        <f>SUM(BK341:BK346)</f>
        <v>0</v>
      </c>
    </row>
    <row r="341" s="2" customFormat="1" ht="24.15" customHeight="1">
      <c r="A341" s="39"/>
      <c r="B341" s="40"/>
      <c r="C341" s="205" t="s">
        <v>659</v>
      </c>
      <c r="D341" s="205" t="s">
        <v>126</v>
      </c>
      <c r="E341" s="206" t="s">
        <v>451</v>
      </c>
      <c r="F341" s="207" t="s">
        <v>452</v>
      </c>
      <c r="G341" s="208" t="s">
        <v>183</v>
      </c>
      <c r="H341" s="209">
        <v>576.45000000000005</v>
      </c>
      <c r="I341" s="210"/>
      <c r="J341" s="211">
        <f>ROUND(I341*H341,2)</f>
        <v>0</v>
      </c>
      <c r="K341" s="207" t="s">
        <v>130</v>
      </c>
      <c r="L341" s="45"/>
      <c r="M341" s="212" t="s">
        <v>19</v>
      </c>
      <c r="N341" s="213" t="s">
        <v>44</v>
      </c>
      <c r="O341" s="85"/>
      <c r="P341" s="214">
        <f>O341*H341</f>
        <v>0</v>
      </c>
      <c r="Q341" s="214">
        <v>0</v>
      </c>
      <c r="R341" s="214">
        <f>Q341*H341</f>
        <v>0</v>
      </c>
      <c r="S341" s="214">
        <v>0</v>
      </c>
      <c r="T341" s="215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6" t="s">
        <v>131</v>
      </c>
      <c r="AT341" s="216" t="s">
        <v>126</v>
      </c>
      <c r="AU341" s="216" t="s">
        <v>83</v>
      </c>
      <c r="AY341" s="18" t="s">
        <v>124</v>
      </c>
      <c r="BE341" s="217">
        <f>IF(N341="základní",J341,0)</f>
        <v>0</v>
      </c>
      <c r="BF341" s="217">
        <f>IF(N341="snížená",J341,0)</f>
        <v>0</v>
      </c>
      <c r="BG341" s="217">
        <f>IF(N341="zákl. přenesená",J341,0)</f>
        <v>0</v>
      </c>
      <c r="BH341" s="217">
        <f>IF(N341="sníž. přenesená",J341,0)</f>
        <v>0</v>
      </c>
      <c r="BI341" s="217">
        <f>IF(N341="nulová",J341,0)</f>
        <v>0</v>
      </c>
      <c r="BJ341" s="18" t="s">
        <v>81</v>
      </c>
      <c r="BK341" s="217">
        <f>ROUND(I341*H341,2)</f>
        <v>0</v>
      </c>
      <c r="BL341" s="18" t="s">
        <v>131</v>
      </c>
      <c r="BM341" s="216" t="s">
        <v>660</v>
      </c>
    </row>
    <row r="342" s="2" customFormat="1">
      <c r="A342" s="39"/>
      <c r="B342" s="40"/>
      <c r="C342" s="41"/>
      <c r="D342" s="218" t="s">
        <v>133</v>
      </c>
      <c r="E342" s="41"/>
      <c r="F342" s="219" t="s">
        <v>454</v>
      </c>
      <c r="G342" s="41"/>
      <c r="H342" s="41"/>
      <c r="I342" s="220"/>
      <c r="J342" s="41"/>
      <c r="K342" s="41"/>
      <c r="L342" s="45"/>
      <c r="M342" s="221"/>
      <c r="N342" s="222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133</v>
      </c>
      <c r="AU342" s="18" t="s">
        <v>83</v>
      </c>
    </row>
    <row r="343" s="2" customFormat="1" ht="24.15" customHeight="1">
      <c r="A343" s="39"/>
      <c r="B343" s="40"/>
      <c r="C343" s="205" t="s">
        <v>661</v>
      </c>
      <c r="D343" s="205" t="s">
        <v>126</v>
      </c>
      <c r="E343" s="206" t="s">
        <v>456</v>
      </c>
      <c r="F343" s="207" t="s">
        <v>457</v>
      </c>
      <c r="G343" s="208" t="s">
        <v>183</v>
      </c>
      <c r="H343" s="209">
        <v>10946.185</v>
      </c>
      <c r="I343" s="210"/>
      <c r="J343" s="211">
        <f>ROUND(I343*H343,2)</f>
        <v>0</v>
      </c>
      <c r="K343" s="207" t="s">
        <v>130</v>
      </c>
      <c r="L343" s="45"/>
      <c r="M343" s="212" t="s">
        <v>19</v>
      </c>
      <c r="N343" s="213" t="s">
        <v>44</v>
      </c>
      <c r="O343" s="85"/>
      <c r="P343" s="214">
        <f>O343*H343</f>
        <v>0</v>
      </c>
      <c r="Q343" s="214">
        <v>0</v>
      </c>
      <c r="R343" s="214">
        <f>Q343*H343</f>
        <v>0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131</v>
      </c>
      <c r="AT343" s="216" t="s">
        <v>126</v>
      </c>
      <c r="AU343" s="216" t="s">
        <v>83</v>
      </c>
      <c r="AY343" s="18" t="s">
        <v>124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81</v>
      </c>
      <c r="BK343" s="217">
        <f>ROUND(I343*H343,2)</f>
        <v>0</v>
      </c>
      <c r="BL343" s="18" t="s">
        <v>131</v>
      </c>
      <c r="BM343" s="216" t="s">
        <v>662</v>
      </c>
    </row>
    <row r="344" s="2" customFormat="1">
      <c r="A344" s="39"/>
      <c r="B344" s="40"/>
      <c r="C344" s="41"/>
      <c r="D344" s="218" t="s">
        <v>133</v>
      </c>
      <c r="E344" s="41"/>
      <c r="F344" s="219" t="s">
        <v>459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133</v>
      </c>
      <c r="AU344" s="18" t="s">
        <v>83</v>
      </c>
    </row>
    <row r="345" s="13" customFormat="1">
      <c r="A345" s="13"/>
      <c r="B345" s="223"/>
      <c r="C345" s="224"/>
      <c r="D345" s="225" t="s">
        <v>135</v>
      </c>
      <c r="E345" s="226" t="s">
        <v>19</v>
      </c>
      <c r="F345" s="227" t="s">
        <v>663</v>
      </c>
      <c r="G345" s="224"/>
      <c r="H345" s="228">
        <v>10946.185</v>
      </c>
      <c r="I345" s="229"/>
      <c r="J345" s="224"/>
      <c r="K345" s="224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135</v>
      </c>
      <c r="AU345" s="234" t="s">
        <v>83</v>
      </c>
      <c r="AV345" s="13" t="s">
        <v>83</v>
      </c>
      <c r="AW345" s="13" t="s">
        <v>32</v>
      </c>
      <c r="AX345" s="13" t="s">
        <v>73</v>
      </c>
      <c r="AY345" s="234" t="s">
        <v>124</v>
      </c>
    </row>
    <row r="346" s="14" customFormat="1">
      <c r="A346" s="14"/>
      <c r="B346" s="235"/>
      <c r="C346" s="236"/>
      <c r="D346" s="225" t="s">
        <v>135</v>
      </c>
      <c r="E346" s="237" t="s">
        <v>19</v>
      </c>
      <c r="F346" s="238" t="s">
        <v>137</v>
      </c>
      <c r="G346" s="236"/>
      <c r="H346" s="239">
        <v>10946.185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135</v>
      </c>
      <c r="AU346" s="245" t="s">
        <v>83</v>
      </c>
      <c r="AV346" s="14" t="s">
        <v>131</v>
      </c>
      <c r="AW346" s="14" t="s">
        <v>32</v>
      </c>
      <c r="AX346" s="14" t="s">
        <v>81</v>
      </c>
      <c r="AY346" s="245" t="s">
        <v>124</v>
      </c>
    </row>
    <row r="347" s="12" customFormat="1" ht="25.92" customHeight="1">
      <c r="A347" s="12"/>
      <c r="B347" s="189"/>
      <c r="C347" s="190"/>
      <c r="D347" s="191" t="s">
        <v>72</v>
      </c>
      <c r="E347" s="192" t="s">
        <v>461</v>
      </c>
      <c r="F347" s="192" t="s">
        <v>462</v>
      </c>
      <c r="G347" s="190"/>
      <c r="H347" s="190"/>
      <c r="I347" s="193"/>
      <c r="J347" s="194">
        <f>BK347</f>
        <v>0</v>
      </c>
      <c r="K347" s="190"/>
      <c r="L347" s="195"/>
      <c r="M347" s="196"/>
      <c r="N347" s="197"/>
      <c r="O347" s="197"/>
      <c r="P347" s="198">
        <f>P348</f>
        <v>0</v>
      </c>
      <c r="Q347" s="197"/>
      <c r="R347" s="198">
        <f>R348</f>
        <v>0.10489499999999999</v>
      </c>
      <c r="S347" s="197"/>
      <c r="T347" s="199">
        <f>T348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0" t="s">
        <v>83</v>
      </c>
      <c r="AT347" s="201" t="s">
        <v>72</v>
      </c>
      <c r="AU347" s="201" t="s">
        <v>73</v>
      </c>
      <c r="AY347" s="200" t="s">
        <v>124</v>
      </c>
      <c r="BK347" s="202">
        <f>BK348</f>
        <v>0</v>
      </c>
    </row>
    <row r="348" s="12" customFormat="1" ht="22.8" customHeight="1">
      <c r="A348" s="12"/>
      <c r="B348" s="189"/>
      <c r="C348" s="190"/>
      <c r="D348" s="191" t="s">
        <v>72</v>
      </c>
      <c r="E348" s="203" t="s">
        <v>463</v>
      </c>
      <c r="F348" s="203" t="s">
        <v>464</v>
      </c>
      <c r="G348" s="190"/>
      <c r="H348" s="190"/>
      <c r="I348" s="193"/>
      <c r="J348" s="204">
        <f>BK348</f>
        <v>0</v>
      </c>
      <c r="K348" s="190"/>
      <c r="L348" s="195"/>
      <c r="M348" s="196"/>
      <c r="N348" s="197"/>
      <c r="O348" s="197"/>
      <c r="P348" s="198">
        <f>SUM(P349:P360)</f>
        <v>0</v>
      </c>
      <c r="Q348" s="197"/>
      <c r="R348" s="198">
        <f>SUM(R349:R360)</f>
        <v>0.10489499999999999</v>
      </c>
      <c r="S348" s="197"/>
      <c r="T348" s="199">
        <f>SUM(T349:T360)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0" t="s">
        <v>83</v>
      </c>
      <c r="AT348" s="201" t="s">
        <v>72</v>
      </c>
      <c r="AU348" s="201" t="s">
        <v>81</v>
      </c>
      <c r="AY348" s="200" t="s">
        <v>124</v>
      </c>
      <c r="BK348" s="202">
        <f>SUM(BK349:BK360)</f>
        <v>0</v>
      </c>
    </row>
    <row r="349" s="2" customFormat="1" ht="16.5" customHeight="1">
      <c r="A349" s="39"/>
      <c r="B349" s="40"/>
      <c r="C349" s="205" t="s">
        <v>664</v>
      </c>
      <c r="D349" s="205" t="s">
        <v>126</v>
      </c>
      <c r="E349" s="206" t="s">
        <v>466</v>
      </c>
      <c r="F349" s="207" t="s">
        <v>467</v>
      </c>
      <c r="G349" s="208" t="s">
        <v>129</v>
      </c>
      <c r="H349" s="209">
        <v>300</v>
      </c>
      <c r="I349" s="210"/>
      <c r="J349" s="211">
        <f>ROUND(I349*H349,2)</f>
        <v>0</v>
      </c>
      <c r="K349" s="207" t="s">
        <v>19</v>
      </c>
      <c r="L349" s="45"/>
      <c r="M349" s="212" t="s">
        <v>19</v>
      </c>
      <c r="N349" s="213" t="s">
        <v>44</v>
      </c>
      <c r="O349" s="85"/>
      <c r="P349" s="214">
        <f>O349*H349</f>
        <v>0</v>
      </c>
      <c r="Q349" s="214">
        <v>0</v>
      </c>
      <c r="R349" s="214">
        <f>Q349*H349</f>
        <v>0</v>
      </c>
      <c r="S349" s="214">
        <v>0</v>
      </c>
      <c r="T349" s="215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6" t="s">
        <v>221</v>
      </c>
      <c r="AT349" s="216" t="s">
        <v>126</v>
      </c>
      <c r="AU349" s="216" t="s">
        <v>83</v>
      </c>
      <c r="AY349" s="18" t="s">
        <v>124</v>
      </c>
      <c r="BE349" s="217">
        <f>IF(N349="základní",J349,0)</f>
        <v>0</v>
      </c>
      <c r="BF349" s="217">
        <f>IF(N349="snížená",J349,0)</f>
        <v>0</v>
      </c>
      <c r="BG349" s="217">
        <f>IF(N349="zákl. přenesená",J349,0)</f>
        <v>0</v>
      </c>
      <c r="BH349" s="217">
        <f>IF(N349="sníž. přenesená",J349,0)</f>
        <v>0</v>
      </c>
      <c r="BI349" s="217">
        <f>IF(N349="nulová",J349,0)</f>
        <v>0</v>
      </c>
      <c r="BJ349" s="18" t="s">
        <v>81</v>
      </c>
      <c r="BK349" s="217">
        <f>ROUND(I349*H349,2)</f>
        <v>0</v>
      </c>
      <c r="BL349" s="18" t="s">
        <v>221</v>
      </c>
      <c r="BM349" s="216" t="s">
        <v>665</v>
      </c>
    </row>
    <row r="350" s="13" customFormat="1">
      <c r="A350" s="13"/>
      <c r="B350" s="223"/>
      <c r="C350" s="224"/>
      <c r="D350" s="225" t="s">
        <v>135</v>
      </c>
      <c r="E350" s="226" t="s">
        <v>19</v>
      </c>
      <c r="F350" s="227" t="s">
        <v>470</v>
      </c>
      <c r="G350" s="224"/>
      <c r="H350" s="228">
        <v>300</v>
      </c>
      <c r="I350" s="229"/>
      <c r="J350" s="224"/>
      <c r="K350" s="224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135</v>
      </c>
      <c r="AU350" s="234" t="s">
        <v>83</v>
      </c>
      <c r="AV350" s="13" t="s">
        <v>83</v>
      </c>
      <c r="AW350" s="13" t="s">
        <v>32</v>
      </c>
      <c r="AX350" s="13" t="s">
        <v>73</v>
      </c>
      <c r="AY350" s="234" t="s">
        <v>124</v>
      </c>
    </row>
    <row r="351" s="14" customFormat="1">
      <c r="A351" s="14"/>
      <c r="B351" s="235"/>
      <c r="C351" s="236"/>
      <c r="D351" s="225" t="s">
        <v>135</v>
      </c>
      <c r="E351" s="237" t="s">
        <v>19</v>
      </c>
      <c r="F351" s="238" t="s">
        <v>137</v>
      </c>
      <c r="G351" s="236"/>
      <c r="H351" s="239">
        <v>300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135</v>
      </c>
      <c r="AU351" s="245" t="s">
        <v>83</v>
      </c>
      <c r="AV351" s="14" t="s">
        <v>131</v>
      </c>
      <c r="AW351" s="14" t="s">
        <v>32</v>
      </c>
      <c r="AX351" s="14" t="s">
        <v>81</v>
      </c>
      <c r="AY351" s="245" t="s">
        <v>124</v>
      </c>
    </row>
    <row r="352" s="2" customFormat="1" ht="16.5" customHeight="1">
      <c r="A352" s="39"/>
      <c r="B352" s="40"/>
      <c r="C352" s="246" t="s">
        <v>666</v>
      </c>
      <c r="D352" s="246" t="s">
        <v>198</v>
      </c>
      <c r="E352" s="247" t="s">
        <v>472</v>
      </c>
      <c r="F352" s="248" t="s">
        <v>473</v>
      </c>
      <c r="G352" s="249" t="s">
        <v>129</v>
      </c>
      <c r="H352" s="250">
        <v>349.64999999999998</v>
      </c>
      <c r="I352" s="251"/>
      <c r="J352" s="252">
        <f>ROUND(I352*H352,2)</f>
        <v>0</v>
      </c>
      <c r="K352" s="248" t="s">
        <v>19</v>
      </c>
      <c r="L352" s="253"/>
      <c r="M352" s="254" t="s">
        <v>19</v>
      </c>
      <c r="N352" s="255" t="s">
        <v>44</v>
      </c>
      <c r="O352" s="85"/>
      <c r="P352" s="214">
        <f>O352*H352</f>
        <v>0</v>
      </c>
      <c r="Q352" s="214">
        <v>0.00029999999999999997</v>
      </c>
      <c r="R352" s="214">
        <f>Q352*H352</f>
        <v>0.10489499999999999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312</v>
      </c>
      <c r="AT352" s="216" t="s">
        <v>198</v>
      </c>
      <c r="AU352" s="216" t="s">
        <v>83</v>
      </c>
      <c r="AY352" s="18" t="s">
        <v>124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81</v>
      </c>
      <c r="BK352" s="217">
        <f>ROUND(I352*H352,2)</f>
        <v>0</v>
      </c>
      <c r="BL352" s="18" t="s">
        <v>221</v>
      </c>
      <c r="BM352" s="216" t="s">
        <v>667</v>
      </c>
    </row>
    <row r="353" s="13" customFormat="1">
      <c r="A353" s="13"/>
      <c r="B353" s="223"/>
      <c r="C353" s="224"/>
      <c r="D353" s="225" t="s">
        <v>135</v>
      </c>
      <c r="E353" s="226" t="s">
        <v>19</v>
      </c>
      <c r="F353" s="227" t="s">
        <v>475</v>
      </c>
      <c r="G353" s="224"/>
      <c r="H353" s="228">
        <v>349.64999999999998</v>
      </c>
      <c r="I353" s="229"/>
      <c r="J353" s="224"/>
      <c r="K353" s="224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135</v>
      </c>
      <c r="AU353" s="234" t="s">
        <v>83</v>
      </c>
      <c r="AV353" s="13" t="s">
        <v>83</v>
      </c>
      <c r="AW353" s="13" t="s">
        <v>32</v>
      </c>
      <c r="AX353" s="13" t="s">
        <v>73</v>
      </c>
      <c r="AY353" s="234" t="s">
        <v>124</v>
      </c>
    </row>
    <row r="354" s="14" customFormat="1">
      <c r="A354" s="14"/>
      <c r="B354" s="235"/>
      <c r="C354" s="236"/>
      <c r="D354" s="225" t="s">
        <v>135</v>
      </c>
      <c r="E354" s="237" t="s">
        <v>19</v>
      </c>
      <c r="F354" s="238" t="s">
        <v>137</v>
      </c>
      <c r="G354" s="236"/>
      <c r="H354" s="239">
        <v>349.64999999999998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135</v>
      </c>
      <c r="AU354" s="245" t="s">
        <v>83</v>
      </c>
      <c r="AV354" s="14" t="s">
        <v>131</v>
      </c>
      <c r="AW354" s="14" t="s">
        <v>32</v>
      </c>
      <c r="AX354" s="14" t="s">
        <v>81</v>
      </c>
      <c r="AY354" s="245" t="s">
        <v>124</v>
      </c>
    </row>
    <row r="355" s="2" customFormat="1" ht="33" customHeight="1">
      <c r="A355" s="39"/>
      <c r="B355" s="40"/>
      <c r="C355" s="205" t="s">
        <v>668</v>
      </c>
      <c r="D355" s="205" t="s">
        <v>126</v>
      </c>
      <c r="E355" s="206" t="s">
        <v>477</v>
      </c>
      <c r="F355" s="207" t="s">
        <v>478</v>
      </c>
      <c r="G355" s="208" t="s">
        <v>183</v>
      </c>
      <c r="H355" s="209">
        <v>0.105</v>
      </c>
      <c r="I355" s="210"/>
      <c r="J355" s="211">
        <f>ROUND(I355*H355,2)</f>
        <v>0</v>
      </c>
      <c r="K355" s="207" t="s">
        <v>130</v>
      </c>
      <c r="L355" s="45"/>
      <c r="M355" s="212" t="s">
        <v>19</v>
      </c>
      <c r="N355" s="213" t="s">
        <v>44</v>
      </c>
      <c r="O355" s="85"/>
      <c r="P355" s="214">
        <f>O355*H355</f>
        <v>0</v>
      </c>
      <c r="Q355" s="214">
        <v>0</v>
      </c>
      <c r="R355" s="214">
        <f>Q355*H355</f>
        <v>0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221</v>
      </c>
      <c r="AT355" s="216" t="s">
        <v>126</v>
      </c>
      <c r="AU355" s="216" t="s">
        <v>83</v>
      </c>
      <c r="AY355" s="18" t="s">
        <v>124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81</v>
      </c>
      <c r="BK355" s="217">
        <f>ROUND(I355*H355,2)</f>
        <v>0</v>
      </c>
      <c r="BL355" s="18" t="s">
        <v>221</v>
      </c>
      <c r="BM355" s="216" t="s">
        <v>669</v>
      </c>
    </row>
    <row r="356" s="2" customFormat="1">
      <c r="A356" s="39"/>
      <c r="B356" s="40"/>
      <c r="C356" s="41"/>
      <c r="D356" s="218" t="s">
        <v>133</v>
      </c>
      <c r="E356" s="41"/>
      <c r="F356" s="219" t="s">
        <v>480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133</v>
      </c>
      <c r="AU356" s="18" t="s">
        <v>83</v>
      </c>
    </row>
    <row r="357" s="2" customFormat="1" ht="37.8" customHeight="1">
      <c r="A357" s="39"/>
      <c r="B357" s="40"/>
      <c r="C357" s="205" t="s">
        <v>670</v>
      </c>
      <c r="D357" s="205" t="s">
        <v>126</v>
      </c>
      <c r="E357" s="206" t="s">
        <v>482</v>
      </c>
      <c r="F357" s="207" t="s">
        <v>483</v>
      </c>
      <c r="G357" s="208" t="s">
        <v>183</v>
      </c>
      <c r="H357" s="209">
        <v>1.05</v>
      </c>
      <c r="I357" s="210"/>
      <c r="J357" s="211">
        <f>ROUND(I357*H357,2)</f>
        <v>0</v>
      </c>
      <c r="K357" s="207" t="s">
        <v>130</v>
      </c>
      <c r="L357" s="45"/>
      <c r="M357" s="212" t="s">
        <v>19</v>
      </c>
      <c r="N357" s="213" t="s">
        <v>44</v>
      </c>
      <c r="O357" s="85"/>
      <c r="P357" s="214">
        <f>O357*H357</f>
        <v>0</v>
      </c>
      <c r="Q357" s="214">
        <v>0</v>
      </c>
      <c r="R357" s="214">
        <f>Q357*H357</f>
        <v>0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221</v>
      </c>
      <c r="AT357" s="216" t="s">
        <v>126</v>
      </c>
      <c r="AU357" s="216" t="s">
        <v>83</v>
      </c>
      <c r="AY357" s="18" t="s">
        <v>124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81</v>
      </c>
      <c r="BK357" s="217">
        <f>ROUND(I357*H357,2)</f>
        <v>0</v>
      </c>
      <c r="BL357" s="18" t="s">
        <v>221</v>
      </c>
      <c r="BM357" s="216" t="s">
        <v>671</v>
      </c>
    </row>
    <row r="358" s="2" customFormat="1">
      <c r="A358" s="39"/>
      <c r="B358" s="40"/>
      <c r="C358" s="41"/>
      <c r="D358" s="218" t="s">
        <v>133</v>
      </c>
      <c r="E358" s="41"/>
      <c r="F358" s="219" t="s">
        <v>485</v>
      </c>
      <c r="G358" s="41"/>
      <c r="H358" s="41"/>
      <c r="I358" s="220"/>
      <c r="J358" s="41"/>
      <c r="K358" s="41"/>
      <c r="L358" s="45"/>
      <c r="M358" s="221"/>
      <c r="N358" s="222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133</v>
      </c>
      <c r="AU358" s="18" t="s">
        <v>83</v>
      </c>
    </row>
    <row r="359" s="13" customFormat="1">
      <c r="A359" s="13"/>
      <c r="B359" s="223"/>
      <c r="C359" s="224"/>
      <c r="D359" s="225" t="s">
        <v>135</v>
      </c>
      <c r="E359" s="226" t="s">
        <v>19</v>
      </c>
      <c r="F359" s="227" t="s">
        <v>486</v>
      </c>
      <c r="G359" s="224"/>
      <c r="H359" s="228">
        <v>1.05</v>
      </c>
      <c r="I359" s="229"/>
      <c r="J359" s="224"/>
      <c r="K359" s="224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135</v>
      </c>
      <c r="AU359" s="234" t="s">
        <v>83</v>
      </c>
      <c r="AV359" s="13" t="s">
        <v>83</v>
      </c>
      <c r="AW359" s="13" t="s">
        <v>32</v>
      </c>
      <c r="AX359" s="13" t="s">
        <v>73</v>
      </c>
      <c r="AY359" s="234" t="s">
        <v>124</v>
      </c>
    </row>
    <row r="360" s="14" customFormat="1">
      <c r="A360" s="14"/>
      <c r="B360" s="235"/>
      <c r="C360" s="236"/>
      <c r="D360" s="225" t="s">
        <v>135</v>
      </c>
      <c r="E360" s="237" t="s">
        <v>19</v>
      </c>
      <c r="F360" s="238" t="s">
        <v>137</v>
      </c>
      <c r="G360" s="236"/>
      <c r="H360" s="239">
        <v>1.05</v>
      </c>
      <c r="I360" s="240"/>
      <c r="J360" s="236"/>
      <c r="K360" s="236"/>
      <c r="L360" s="241"/>
      <c r="M360" s="256"/>
      <c r="N360" s="257"/>
      <c r="O360" s="257"/>
      <c r="P360" s="257"/>
      <c r="Q360" s="257"/>
      <c r="R360" s="257"/>
      <c r="S360" s="257"/>
      <c r="T360" s="25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135</v>
      </c>
      <c r="AU360" s="245" t="s">
        <v>83</v>
      </c>
      <c r="AV360" s="14" t="s">
        <v>131</v>
      </c>
      <c r="AW360" s="14" t="s">
        <v>32</v>
      </c>
      <c r="AX360" s="14" t="s">
        <v>81</v>
      </c>
      <c r="AY360" s="245" t="s">
        <v>124</v>
      </c>
    </row>
    <row r="361" s="2" customFormat="1" ht="6.96" customHeight="1">
      <c r="A361" s="39"/>
      <c r="B361" s="60"/>
      <c r="C361" s="61"/>
      <c r="D361" s="61"/>
      <c r="E361" s="61"/>
      <c r="F361" s="61"/>
      <c r="G361" s="61"/>
      <c r="H361" s="61"/>
      <c r="I361" s="61"/>
      <c r="J361" s="61"/>
      <c r="K361" s="61"/>
      <c r="L361" s="45"/>
      <c r="M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</row>
  </sheetData>
  <sheetProtection sheet="1" autoFilter="0" formatColumns="0" formatRows="0" objects="1" scenarios="1" spinCount="100000" saltValue="n3Aw+lkCr6tPlivXsbA5k+RY/NWGC8/trzZFIs7DQ1ZP+igfAUv4BlM5sESg4VXXWgE3a6KSKu6pfq3ItUnbkw==" hashValue="T28rQX1Wm6ED3h6RErXZT187F/mJv3KK2kXEjBKbLLsaCo0CmdG1caFxkBdd0pI50xx83CZPsRySaoFByakAMQ==" algorithmName="SHA-512" password="CC35"/>
  <autoFilter ref="C87:K36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7221"/>
    <hyperlink ref="F97" r:id="rId2" display="https://podminky.urs.cz/item/CS_URS_2025_01/113107230"/>
    <hyperlink ref="F102" r:id="rId3" display="https://podminky.urs.cz/item/CS_URS_2025_01/113107231"/>
    <hyperlink ref="F106" r:id="rId4" display="https://podminky.urs.cz/item/CS_URS_2025_01/113107241"/>
    <hyperlink ref="F111" r:id="rId5" display="https://podminky.urs.cz/item/CS_URS_2025_01/113107243"/>
    <hyperlink ref="F115" r:id="rId6" display="https://podminky.urs.cz/item/CS_URS_2025_01/113202111"/>
    <hyperlink ref="F119" r:id="rId7" display="https://podminky.urs.cz/item/CS_URS_2025_01/113203111"/>
    <hyperlink ref="F123" r:id="rId8" display="https://podminky.urs.cz/item/CS_URS_2025_01/121151123"/>
    <hyperlink ref="F127" r:id="rId9" display="https://podminky.urs.cz/item/CS_URS_2025_01/162251102"/>
    <hyperlink ref="F131" r:id="rId10" display="https://podminky.urs.cz/item/CS_URS_2025_01/162751119"/>
    <hyperlink ref="F135" r:id="rId11" display="https://podminky.urs.cz/item/CS_URS_2025_01/171201231"/>
    <hyperlink ref="F139" r:id="rId12" display="https://podminky.urs.cz/item/CS_URS_2025_01/171251201"/>
    <hyperlink ref="F143" r:id="rId13" display="https://podminky.urs.cz/item/CS_URS_2025_01/181411131"/>
    <hyperlink ref="F150" r:id="rId14" display="https://podminky.urs.cz/item/CS_URS_2025_01/181951111"/>
    <hyperlink ref="F154" r:id="rId15" display="https://podminky.urs.cz/item/CS_URS_2025_01/182351124"/>
    <hyperlink ref="F161" r:id="rId16" display="https://podminky.urs.cz/item/CS_URS_2025_01/183101321"/>
    <hyperlink ref="F166" r:id="rId17" display="https://podminky.urs.cz/item/CS_URS_2025_01/184102114"/>
    <hyperlink ref="F168" r:id="rId18" display="https://podminky.urs.cz/item/CS_URS_2025_01/184502112"/>
    <hyperlink ref="F172" r:id="rId19" display="https://podminky.urs.cz/item/CS_URS_2025_01/184818232"/>
    <hyperlink ref="F177" r:id="rId20" display="https://podminky.urs.cz/item/CS_URS_2025_01/567122114"/>
    <hyperlink ref="F181" r:id="rId21" display="https://podminky.urs.cz/item/CS_URS_2025_01/573231106"/>
    <hyperlink ref="F185" r:id="rId22" display="https://podminky.urs.cz/item/CS_URS_2025_01/577134111"/>
    <hyperlink ref="F189" r:id="rId23" display="https://podminky.urs.cz/item/CS_URS_2025_01/577165112"/>
    <hyperlink ref="F193" r:id="rId24" display="https://podminky.urs.cz/item/CS_URS_2025_01/596211112"/>
    <hyperlink ref="F204" r:id="rId25" display="https://podminky.urs.cz/item/CS_URS_2025_01/596211211"/>
    <hyperlink ref="F212" r:id="rId26" display="https://podminky.urs.cz/item/CS_URS_2025_01/596212213"/>
    <hyperlink ref="F220" r:id="rId27" display="https://podminky.urs.cz/item/CS_URS_2025_01/899133211"/>
    <hyperlink ref="F236" r:id="rId28" display="https://podminky.urs.cz/item/CS_URS_2025_01/915111111"/>
    <hyperlink ref="F240" r:id="rId29" display="https://podminky.urs.cz/item/CS_URS_2025_01/915131111"/>
    <hyperlink ref="F244" r:id="rId30" display="https://podminky.urs.cz/item/CS_URS_2025_01/915211112"/>
    <hyperlink ref="F246" r:id="rId31" display="https://podminky.urs.cz/item/CS_URS_2025_01/915231112"/>
    <hyperlink ref="F248" r:id="rId32" display="https://podminky.urs.cz/item/CS_URS_2025_01/915611111"/>
    <hyperlink ref="F252" r:id="rId33" display="https://podminky.urs.cz/item/CS_URS_2025_01/915621111"/>
    <hyperlink ref="F256" r:id="rId34" display="https://podminky.urs.cz/item/CS_URS_2025_01/916131113"/>
    <hyperlink ref="F262" r:id="rId35" display="https://podminky.urs.cz/item/CS_URS_2025_01/916241113"/>
    <hyperlink ref="F266" r:id="rId36" display="https://podminky.urs.cz/item/CS_URS_2025_01/916991121"/>
    <hyperlink ref="F270" r:id="rId37" display="https://podminky.urs.cz/item/CS_URS_2025_01/919112233"/>
    <hyperlink ref="F274" r:id="rId38" display="https://podminky.urs.cz/item/CS_URS_2025_01/919122132"/>
    <hyperlink ref="F278" r:id="rId39" display="https://podminky.urs.cz/item/CS_URS_2025_01/919735113"/>
    <hyperlink ref="F282" r:id="rId40" display="https://podminky.urs.cz/item/CS_URS_2025_01/938908411"/>
    <hyperlink ref="F286" r:id="rId41" display="https://podminky.urs.cz/item/CS_URS_2025_01/966006261"/>
    <hyperlink ref="F290" r:id="rId42" display="https://podminky.urs.cz/item/CS_URS_2025_01/979024443"/>
    <hyperlink ref="F294" r:id="rId43" display="https://podminky.urs.cz/item/CS_URS_2025_01/979071112"/>
    <hyperlink ref="F302" r:id="rId44" display="https://podminky.urs.cz/item/CS_URS_2025_01/997221551"/>
    <hyperlink ref="F307" r:id="rId45" display="https://podminky.urs.cz/item/CS_URS_2025_01/997221559"/>
    <hyperlink ref="F311" r:id="rId46" display="https://podminky.urs.cz/item/CS_URS_2025_01/997221561"/>
    <hyperlink ref="F316" r:id="rId47" display="https://podminky.urs.cz/item/CS_URS_2025_01/997221569"/>
    <hyperlink ref="F320" r:id="rId48" display="https://podminky.urs.cz/item/CS_URS_2025_01/997221571"/>
    <hyperlink ref="F324" r:id="rId49" display="https://podminky.urs.cz/item/CS_URS_2025_01/997221579"/>
    <hyperlink ref="F328" r:id="rId50" display="https://podminky.urs.cz/item/CS_URS_2025_01/997221861"/>
    <hyperlink ref="F332" r:id="rId51" display="https://podminky.urs.cz/item/CS_URS_2025_01/997221873"/>
    <hyperlink ref="F337" r:id="rId52" display="https://podminky.urs.cz/item/CS_URS_2025_01/997221875"/>
    <hyperlink ref="F342" r:id="rId53" display="https://podminky.urs.cz/item/CS_URS_2025_01/998225111"/>
    <hyperlink ref="F344" r:id="rId54" display="https://podminky.urs.cz/item/CS_URS_2025_01/998225191"/>
    <hyperlink ref="F356" r:id="rId55" display="https://podminky.urs.cz/item/CS_URS_2025_01/998711121"/>
    <hyperlink ref="F358" r:id="rId56" display="https://podminky.urs.cz/item/CS_URS_2025_01/998711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672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ROUND((SUM(BE84:BE116)),  2)</f>
        <v>0</v>
      </c>
      <c r="G33" s="39"/>
      <c r="H33" s="39"/>
      <c r="I33" s="149">
        <v>0.20999999999999999</v>
      </c>
      <c r="J33" s="148">
        <f>ROUND(((SUM(BE84:BE116))*I33),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ROUND((SUM(BF84:BF116)),  2)</f>
        <v>0</v>
      </c>
      <c r="G34" s="39"/>
      <c r="H34" s="39"/>
      <c r="I34" s="149">
        <v>0.12</v>
      </c>
      <c r="J34" s="148">
        <f>ROUND(((SUM(BF84:BF116))*I34),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ROUND((SUM(BG84:BG116)),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ROUND((SUM(BH84:BH116)),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ROUND((SUM(BI84:BI116)),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ON -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673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674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675</v>
      </c>
      <c r="E62" s="175"/>
      <c r="F62" s="175"/>
      <c r="G62" s="175"/>
      <c r="H62" s="175"/>
      <c r="I62" s="175"/>
      <c r="J62" s="176">
        <f>J100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676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677</v>
      </c>
      <c r="E64" s="175"/>
      <c r="F64" s="175"/>
      <c r="G64" s="175"/>
      <c r="H64" s="175"/>
      <c r="I64" s="175"/>
      <c r="J64" s="176">
        <f>J114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Oprava povrchu ulic Vysokovská a Jeřická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94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ON - Ostatní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MČ Praha 20</v>
      </c>
      <c r="G78" s="41"/>
      <c r="H78" s="41"/>
      <c r="I78" s="33" t="s">
        <v>23</v>
      </c>
      <c r="J78" s="73" t="str">
        <f>IF(J12="","",J12)</f>
        <v>1. 5. 2025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 xml:space="preserve"> </v>
      </c>
      <c r="G80" s="41"/>
      <c r="H80" s="41"/>
      <c r="I80" s="33" t="s">
        <v>31</v>
      </c>
      <c r="J80" s="37" t="str">
        <f>E21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40.0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33</v>
      </c>
      <c r="J81" s="37" t="str">
        <f>E24</f>
        <v>TMI Building s.r.o., Kakosova 1189/8, Praha 5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110</v>
      </c>
      <c r="D83" s="181" t="s">
        <v>58</v>
      </c>
      <c r="E83" s="181" t="s">
        <v>54</v>
      </c>
      <c r="F83" s="181" t="s">
        <v>55</v>
      </c>
      <c r="G83" s="181" t="s">
        <v>111</v>
      </c>
      <c r="H83" s="181" t="s">
        <v>112</v>
      </c>
      <c r="I83" s="181" t="s">
        <v>113</v>
      </c>
      <c r="J83" s="181" t="s">
        <v>98</v>
      </c>
      <c r="K83" s="182" t="s">
        <v>114</v>
      </c>
      <c r="L83" s="183"/>
      <c r="M83" s="93" t="s">
        <v>19</v>
      </c>
      <c r="N83" s="94" t="s">
        <v>43</v>
      </c>
      <c r="O83" s="94" t="s">
        <v>115</v>
      </c>
      <c r="P83" s="94" t="s">
        <v>116</v>
      </c>
      <c r="Q83" s="94" t="s">
        <v>117</v>
      </c>
      <c r="R83" s="94" t="s">
        <v>118</v>
      </c>
      <c r="S83" s="94" t="s">
        <v>119</v>
      </c>
      <c r="T83" s="95" t="s">
        <v>120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99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90</v>
      </c>
      <c r="F85" s="192" t="s">
        <v>91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P86+P100+P106+P114</f>
        <v>0</v>
      </c>
      <c r="Q85" s="197"/>
      <c r="R85" s="198">
        <f>R86+R100+R106+R114</f>
        <v>0</v>
      </c>
      <c r="S85" s="197"/>
      <c r="T85" s="199">
        <f>T86+T100+T106+T114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154</v>
      </c>
      <c r="AT85" s="201" t="s">
        <v>72</v>
      </c>
      <c r="AU85" s="201" t="s">
        <v>73</v>
      </c>
      <c r="AY85" s="200" t="s">
        <v>124</v>
      </c>
      <c r="BK85" s="202">
        <f>BK86+BK100+BK106+BK114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678</v>
      </c>
      <c r="F86" s="203" t="s">
        <v>679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SUM(P87:P99)</f>
        <v>0</v>
      </c>
      <c r="Q86" s="197"/>
      <c r="R86" s="198">
        <f>SUM(R87:R99)</f>
        <v>0</v>
      </c>
      <c r="S86" s="197"/>
      <c r="T86" s="199">
        <f>SUM(T87:T99)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154</v>
      </c>
      <c r="AT86" s="201" t="s">
        <v>72</v>
      </c>
      <c r="AU86" s="201" t="s">
        <v>81</v>
      </c>
      <c r="AY86" s="200" t="s">
        <v>124</v>
      </c>
      <c r="BK86" s="202">
        <f>SUM(BK87:BK99)</f>
        <v>0</v>
      </c>
    </row>
    <row r="87" s="2" customFormat="1" ht="16.5" customHeight="1">
      <c r="A87" s="39"/>
      <c r="B87" s="40"/>
      <c r="C87" s="205" t="s">
        <v>81</v>
      </c>
      <c r="D87" s="205" t="s">
        <v>126</v>
      </c>
      <c r="E87" s="206" t="s">
        <v>680</v>
      </c>
      <c r="F87" s="207" t="s">
        <v>681</v>
      </c>
      <c r="G87" s="208" t="s">
        <v>292</v>
      </c>
      <c r="H87" s="209">
        <v>1</v>
      </c>
      <c r="I87" s="210"/>
      <c r="J87" s="211">
        <f>ROUND(I87*H87,2)</f>
        <v>0</v>
      </c>
      <c r="K87" s="207" t="s">
        <v>130</v>
      </c>
      <c r="L87" s="45"/>
      <c r="M87" s="212" t="s">
        <v>19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682</v>
      </c>
      <c r="AT87" s="216" t="s">
        <v>126</v>
      </c>
      <c r="AU87" s="216" t="s">
        <v>83</v>
      </c>
      <c r="AY87" s="18" t="s">
        <v>124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682</v>
      </c>
      <c r="BM87" s="216" t="s">
        <v>683</v>
      </c>
    </row>
    <row r="88" s="2" customFormat="1">
      <c r="A88" s="39"/>
      <c r="B88" s="40"/>
      <c r="C88" s="41"/>
      <c r="D88" s="218" t="s">
        <v>133</v>
      </c>
      <c r="E88" s="41"/>
      <c r="F88" s="219" t="s">
        <v>684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133</v>
      </c>
      <c r="AU88" s="18" t="s">
        <v>83</v>
      </c>
    </row>
    <row r="89" s="2" customFormat="1" ht="16.5" customHeight="1">
      <c r="A89" s="39"/>
      <c r="B89" s="40"/>
      <c r="C89" s="205" t="s">
        <v>83</v>
      </c>
      <c r="D89" s="205" t="s">
        <v>126</v>
      </c>
      <c r="E89" s="206" t="s">
        <v>685</v>
      </c>
      <c r="F89" s="207" t="s">
        <v>686</v>
      </c>
      <c r="G89" s="208" t="s">
        <v>292</v>
      </c>
      <c r="H89" s="209">
        <v>1</v>
      </c>
      <c r="I89" s="210"/>
      <c r="J89" s="211">
        <f>ROUND(I89*H89,2)</f>
        <v>0</v>
      </c>
      <c r="K89" s="207" t="s">
        <v>130</v>
      </c>
      <c r="L89" s="45"/>
      <c r="M89" s="212" t="s">
        <v>19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682</v>
      </c>
      <c r="AT89" s="216" t="s">
        <v>126</v>
      </c>
      <c r="AU89" s="216" t="s">
        <v>83</v>
      </c>
      <c r="AY89" s="18" t="s">
        <v>124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81</v>
      </c>
      <c r="BK89" s="217">
        <f>ROUND(I89*H89,2)</f>
        <v>0</v>
      </c>
      <c r="BL89" s="18" t="s">
        <v>682</v>
      </c>
      <c r="BM89" s="216" t="s">
        <v>687</v>
      </c>
    </row>
    <row r="90" s="2" customFormat="1">
      <c r="A90" s="39"/>
      <c r="B90" s="40"/>
      <c r="C90" s="41"/>
      <c r="D90" s="218" t="s">
        <v>133</v>
      </c>
      <c r="E90" s="41"/>
      <c r="F90" s="219" t="s">
        <v>688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133</v>
      </c>
      <c r="AU90" s="18" t="s">
        <v>83</v>
      </c>
    </row>
    <row r="91" s="2" customFormat="1" ht="16.5" customHeight="1">
      <c r="A91" s="39"/>
      <c r="B91" s="40"/>
      <c r="C91" s="205" t="s">
        <v>143</v>
      </c>
      <c r="D91" s="205" t="s">
        <v>126</v>
      </c>
      <c r="E91" s="206" t="s">
        <v>689</v>
      </c>
      <c r="F91" s="207" t="s">
        <v>690</v>
      </c>
      <c r="G91" s="208" t="s">
        <v>292</v>
      </c>
      <c r="H91" s="209">
        <v>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682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682</v>
      </c>
      <c r="BM91" s="216" t="s">
        <v>691</v>
      </c>
    </row>
    <row r="92" s="2" customFormat="1">
      <c r="A92" s="39"/>
      <c r="B92" s="40"/>
      <c r="C92" s="41"/>
      <c r="D92" s="218" t="s">
        <v>133</v>
      </c>
      <c r="E92" s="41"/>
      <c r="F92" s="219" t="s">
        <v>692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2" customFormat="1" ht="16.5" customHeight="1">
      <c r="A93" s="39"/>
      <c r="B93" s="40"/>
      <c r="C93" s="205" t="s">
        <v>131</v>
      </c>
      <c r="D93" s="205" t="s">
        <v>126</v>
      </c>
      <c r="E93" s="206" t="s">
        <v>693</v>
      </c>
      <c r="F93" s="207" t="s">
        <v>694</v>
      </c>
      <c r="G93" s="208" t="s">
        <v>292</v>
      </c>
      <c r="H93" s="209">
        <v>1</v>
      </c>
      <c r="I93" s="210"/>
      <c r="J93" s="211">
        <f>ROUND(I93*H93,2)</f>
        <v>0</v>
      </c>
      <c r="K93" s="207" t="s">
        <v>130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682</v>
      </c>
      <c r="AT93" s="216" t="s">
        <v>126</v>
      </c>
      <c r="AU93" s="216" t="s">
        <v>83</v>
      </c>
      <c r="AY93" s="18" t="s">
        <v>124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682</v>
      </c>
      <c r="BM93" s="216" t="s">
        <v>695</v>
      </c>
    </row>
    <row r="94" s="2" customFormat="1">
      <c r="A94" s="39"/>
      <c r="B94" s="40"/>
      <c r="C94" s="41"/>
      <c r="D94" s="218" t="s">
        <v>133</v>
      </c>
      <c r="E94" s="41"/>
      <c r="F94" s="219" t="s">
        <v>696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133</v>
      </c>
      <c r="AU94" s="18" t="s">
        <v>83</v>
      </c>
    </row>
    <row r="95" s="2" customFormat="1" ht="16.5" customHeight="1">
      <c r="A95" s="39"/>
      <c r="B95" s="40"/>
      <c r="C95" s="205" t="s">
        <v>154</v>
      </c>
      <c r="D95" s="205" t="s">
        <v>126</v>
      </c>
      <c r="E95" s="206" t="s">
        <v>697</v>
      </c>
      <c r="F95" s="207" t="s">
        <v>698</v>
      </c>
      <c r="G95" s="208" t="s">
        <v>292</v>
      </c>
      <c r="H95" s="209">
        <v>1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682</v>
      </c>
      <c r="AT95" s="216" t="s">
        <v>126</v>
      </c>
      <c r="AU95" s="216" t="s">
        <v>83</v>
      </c>
      <c r="AY95" s="18" t="s">
        <v>124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682</v>
      </c>
      <c r="BM95" s="216" t="s">
        <v>699</v>
      </c>
    </row>
    <row r="96" s="2" customFormat="1" ht="16.5" customHeight="1">
      <c r="A96" s="39"/>
      <c r="B96" s="40"/>
      <c r="C96" s="205" t="s">
        <v>161</v>
      </c>
      <c r="D96" s="205" t="s">
        <v>126</v>
      </c>
      <c r="E96" s="206" t="s">
        <v>700</v>
      </c>
      <c r="F96" s="207" t="s">
        <v>701</v>
      </c>
      <c r="G96" s="208" t="s">
        <v>292</v>
      </c>
      <c r="H96" s="209">
        <v>1</v>
      </c>
      <c r="I96" s="210"/>
      <c r="J96" s="211">
        <f>ROUND(I96*H96,2)</f>
        <v>0</v>
      </c>
      <c r="K96" s="207" t="s">
        <v>130</v>
      </c>
      <c r="L96" s="45"/>
      <c r="M96" s="212" t="s">
        <v>19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682</v>
      </c>
      <c r="AT96" s="216" t="s">
        <v>126</v>
      </c>
      <c r="AU96" s="216" t="s">
        <v>83</v>
      </c>
      <c r="AY96" s="18" t="s">
        <v>124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682</v>
      </c>
      <c r="BM96" s="216" t="s">
        <v>702</v>
      </c>
    </row>
    <row r="97" s="2" customFormat="1">
      <c r="A97" s="39"/>
      <c r="B97" s="40"/>
      <c r="C97" s="41"/>
      <c r="D97" s="218" t="s">
        <v>133</v>
      </c>
      <c r="E97" s="41"/>
      <c r="F97" s="219" t="s">
        <v>703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133</v>
      </c>
      <c r="AU97" s="18" t="s">
        <v>83</v>
      </c>
    </row>
    <row r="98" s="2" customFormat="1" ht="16.5" customHeight="1">
      <c r="A98" s="39"/>
      <c r="B98" s="40"/>
      <c r="C98" s="205" t="s">
        <v>167</v>
      </c>
      <c r="D98" s="205" t="s">
        <v>126</v>
      </c>
      <c r="E98" s="206" t="s">
        <v>704</v>
      </c>
      <c r="F98" s="207" t="s">
        <v>705</v>
      </c>
      <c r="G98" s="208" t="s">
        <v>292</v>
      </c>
      <c r="H98" s="209">
        <v>1</v>
      </c>
      <c r="I98" s="210"/>
      <c r="J98" s="211">
        <f>ROUND(I98*H98,2)</f>
        <v>0</v>
      </c>
      <c r="K98" s="207" t="s">
        <v>130</v>
      </c>
      <c r="L98" s="45"/>
      <c r="M98" s="212" t="s">
        <v>19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682</v>
      </c>
      <c r="AT98" s="216" t="s">
        <v>126</v>
      </c>
      <c r="AU98" s="216" t="s">
        <v>83</v>
      </c>
      <c r="AY98" s="18" t="s">
        <v>124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682</v>
      </c>
      <c r="BM98" s="216" t="s">
        <v>706</v>
      </c>
    </row>
    <row r="99" s="2" customFormat="1">
      <c r="A99" s="39"/>
      <c r="B99" s="40"/>
      <c r="C99" s="41"/>
      <c r="D99" s="218" t="s">
        <v>133</v>
      </c>
      <c r="E99" s="41"/>
      <c r="F99" s="219" t="s">
        <v>707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133</v>
      </c>
      <c r="AU99" s="18" t="s">
        <v>83</v>
      </c>
    </row>
    <row r="100" s="12" customFormat="1" ht="22.8" customHeight="1">
      <c r="A100" s="12"/>
      <c r="B100" s="189"/>
      <c r="C100" s="190"/>
      <c r="D100" s="191" t="s">
        <v>72</v>
      </c>
      <c r="E100" s="203" t="s">
        <v>708</v>
      </c>
      <c r="F100" s="203" t="s">
        <v>709</v>
      </c>
      <c r="G100" s="190"/>
      <c r="H100" s="190"/>
      <c r="I100" s="193"/>
      <c r="J100" s="204">
        <f>BK100</f>
        <v>0</v>
      </c>
      <c r="K100" s="190"/>
      <c r="L100" s="195"/>
      <c r="M100" s="196"/>
      <c r="N100" s="197"/>
      <c r="O100" s="197"/>
      <c r="P100" s="198">
        <f>SUM(P101:P105)</f>
        <v>0</v>
      </c>
      <c r="Q100" s="197"/>
      <c r="R100" s="198">
        <f>SUM(R101:R105)</f>
        <v>0</v>
      </c>
      <c r="S100" s="197"/>
      <c r="T100" s="199">
        <f>SUM(T101:T105)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0" t="s">
        <v>154</v>
      </c>
      <c r="AT100" s="201" t="s">
        <v>72</v>
      </c>
      <c r="AU100" s="201" t="s">
        <v>81</v>
      </c>
      <c r="AY100" s="200" t="s">
        <v>124</v>
      </c>
      <c r="BK100" s="202">
        <f>SUM(BK101:BK105)</f>
        <v>0</v>
      </c>
    </row>
    <row r="101" s="2" customFormat="1" ht="16.5" customHeight="1">
      <c r="A101" s="39"/>
      <c r="B101" s="40"/>
      <c r="C101" s="205" t="s">
        <v>174</v>
      </c>
      <c r="D101" s="205" t="s">
        <v>126</v>
      </c>
      <c r="E101" s="206" t="s">
        <v>710</v>
      </c>
      <c r="F101" s="207" t="s">
        <v>711</v>
      </c>
      <c r="G101" s="208" t="s">
        <v>292</v>
      </c>
      <c r="H101" s="209">
        <v>1</v>
      </c>
      <c r="I101" s="210"/>
      <c r="J101" s="211">
        <f>ROUND(I101*H101,2)</f>
        <v>0</v>
      </c>
      <c r="K101" s="207" t="s">
        <v>130</v>
      </c>
      <c r="L101" s="45"/>
      <c r="M101" s="212" t="s">
        <v>19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682</v>
      </c>
      <c r="AT101" s="216" t="s">
        <v>126</v>
      </c>
      <c r="AU101" s="216" t="s">
        <v>83</v>
      </c>
      <c r="AY101" s="18" t="s">
        <v>124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682</v>
      </c>
      <c r="BM101" s="216" t="s">
        <v>712</v>
      </c>
    </row>
    <row r="102" s="2" customFormat="1">
      <c r="A102" s="39"/>
      <c r="B102" s="40"/>
      <c r="C102" s="41"/>
      <c r="D102" s="218" t="s">
        <v>133</v>
      </c>
      <c r="E102" s="41"/>
      <c r="F102" s="219" t="s">
        <v>713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133</v>
      </c>
      <c r="AU102" s="18" t="s">
        <v>83</v>
      </c>
    </row>
    <row r="103" s="2" customFormat="1">
      <c r="A103" s="39"/>
      <c r="B103" s="40"/>
      <c r="C103" s="41"/>
      <c r="D103" s="225" t="s">
        <v>714</v>
      </c>
      <c r="E103" s="41"/>
      <c r="F103" s="259" t="s">
        <v>715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714</v>
      </c>
      <c r="AU103" s="18" t="s">
        <v>83</v>
      </c>
    </row>
    <row r="104" s="2" customFormat="1" ht="16.5" customHeight="1">
      <c r="A104" s="39"/>
      <c r="B104" s="40"/>
      <c r="C104" s="205" t="s">
        <v>180</v>
      </c>
      <c r="D104" s="205" t="s">
        <v>126</v>
      </c>
      <c r="E104" s="206" t="s">
        <v>716</v>
      </c>
      <c r="F104" s="207" t="s">
        <v>717</v>
      </c>
      <c r="G104" s="208" t="s">
        <v>292</v>
      </c>
      <c r="H104" s="209">
        <v>2</v>
      </c>
      <c r="I104" s="210"/>
      <c r="J104" s="211">
        <f>ROUND(I104*H104,2)</f>
        <v>0</v>
      </c>
      <c r="K104" s="207" t="s">
        <v>130</v>
      </c>
      <c r="L104" s="45"/>
      <c r="M104" s="212" t="s">
        <v>19</v>
      </c>
      <c r="N104" s="213" t="s">
        <v>44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682</v>
      </c>
      <c r="AT104" s="216" t="s">
        <v>126</v>
      </c>
      <c r="AU104" s="216" t="s">
        <v>83</v>
      </c>
      <c r="AY104" s="18" t="s">
        <v>124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81</v>
      </c>
      <c r="BK104" s="217">
        <f>ROUND(I104*H104,2)</f>
        <v>0</v>
      </c>
      <c r="BL104" s="18" t="s">
        <v>682</v>
      </c>
      <c r="BM104" s="216" t="s">
        <v>718</v>
      </c>
    </row>
    <row r="105" s="2" customFormat="1">
      <c r="A105" s="39"/>
      <c r="B105" s="40"/>
      <c r="C105" s="41"/>
      <c r="D105" s="218" t="s">
        <v>133</v>
      </c>
      <c r="E105" s="41"/>
      <c r="F105" s="219" t="s">
        <v>719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133</v>
      </c>
      <c r="AU105" s="18" t="s">
        <v>83</v>
      </c>
    </row>
    <row r="106" s="12" customFormat="1" ht="22.8" customHeight="1">
      <c r="A106" s="12"/>
      <c r="B106" s="189"/>
      <c r="C106" s="190"/>
      <c r="D106" s="191" t="s">
        <v>72</v>
      </c>
      <c r="E106" s="203" t="s">
        <v>720</v>
      </c>
      <c r="F106" s="203" t="s">
        <v>721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SUM(P107:P113)</f>
        <v>0</v>
      </c>
      <c r="Q106" s="197"/>
      <c r="R106" s="198">
        <f>SUM(R107:R113)</f>
        <v>0</v>
      </c>
      <c r="S106" s="197"/>
      <c r="T106" s="199">
        <f>SUM(T107:T113)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154</v>
      </c>
      <c r="AT106" s="201" t="s">
        <v>72</v>
      </c>
      <c r="AU106" s="201" t="s">
        <v>81</v>
      </c>
      <c r="AY106" s="200" t="s">
        <v>124</v>
      </c>
      <c r="BK106" s="202">
        <f>SUM(BK107:BK113)</f>
        <v>0</v>
      </c>
    </row>
    <row r="107" s="2" customFormat="1" ht="16.5" customHeight="1">
      <c r="A107" s="39"/>
      <c r="B107" s="40"/>
      <c r="C107" s="205" t="s">
        <v>187</v>
      </c>
      <c r="D107" s="205" t="s">
        <v>126</v>
      </c>
      <c r="E107" s="206" t="s">
        <v>722</v>
      </c>
      <c r="F107" s="207" t="s">
        <v>723</v>
      </c>
      <c r="G107" s="208" t="s">
        <v>292</v>
      </c>
      <c r="H107" s="209">
        <v>1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131</v>
      </c>
      <c r="AT107" s="216" t="s">
        <v>126</v>
      </c>
      <c r="AU107" s="216" t="s">
        <v>83</v>
      </c>
      <c r="AY107" s="18" t="s">
        <v>124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131</v>
      </c>
      <c r="BM107" s="216" t="s">
        <v>724</v>
      </c>
    </row>
    <row r="108" s="13" customFormat="1">
      <c r="A108" s="13"/>
      <c r="B108" s="223"/>
      <c r="C108" s="224"/>
      <c r="D108" s="225" t="s">
        <v>135</v>
      </c>
      <c r="E108" s="226" t="s">
        <v>19</v>
      </c>
      <c r="F108" s="227" t="s">
        <v>725</v>
      </c>
      <c r="G108" s="224"/>
      <c r="H108" s="228">
        <v>1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135</v>
      </c>
      <c r="AU108" s="234" t="s">
        <v>83</v>
      </c>
      <c r="AV108" s="13" t="s">
        <v>83</v>
      </c>
      <c r="AW108" s="13" t="s">
        <v>32</v>
      </c>
      <c r="AX108" s="13" t="s">
        <v>73</v>
      </c>
      <c r="AY108" s="234" t="s">
        <v>124</v>
      </c>
    </row>
    <row r="109" s="14" customFormat="1">
      <c r="A109" s="14"/>
      <c r="B109" s="235"/>
      <c r="C109" s="236"/>
      <c r="D109" s="225" t="s">
        <v>135</v>
      </c>
      <c r="E109" s="237" t="s">
        <v>19</v>
      </c>
      <c r="F109" s="238" t="s">
        <v>137</v>
      </c>
      <c r="G109" s="236"/>
      <c r="H109" s="239">
        <v>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135</v>
      </c>
      <c r="AU109" s="245" t="s">
        <v>83</v>
      </c>
      <c r="AV109" s="14" t="s">
        <v>131</v>
      </c>
      <c r="AW109" s="14" t="s">
        <v>32</v>
      </c>
      <c r="AX109" s="14" t="s">
        <v>81</v>
      </c>
      <c r="AY109" s="245" t="s">
        <v>124</v>
      </c>
    </row>
    <row r="110" s="2" customFormat="1" ht="16.5" customHeight="1">
      <c r="A110" s="39"/>
      <c r="B110" s="40"/>
      <c r="C110" s="205" t="s">
        <v>192</v>
      </c>
      <c r="D110" s="205" t="s">
        <v>126</v>
      </c>
      <c r="E110" s="206" t="s">
        <v>726</v>
      </c>
      <c r="F110" s="207" t="s">
        <v>727</v>
      </c>
      <c r="G110" s="208" t="s">
        <v>292</v>
      </c>
      <c r="H110" s="209">
        <v>1</v>
      </c>
      <c r="I110" s="210"/>
      <c r="J110" s="211">
        <f>ROUND(I110*H110,2)</f>
        <v>0</v>
      </c>
      <c r="K110" s="207" t="s">
        <v>130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682</v>
      </c>
      <c r="AT110" s="216" t="s">
        <v>126</v>
      </c>
      <c r="AU110" s="216" t="s">
        <v>83</v>
      </c>
      <c r="AY110" s="18" t="s">
        <v>124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682</v>
      </c>
      <c r="BM110" s="216" t="s">
        <v>728</v>
      </c>
    </row>
    <row r="111" s="2" customFormat="1">
      <c r="A111" s="39"/>
      <c r="B111" s="40"/>
      <c r="C111" s="41"/>
      <c r="D111" s="218" t="s">
        <v>133</v>
      </c>
      <c r="E111" s="41"/>
      <c r="F111" s="219" t="s">
        <v>729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83</v>
      </c>
    </row>
    <row r="112" s="2" customFormat="1" ht="16.5" customHeight="1">
      <c r="A112" s="39"/>
      <c r="B112" s="40"/>
      <c r="C112" s="205" t="s">
        <v>8</v>
      </c>
      <c r="D112" s="205" t="s">
        <v>126</v>
      </c>
      <c r="E112" s="206" t="s">
        <v>730</v>
      </c>
      <c r="F112" s="207" t="s">
        <v>731</v>
      </c>
      <c r="G112" s="208" t="s">
        <v>292</v>
      </c>
      <c r="H112" s="209">
        <v>1</v>
      </c>
      <c r="I112" s="210"/>
      <c r="J112" s="211">
        <f>ROUND(I112*H112,2)</f>
        <v>0</v>
      </c>
      <c r="K112" s="207" t="s">
        <v>130</v>
      </c>
      <c r="L112" s="45"/>
      <c r="M112" s="212" t="s">
        <v>19</v>
      </c>
      <c r="N112" s="213" t="s">
        <v>44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682</v>
      </c>
      <c r="AT112" s="216" t="s">
        <v>126</v>
      </c>
      <c r="AU112" s="216" t="s">
        <v>83</v>
      </c>
      <c r="AY112" s="18" t="s">
        <v>124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81</v>
      </c>
      <c r="BK112" s="217">
        <f>ROUND(I112*H112,2)</f>
        <v>0</v>
      </c>
      <c r="BL112" s="18" t="s">
        <v>682</v>
      </c>
      <c r="BM112" s="216" t="s">
        <v>732</v>
      </c>
    </row>
    <row r="113" s="2" customFormat="1">
      <c r="A113" s="39"/>
      <c r="B113" s="40"/>
      <c r="C113" s="41"/>
      <c r="D113" s="218" t="s">
        <v>133</v>
      </c>
      <c r="E113" s="41"/>
      <c r="F113" s="219" t="s">
        <v>733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133</v>
      </c>
      <c r="AU113" s="18" t="s">
        <v>83</v>
      </c>
    </row>
    <row r="114" s="12" customFormat="1" ht="22.8" customHeight="1">
      <c r="A114" s="12"/>
      <c r="B114" s="189"/>
      <c r="C114" s="190"/>
      <c r="D114" s="191" t="s">
        <v>72</v>
      </c>
      <c r="E114" s="203" t="s">
        <v>734</v>
      </c>
      <c r="F114" s="203" t="s">
        <v>88</v>
      </c>
      <c r="G114" s="190"/>
      <c r="H114" s="190"/>
      <c r="I114" s="193"/>
      <c r="J114" s="204">
        <f>BK114</f>
        <v>0</v>
      </c>
      <c r="K114" s="190"/>
      <c r="L114" s="195"/>
      <c r="M114" s="196"/>
      <c r="N114" s="197"/>
      <c r="O114" s="197"/>
      <c r="P114" s="198">
        <f>SUM(P115:P116)</f>
        <v>0</v>
      </c>
      <c r="Q114" s="197"/>
      <c r="R114" s="198">
        <f>SUM(R115:R116)</f>
        <v>0</v>
      </c>
      <c r="S114" s="197"/>
      <c r="T114" s="199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154</v>
      </c>
      <c r="AT114" s="201" t="s">
        <v>72</v>
      </c>
      <c r="AU114" s="201" t="s">
        <v>81</v>
      </c>
      <c r="AY114" s="200" t="s">
        <v>124</v>
      </c>
      <c r="BK114" s="202">
        <f>SUM(BK115:BK116)</f>
        <v>0</v>
      </c>
    </row>
    <row r="115" s="2" customFormat="1" ht="16.5" customHeight="1">
      <c r="A115" s="39"/>
      <c r="B115" s="40"/>
      <c r="C115" s="205" t="s">
        <v>204</v>
      </c>
      <c r="D115" s="205" t="s">
        <v>126</v>
      </c>
      <c r="E115" s="206" t="s">
        <v>735</v>
      </c>
      <c r="F115" s="207" t="s">
        <v>88</v>
      </c>
      <c r="G115" s="208" t="s">
        <v>292</v>
      </c>
      <c r="H115" s="209">
        <v>1</v>
      </c>
      <c r="I115" s="210"/>
      <c r="J115" s="211">
        <f>ROUND(I115*H115,2)</f>
        <v>0</v>
      </c>
      <c r="K115" s="207" t="s">
        <v>130</v>
      </c>
      <c r="L115" s="45"/>
      <c r="M115" s="212" t="s">
        <v>19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682</v>
      </c>
      <c r="AT115" s="216" t="s">
        <v>126</v>
      </c>
      <c r="AU115" s="216" t="s">
        <v>83</v>
      </c>
      <c r="AY115" s="18" t="s">
        <v>124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682</v>
      </c>
      <c r="BM115" s="216" t="s">
        <v>736</v>
      </c>
    </row>
    <row r="116" s="2" customFormat="1">
      <c r="A116" s="39"/>
      <c r="B116" s="40"/>
      <c r="C116" s="41"/>
      <c r="D116" s="218" t="s">
        <v>133</v>
      </c>
      <c r="E116" s="41"/>
      <c r="F116" s="219" t="s">
        <v>737</v>
      </c>
      <c r="G116" s="41"/>
      <c r="H116" s="41"/>
      <c r="I116" s="220"/>
      <c r="J116" s="41"/>
      <c r="K116" s="41"/>
      <c r="L116" s="45"/>
      <c r="M116" s="260"/>
      <c r="N116" s="261"/>
      <c r="O116" s="262"/>
      <c r="P116" s="262"/>
      <c r="Q116" s="262"/>
      <c r="R116" s="262"/>
      <c r="S116" s="262"/>
      <c r="T116" s="263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133</v>
      </c>
      <c r="AU116" s="18" t="s">
        <v>83</v>
      </c>
    </row>
    <row r="117" s="2" customFormat="1" ht="6.96" customHeight="1">
      <c r="A117" s="39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45"/>
      <c r="M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</sheetData>
  <sheetProtection sheet="1" autoFilter="0" formatColumns="0" formatRows="0" objects="1" scenarios="1" spinCount="100000" saltValue="VD1efkfKsOBSL2S4fnjtfmne0r5LDEBpiu1ngY2zRp7vGzOWM4IMDBGjmLgBsoE4ysksMKZZg28iaiJ36cVjtQ==" hashValue="HOwj6JmXQPKIe3tx9C9AoVjoAFP94FRb9gtHTNURuGckTPRodaRRD7+RPcu5FZ1m34ypFZQxqWU9T76nbUEfqA==" algorithmName="SHA-512" password="CC35"/>
  <autoFilter ref="C83:K11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203000"/>
    <hyperlink ref="F90" r:id="rId2" display="https://podminky.urs.cz/item/CS_URS_2025_01/012303000"/>
    <hyperlink ref="F92" r:id="rId3" display="https://podminky.urs.cz/item/CS_URS_2025_01/012403000"/>
    <hyperlink ref="F94" r:id="rId4" display="https://podminky.urs.cz/item/CS_URS_2025_01/013203000"/>
    <hyperlink ref="F97" r:id="rId5" display="https://podminky.urs.cz/item/CS_URS_2025_01/013274000"/>
    <hyperlink ref="F99" r:id="rId6" display="https://podminky.urs.cz/item/CS_URS_2025_01/013284000"/>
    <hyperlink ref="F102" r:id="rId7" display="https://podminky.urs.cz/item/CS_URS_2025_01/034303000"/>
    <hyperlink ref="F105" r:id="rId8" display="https://podminky.urs.cz/item/CS_URS_2025_01/034503000"/>
    <hyperlink ref="F111" r:id="rId9" display="https://podminky.urs.cz/item/CS_URS_2025_01/045203000"/>
    <hyperlink ref="F113" r:id="rId10" display="https://podminky.urs.cz/item/CS_URS_2025_01/045303000"/>
    <hyperlink ref="F116" r:id="rId11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673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ROUND((SUM(BE83:BE94)),  2)</f>
        <v>0</v>
      </c>
      <c r="G33" s="39"/>
      <c r="H33" s="39"/>
      <c r="I33" s="149">
        <v>0.20999999999999999</v>
      </c>
      <c r="J33" s="148">
        <f>ROUND(((SUM(BE83:BE94))*I33),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ROUND((SUM(BF83:BF94)),  2)</f>
        <v>0</v>
      </c>
      <c r="G34" s="39"/>
      <c r="H34" s="39"/>
      <c r="I34" s="149">
        <v>0.12</v>
      </c>
      <c r="J34" s="148">
        <f>ROUND(((SUM(BF83:BF94))*I34),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ROUND((SUM(BG83:BG94)),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ROUND((SUM(BH83:BH94)),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ROUND((SUM(BI83:BI94)),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673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675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738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739</v>
      </c>
      <c r="E63" s="175"/>
      <c r="F63" s="175"/>
      <c r="G63" s="175"/>
      <c r="H63" s="175"/>
      <c r="I63" s="175"/>
      <c r="J63" s="176">
        <f>J92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Oprava povrchu ulic Vysokovská a Jeřická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94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MČ Praha 20</v>
      </c>
      <c r="G77" s="41"/>
      <c r="H77" s="41"/>
      <c r="I77" s="33" t="s">
        <v>23</v>
      </c>
      <c r="J77" s="73" t="str">
        <f>IF(J12="","",J12)</f>
        <v>1. 5. 2025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 </v>
      </c>
      <c r="G79" s="41"/>
      <c r="H79" s="41"/>
      <c r="I79" s="33" t="s">
        <v>31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40.0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33</v>
      </c>
      <c r="J80" s="37" t="str">
        <f>E24</f>
        <v>TMI Building s.r.o., Kakosova 1189/8, Praha 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58</v>
      </c>
      <c r="E82" s="181" t="s">
        <v>54</v>
      </c>
      <c r="F82" s="181" t="s">
        <v>55</v>
      </c>
      <c r="G82" s="181" t="s">
        <v>111</v>
      </c>
      <c r="H82" s="181" t="s">
        <v>112</v>
      </c>
      <c r="I82" s="181" t="s">
        <v>113</v>
      </c>
      <c r="J82" s="181" t="s">
        <v>98</v>
      </c>
      <c r="K82" s="182" t="s">
        <v>114</v>
      </c>
      <c r="L82" s="183"/>
      <c r="M82" s="93" t="s">
        <v>19</v>
      </c>
      <c r="N82" s="94" t="s">
        <v>43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72</v>
      </c>
      <c r="AU83" s="18" t="s">
        <v>99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72</v>
      </c>
      <c r="E84" s="192" t="s">
        <v>90</v>
      </c>
      <c r="F84" s="192" t="s">
        <v>91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P85+P89+P92</f>
        <v>0</v>
      </c>
      <c r="Q84" s="197"/>
      <c r="R84" s="198">
        <f>R85+R89+R92</f>
        <v>0</v>
      </c>
      <c r="S84" s="197"/>
      <c r="T84" s="199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154</v>
      </c>
      <c r="AT84" s="201" t="s">
        <v>72</v>
      </c>
      <c r="AU84" s="201" t="s">
        <v>73</v>
      </c>
      <c r="AY84" s="200" t="s">
        <v>124</v>
      </c>
      <c r="BK84" s="202">
        <f>BK85+BK89+BK92</f>
        <v>0</v>
      </c>
    </row>
    <row r="85" s="12" customFormat="1" ht="22.8" customHeight="1">
      <c r="A85" s="12"/>
      <c r="B85" s="189"/>
      <c r="C85" s="190"/>
      <c r="D85" s="191" t="s">
        <v>72</v>
      </c>
      <c r="E85" s="203" t="s">
        <v>708</v>
      </c>
      <c r="F85" s="203" t="s">
        <v>709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SUM(P86:P88)</f>
        <v>0</v>
      </c>
      <c r="Q85" s="197"/>
      <c r="R85" s="198">
        <f>SUM(R86:R88)</f>
        <v>0</v>
      </c>
      <c r="S85" s="197"/>
      <c r="T85" s="199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154</v>
      </c>
      <c r="AT85" s="201" t="s">
        <v>72</v>
      </c>
      <c r="AU85" s="201" t="s">
        <v>81</v>
      </c>
      <c r="AY85" s="200" t="s">
        <v>124</v>
      </c>
      <c r="BK85" s="202">
        <f>SUM(BK86:BK88)</f>
        <v>0</v>
      </c>
    </row>
    <row r="86" s="2" customFormat="1" ht="16.5" customHeight="1">
      <c r="A86" s="39"/>
      <c r="B86" s="40"/>
      <c r="C86" s="205" t="s">
        <v>81</v>
      </c>
      <c r="D86" s="205" t="s">
        <v>126</v>
      </c>
      <c r="E86" s="206" t="s">
        <v>740</v>
      </c>
      <c r="F86" s="207" t="s">
        <v>709</v>
      </c>
      <c r="G86" s="208" t="s">
        <v>741</v>
      </c>
      <c r="H86" s="264"/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682</v>
      </c>
      <c r="AT86" s="216" t="s">
        <v>126</v>
      </c>
      <c r="AU86" s="216" t="s">
        <v>83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81</v>
      </c>
      <c r="BK86" s="217">
        <f>ROUND(I86*H86,2)</f>
        <v>0</v>
      </c>
      <c r="BL86" s="18" t="s">
        <v>682</v>
      </c>
      <c r="BM86" s="216" t="s">
        <v>742</v>
      </c>
    </row>
    <row r="87" s="2" customFormat="1">
      <c r="A87" s="39"/>
      <c r="B87" s="40"/>
      <c r="C87" s="41"/>
      <c r="D87" s="218" t="s">
        <v>133</v>
      </c>
      <c r="E87" s="41"/>
      <c r="F87" s="219" t="s">
        <v>743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83</v>
      </c>
    </row>
    <row r="88" s="2" customFormat="1">
      <c r="A88" s="39"/>
      <c r="B88" s="40"/>
      <c r="C88" s="41"/>
      <c r="D88" s="225" t="s">
        <v>714</v>
      </c>
      <c r="E88" s="41"/>
      <c r="F88" s="259" t="s">
        <v>744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714</v>
      </c>
      <c r="AU88" s="18" t="s">
        <v>83</v>
      </c>
    </row>
    <row r="89" s="12" customFormat="1" ht="22.8" customHeight="1">
      <c r="A89" s="12"/>
      <c r="B89" s="189"/>
      <c r="C89" s="190"/>
      <c r="D89" s="191" t="s">
        <v>72</v>
      </c>
      <c r="E89" s="203" t="s">
        <v>745</v>
      </c>
      <c r="F89" s="203" t="s">
        <v>746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SUM(P90:P91)</f>
        <v>0</v>
      </c>
      <c r="Q89" s="197"/>
      <c r="R89" s="198">
        <f>SUM(R90:R91)</f>
        <v>0</v>
      </c>
      <c r="S89" s="197"/>
      <c r="T89" s="199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154</v>
      </c>
      <c r="AT89" s="201" t="s">
        <v>72</v>
      </c>
      <c r="AU89" s="201" t="s">
        <v>81</v>
      </c>
      <c r="AY89" s="200" t="s">
        <v>124</v>
      </c>
      <c r="BK89" s="202">
        <f>SUM(BK90:BK91)</f>
        <v>0</v>
      </c>
    </row>
    <row r="90" s="2" customFormat="1" ht="16.5" customHeight="1">
      <c r="A90" s="39"/>
      <c r="B90" s="40"/>
      <c r="C90" s="205" t="s">
        <v>83</v>
      </c>
      <c r="D90" s="205" t="s">
        <v>126</v>
      </c>
      <c r="E90" s="206" t="s">
        <v>747</v>
      </c>
      <c r="F90" s="207" t="s">
        <v>746</v>
      </c>
      <c r="G90" s="208" t="s">
        <v>741</v>
      </c>
      <c r="H90" s="264"/>
      <c r="I90" s="210"/>
      <c r="J90" s="211">
        <f>ROUND(I90*H90,2)</f>
        <v>0</v>
      </c>
      <c r="K90" s="207" t="s">
        <v>130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682</v>
      </c>
      <c r="AT90" s="216" t="s">
        <v>126</v>
      </c>
      <c r="AU90" s="216" t="s">
        <v>83</v>
      </c>
      <c r="AY90" s="18" t="s">
        <v>124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682</v>
      </c>
      <c r="BM90" s="216" t="s">
        <v>748</v>
      </c>
    </row>
    <row r="91" s="2" customFormat="1">
      <c r="A91" s="39"/>
      <c r="B91" s="40"/>
      <c r="C91" s="41"/>
      <c r="D91" s="218" t="s">
        <v>133</v>
      </c>
      <c r="E91" s="41"/>
      <c r="F91" s="219" t="s">
        <v>749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133</v>
      </c>
      <c r="AU91" s="18" t="s">
        <v>83</v>
      </c>
    </row>
    <row r="92" s="12" customFormat="1" ht="22.8" customHeight="1">
      <c r="A92" s="12"/>
      <c r="B92" s="189"/>
      <c r="C92" s="190"/>
      <c r="D92" s="191" t="s">
        <v>72</v>
      </c>
      <c r="E92" s="203" t="s">
        <v>750</v>
      </c>
      <c r="F92" s="203" t="s">
        <v>751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SUM(P93:P94)</f>
        <v>0</v>
      </c>
      <c r="Q92" s="197"/>
      <c r="R92" s="198">
        <f>SUM(R93:R94)</f>
        <v>0</v>
      </c>
      <c r="S92" s="197"/>
      <c r="T92" s="199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154</v>
      </c>
      <c r="AT92" s="201" t="s">
        <v>72</v>
      </c>
      <c r="AU92" s="201" t="s">
        <v>81</v>
      </c>
      <c r="AY92" s="200" t="s">
        <v>124</v>
      </c>
      <c r="BK92" s="202">
        <f>SUM(BK93:BK94)</f>
        <v>0</v>
      </c>
    </row>
    <row r="93" s="2" customFormat="1" ht="16.5" customHeight="1">
      <c r="A93" s="39"/>
      <c r="B93" s="40"/>
      <c r="C93" s="205" t="s">
        <v>143</v>
      </c>
      <c r="D93" s="205" t="s">
        <v>126</v>
      </c>
      <c r="E93" s="206" t="s">
        <v>752</v>
      </c>
      <c r="F93" s="207" t="s">
        <v>751</v>
      </c>
      <c r="G93" s="208" t="s">
        <v>741</v>
      </c>
      <c r="H93" s="264"/>
      <c r="I93" s="210"/>
      <c r="J93" s="211">
        <f>ROUND(I93*H93,2)</f>
        <v>0</v>
      </c>
      <c r="K93" s="207" t="s">
        <v>130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682</v>
      </c>
      <c r="AT93" s="216" t="s">
        <v>126</v>
      </c>
      <c r="AU93" s="216" t="s">
        <v>83</v>
      </c>
      <c r="AY93" s="18" t="s">
        <v>124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682</v>
      </c>
      <c r="BM93" s="216" t="s">
        <v>753</v>
      </c>
    </row>
    <row r="94" s="2" customFormat="1">
      <c r="A94" s="39"/>
      <c r="B94" s="40"/>
      <c r="C94" s="41"/>
      <c r="D94" s="218" t="s">
        <v>133</v>
      </c>
      <c r="E94" s="41"/>
      <c r="F94" s="219" t="s">
        <v>754</v>
      </c>
      <c r="G94" s="41"/>
      <c r="H94" s="41"/>
      <c r="I94" s="220"/>
      <c r="J94" s="41"/>
      <c r="K94" s="41"/>
      <c r="L94" s="45"/>
      <c r="M94" s="260"/>
      <c r="N94" s="261"/>
      <c r="O94" s="262"/>
      <c r="P94" s="262"/>
      <c r="Q94" s="262"/>
      <c r="R94" s="262"/>
      <c r="S94" s="262"/>
      <c r="T94" s="263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133</v>
      </c>
      <c r="AU94" s="18" t="s">
        <v>83</v>
      </c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45"/>
      <c r="M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</sheetData>
  <sheetProtection sheet="1" autoFilter="0" formatColumns="0" formatRows="0" objects="1" scenarios="1" spinCount="100000" saltValue="2dvfZ+UYyJnV3R51SXVi1a9cBgcTERzESeIyufxZYESwOrSwIrt/eucoabD14Vitmj2nuVL6RKzGYDH4MOsKKA==" hashValue="SHY69+Ee7FHVO9AFM6NsMVKLmL3CvKEAMrQCmvdfFrrgPCgfkCjKrwiIgjpn/Y2ULSwvk6z/scI3M9x9wmW+eQ==" algorithmName="SHA-512" password="CC35"/>
  <autoFilter ref="C82:K9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1" r:id="rId2" display="https://podminky.urs.cz/item/CS_URS_2025_01/060001000"/>
    <hyperlink ref="F94" r:id="rId3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5" customFormat="1" ht="45" customHeight="1">
      <c r="B3" s="269"/>
      <c r="C3" s="270" t="s">
        <v>755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756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757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758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759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760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761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762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763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764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765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80</v>
      </c>
      <c r="F18" s="276" t="s">
        <v>766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767</v>
      </c>
      <c r="F19" s="276" t="s">
        <v>768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769</v>
      </c>
      <c r="F20" s="276" t="s">
        <v>770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771</v>
      </c>
      <c r="F21" s="276" t="s">
        <v>772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773</v>
      </c>
      <c r="F22" s="276" t="s">
        <v>774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775</v>
      </c>
      <c r="F23" s="276" t="s">
        <v>776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777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778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779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780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781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782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783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784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785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110</v>
      </c>
      <c r="F36" s="276"/>
      <c r="G36" s="276" t="s">
        <v>786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787</v>
      </c>
      <c r="F37" s="276"/>
      <c r="G37" s="276" t="s">
        <v>788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54</v>
      </c>
      <c r="F38" s="276"/>
      <c r="G38" s="276" t="s">
        <v>789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55</v>
      </c>
      <c r="F39" s="276"/>
      <c r="G39" s="276" t="s">
        <v>790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111</v>
      </c>
      <c r="F40" s="276"/>
      <c r="G40" s="276" t="s">
        <v>791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112</v>
      </c>
      <c r="F41" s="276"/>
      <c r="G41" s="276" t="s">
        <v>792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793</v>
      </c>
      <c r="F42" s="276"/>
      <c r="G42" s="276" t="s">
        <v>794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795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796</v>
      </c>
      <c r="F44" s="276"/>
      <c r="G44" s="276" t="s">
        <v>797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114</v>
      </c>
      <c r="F45" s="276"/>
      <c r="G45" s="276" t="s">
        <v>798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799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800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801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802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803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804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805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806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807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808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809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810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811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812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813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814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815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816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817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818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819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820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821</v>
      </c>
      <c r="D76" s="294"/>
      <c r="E76" s="294"/>
      <c r="F76" s="294" t="s">
        <v>822</v>
      </c>
      <c r="G76" s="295"/>
      <c r="H76" s="294" t="s">
        <v>55</v>
      </c>
      <c r="I76" s="294" t="s">
        <v>58</v>
      </c>
      <c r="J76" s="294" t="s">
        <v>823</v>
      </c>
      <c r="K76" s="293"/>
    </row>
    <row r="77" s="1" customFormat="1" ht="17.25" customHeight="1">
      <c r="B77" s="291"/>
      <c r="C77" s="296" t="s">
        <v>824</v>
      </c>
      <c r="D77" s="296"/>
      <c r="E77" s="296"/>
      <c r="F77" s="297" t="s">
        <v>825</v>
      </c>
      <c r="G77" s="298"/>
      <c r="H77" s="296"/>
      <c r="I77" s="296"/>
      <c r="J77" s="296" t="s">
        <v>826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54</v>
      </c>
      <c r="D79" s="301"/>
      <c r="E79" s="301"/>
      <c r="F79" s="302" t="s">
        <v>827</v>
      </c>
      <c r="G79" s="303"/>
      <c r="H79" s="279" t="s">
        <v>828</v>
      </c>
      <c r="I79" s="279" t="s">
        <v>829</v>
      </c>
      <c r="J79" s="279">
        <v>20</v>
      </c>
      <c r="K79" s="293"/>
    </row>
    <row r="80" s="1" customFormat="1" ht="15" customHeight="1">
      <c r="B80" s="291"/>
      <c r="C80" s="279" t="s">
        <v>830</v>
      </c>
      <c r="D80" s="279"/>
      <c r="E80" s="279"/>
      <c r="F80" s="302" t="s">
        <v>827</v>
      </c>
      <c r="G80" s="303"/>
      <c r="H80" s="279" t="s">
        <v>831</v>
      </c>
      <c r="I80" s="279" t="s">
        <v>829</v>
      </c>
      <c r="J80" s="279">
        <v>120</v>
      </c>
      <c r="K80" s="293"/>
    </row>
    <row r="81" s="1" customFormat="1" ht="15" customHeight="1">
      <c r="B81" s="304"/>
      <c r="C81" s="279" t="s">
        <v>832</v>
      </c>
      <c r="D81" s="279"/>
      <c r="E81" s="279"/>
      <c r="F81" s="302" t="s">
        <v>833</v>
      </c>
      <c r="G81" s="303"/>
      <c r="H81" s="279" t="s">
        <v>834</v>
      </c>
      <c r="I81" s="279" t="s">
        <v>829</v>
      </c>
      <c r="J81" s="279">
        <v>50</v>
      </c>
      <c r="K81" s="293"/>
    </row>
    <row r="82" s="1" customFormat="1" ht="15" customHeight="1">
      <c r="B82" s="304"/>
      <c r="C82" s="279" t="s">
        <v>835</v>
      </c>
      <c r="D82" s="279"/>
      <c r="E82" s="279"/>
      <c r="F82" s="302" t="s">
        <v>827</v>
      </c>
      <c r="G82" s="303"/>
      <c r="H82" s="279" t="s">
        <v>836</v>
      </c>
      <c r="I82" s="279" t="s">
        <v>837</v>
      </c>
      <c r="J82" s="279"/>
      <c r="K82" s="293"/>
    </row>
    <row r="83" s="1" customFormat="1" ht="15" customHeight="1">
      <c r="B83" s="304"/>
      <c r="C83" s="305" t="s">
        <v>838</v>
      </c>
      <c r="D83" s="305"/>
      <c r="E83" s="305"/>
      <c r="F83" s="306" t="s">
        <v>833</v>
      </c>
      <c r="G83" s="305"/>
      <c r="H83" s="305" t="s">
        <v>839</v>
      </c>
      <c r="I83" s="305" t="s">
        <v>829</v>
      </c>
      <c r="J83" s="305">
        <v>15</v>
      </c>
      <c r="K83" s="293"/>
    </row>
    <row r="84" s="1" customFormat="1" ht="15" customHeight="1">
      <c r="B84" s="304"/>
      <c r="C84" s="305" t="s">
        <v>840</v>
      </c>
      <c r="D84" s="305"/>
      <c r="E84" s="305"/>
      <c r="F84" s="306" t="s">
        <v>833</v>
      </c>
      <c r="G84" s="305"/>
      <c r="H84" s="305" t="s">
        <v>841</v>
      </c>
      <c r="I84" s="305" t="s">
        <v>829</v>
      </c>
      <c r="J84" s="305">
        <v>15</v>
      </c>
      <c r="K84" s="293"/>
    </row>
    <row r="85" s="1" customFormat="1" ht="15" customHeight="1">
      <c r="B85" s="304"/>
      <c r="C85" s="305" t="s">
        <v>842</v>
      </c>
      <c r="D85" s="305"/>
      <c r="E85" s="305"/>
      <c r="F85" s="306" t="s">
        <v>833</v>
      </c>
      <c r="G85" s="305"/>
      <c r="H85" s="305" t="s">
        <v>843</v>
      </c>
      <c r="I85" s="305" t="s">
        <v>829</v>
      </c>
      <c r="J85" s="305">
        <v>20</v>
      </c>
      <c r="K85" s="293"/>
    </row>
    <row r="86" s="1" customFormat="1" ht="15" customHeight="1">
      <c r="B86" s="304"/>
      <c r="C86" s="305" t="s">
        <v>844</v>
      </c>
      <c r="D86" s="305"/>
      <c r="E86" s="305"/>
      <c r="F86" s="306" t="s">
        <v>833</v>
      </c>
      <c r="G86" s="305"/>
      <c r="H86" s="305" t="s">
        <v>845</v>
      </c>
      <c r="I86" s="305" t="s">
        <v>829</v>
      </c>
      <c r="J86" s="305">
        <v>20</v>
      </c>
      <c r="K86" s="293"/>
    </row>
    <row r="87" s="1" customFormat="1" ht="15" customHeight="1">
      <c r="B87" s="304"/>
      <c r="C87" s="279" t="s">
        <v>846</v>
      </c>
      <c r="D87" s="279"/>
      <c r="E87" s="279"/>
      <c r="F87" s="302" t="s">
        <v>833</v>
      </c>
      <c r="G87" s="303"/>
      <c r="H87" s="279" t="s">
        <v>847</v>
      </c>
      <c r="I87" s="279" t="s">
        <v>829</v>
      </c>
      <c r="J87" s="279">
        <v>50</v>
      </c>
      <c r="K87" s="293"/>
    </row>
    <row r="88" s="1" customFormat="1" ht="15" customHeight="1">
      <c r="B88" s="304"/>
      <c r="C88" s="279" t="s">
        <v>848</v>
      </c>
      <c r="D88" s="279"/>
      <c r="E88" s="279"/>
      <c r="F88" s="302" t="s">
        <v>833</v>
      </c>
      <c r="G88" s="303"/>
      <c r="H88" s="279" t="s">
        <v>849</v>
      </c>
      <c r="I88" s="279" t="s">
        <v>829</v>
      </c>
      <c r="J88" s="279">
        <v>20</v>
      </c>
      <c r="K88" s="293"/>
    </row>
    <row r="89" s="1" customFormat="1" ht="15" customHeight="1">
      <c r="B89" s="304"/>
      <c r="C89" s="279" t="s">
        <v>850</v>
      </c>
      <c r="D89" s="279"/>
      <c r="E89" s="279"/>
      <c r="F89" s="302" t="s">
        <v>833</v>
      </c>
      <c r="G89" s="303"/>
      <c r="H89" s="279" t="s">
        <v>851</v>
      </c>
      <c r="I89" s="279" t="s">
        <v>829</v>
      </c>
      <c r="J89" s="279">
        <v>20</v>
      </c>
      <c r="K89" s="293"/>
    </row>
    <row r="90" s="1" customFormat="1" ht="15" customHeight="1">
      <c r="B90" s="304"/>
      <c r="C90" s="279" t="s">
        <v>852</v>
      </c>
      <c r="D90" s="279"/>
      <c r="E90" s="279"/>
      <c r="F90" s="302" t="s">
        <v>833</v>
      </c>
      <c r="G90" s="303"/>
      <c r="H90" s="279" t="s">
        <v>853</v>
      </c>
      <c r="I90" s="279" t="s">
        <v>829</v>
      </c>
      <c r="J90" s="279">
        <v>50</v>
      </c>
      <c r="K90" s="293"/>
    </row>
    <row r="91" s="1" customFormat="1" ht="15" customHeight="1">
      <c r="B91" s="304"/>
      <c r="C91" s="279" t="s">
        <v>854</v>
      </c>
      <c r="D91" s="279"/>
      <c r="E91" s="279"/>
      <c r="F91" s="302" t="s">
        <v>833</v>
      </c>
      <c r="G91" s="303"/>
      <c r="H91" s="279" t="s">
        <v>854</v>
      </c>
      <c r="I91" s="279" t="s">
        <v>829</v>
      </c>
      <c r="J91" s="279">
        <v>50</v>
      </c>
      <c r="K91" s="293"/>
    </row>
    <row r="92" s="1" customFormat="1" ht="15" customHeight="1">
      <c r="B92" s="304"/>
      <c r="C92" s="279" t="s">
        <v>855</v>
      </c>
      <c r="D92" s="279"/>
      <c r="E92" s="279"/>
      <c r="F92" s="302" t="s">
        <v>833</v>
      </c>
      <c r="G92" s="303"/>
      <c r="H92" s="279" t="s">
        <v>856</v>
      </c>
      <c r="I92" s="279" t="s">
        <v>829</v>
      </c>
      <c r="J92" s="279">
        <v>255</v>
      </c>
      <c r="K92" s="293"/>
    </row>
    <row r="93" s="1" customFormat="1" ht="15" customHeight="1">
      <c r="B93" s="304"/>
      <c r="C93" s="279" t="s">
        <v>857</v>
      </c>
      <c r="D93" s="279"/>
      <c r="E93" s="279"/>
      <c r="F93" s="302" t="s">
        <v>827</v>
      </c>
      <c r="G93" s="303"/>
      <c r="H93" s="279" t="s">
        <v>858</v>
      </c>
      <c r="I93" s="279" t="s">
        <v>859</v>
      </c>
      <c r="J93" s="279"/>
      <c r="K93" s="293"/>
    </row>
    <row r="94" s="1" customFormat="1" ht="15" customHeight="1">
      <c r="B94" s="304"/>
      <c r="C94" s="279" t="s">
        <v>860</v>
      </c>
      <c r="D94" s="279"/>
      <c r="E94" s="279"/>
      <c r="F94" s="302" t="s">
        <v>827</v>
      </c>
      <c r="G94" s="303"/>
      <c r="H94" s="279" t="s">
        <v>861</v>
      </c>
      <c r="I94" s="279" t="s">
        <v>862</v>
      </c>
      <c r="J94" s="279"/>
      <c r="K94" s="293"/>
    </row>
    <row r="95" s="1" customFormat="1" ht="15" customHeight="1">
      <c r="B95" s="304"/>
      <c r="C95" s="279" t="s">
        <v>863</v>
      </c>
      <c r="D95" s="279"/>
      <c r="E95" s="279"/>
      <c r="F95" s="302" t="s">
        <v>827</v>
      </c>
      <c r="G95" s="303"/>
      <c r="H95" s="279" t="s">
        <v>863</v>
      </c>
      <c r="I95" s="279" t="s">
        <v>862</v>
      </c>
      <c r="J95" s="279"/>
      <c r="K95" s="293"/>
    </row>
    <row r="96" s="1" customFormat="1" ht="15" customHeight="1">
      <c r="B96" s="304"/>
      <c r="C96" s="279" t="s">
        <v>39</v>
      </c>
      <c r="D96" s="279"/>
      <c r="E96" s="279"/>
      <c r="F96" s="302" t="s">
        <v>827</v>
      </c>
      <c r="G96" s="303"/>
      <c r="H96" s="279" t="s">
        <v>864</v>
      </c>
      <c r="I96" s="279" t="s">
        <v>862</v>
      </c>
      <c r="J96" s="279"/>
      <c r="K96" s="293"/>
    </row>
    <row r="97" s="1" customFormat="1" ht="15" customHeight="1">
      <c r="B97" s="304"/>
      <c r="C97" s="279" t="s">
        <v>49</v>
      </c>
      <c r="D97" s="279"/>
      <c r="E97" s="279"/>
      <c r="F97" s="302" t="s">
        <v>827</v>
      </c>
      <c r="G97" s="303"/>
      <c r="H97" s="279" t="s">
        <v>865</v>
      </c>
      <c r="I97" s="279" t="s">
        <v>862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866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821</v>
      </c>
      <c r="D103" s="294"/>
      <c r="E103" s="294"/>
      <c r="F103" s="294" t="s">
        <v>822</v>
      </c>
      <c r="G103" s="295"/>
      <c r="H103" s="294" t="s">
        <v>55</v>
      </c>
      <c r="I103" s="294" t="s">
        <v>58</v>
      </c>
      <c r="J103" s="294" t="s">
        <v>823</v>
      </c>
      <c r="K103" s="293"/>
    </row>
    <row r="104" s="1" customFormat="1" ht="17.25" customHeight="1">
      <c r="B104" s="291"/>
      <c r="C104" s="296" t="s">
        <v>824</v>
      </c>
      <c r="D104" s="296"/>
      <c r="E104" s="296"/>
      <c r="F104" s="297" t="s">
        <v>825</v>
      </c>
      <c r="G104" s="298"/>
      <c r="H104" s="296"/>
      <c r="I104" s="296"/>
      <c r="J104" s="296" t="s">
        <v>826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54</v>
      </c>
      <c r="D106" s="301"/>
      <c r="E106" s="301"/>
      <c r="F106" s="302" t="s">
        <v>827</v>
      </c>
      <c r="G106" s="279"/>
      <c r="H106" s="279" t="s">
        <v>867</v>
      </c>
      <c r="I106" s="279" t="s">
        <v>829</v>
      </c>
      <c r="J106" s="279">
        <v>20</v>
      </c>
      <c r="K106" s="293"/>
    </row>
    <row r="107" s="1" customFormat="1" ht="15" customHeight="1">
      <c r="B107" s="291"/>
      <c r="C107" s="279" t="s">
        <v>830</v>
      </c>
      <c r="D107" s="279"/>
      <c r="E107" s="279"/>
      <c r="F107" s="302" t="s">
        <v>827</v>
      </c>
      <c r="G107" s="279"/>
      <c r="H107" s="279" t="s">
        <v>867</v>
      </c>
      <c r="I107" s="279" t="s">
        <v>829</v>
      </c>
      <c r="J107" s="279">
        <v>120</v>
      </c>
      <c r="K107" s="293"/>
    </row>
    <row r="108" s="1" customFormat="1" ht="15" customHeight="1">
      <c r="B108" s="304"/>
      <c r="C108" s="279" t="s">
        <v>832</v>
      </c>
      <c r="D108" s="279"/>
      <c r="E108" s="279"/>
      <c r="F108" s="302" t="s">
        <v>833</v>
      </c>
      <c r="G108" s="279"/>
      <c r="H108" s="279" t="s">
        <v>867</v>
      </c>
      <c r="I108" s="279" t="s">
        <v>829</v>
      </c>
      <c r="J108" s="279">
        <v>50</v>
      </c>
      <c r="K108" s="293"/>
    </row>
    <row r="109" s="1" customFormat="1" ht="15" customHeight="1">
      <c r="B109" s="304"/>
      <c r="C109" s="279" t="s">
        <v>835</v>
      </c>
      <c r="D109" s="279"/>
      <c r="E109" s="279"/>
      <c r="F109" s="302" t="s">
        <v>827</v>
      </c>
      <c r="G109" s="279"/>
      <c r="H109" s="279" t="s">
        <v>867</v>
      </c>
      <c r="I109" s="279" t="s">
        <v>837</v>
      </c>
      <c r="J109" s="279"/>
      <c r="K109" s="293"/>
    </row>
    <row r="110" s="1" customFormat="1" ht="15" customHeight="1">
      <c r="B110" s="304"/>
      <c r="C110" s="279" t="s">
        <v>846</v>
      </c>
      <c r="D110" s="279"/>
      <c r="E110" s="279"/>
      <c r="F110" s="302" t="s">
        <v>833</v>
      </c>
      <c r="G110" s="279"/>
      <c r="H110" s="279" t="s">
        <v>867</v>
      </c>
      <c r="I110" s="279" t="s">
        <v>829</v>
      </c>
      <c r="J110" s="279">
        <v>50</v>
      </c>
      <c r="K110" s="293"/>
    </row>
    <row r="111" s="1" customFormat="1" ht="15" customHeight="1">
      <c r="B111" s="304"/>
      <c r="C111" s="279" t="s">
        <v>854</v>
      </c>
      <c r="D111" s="279"/>
      <c r="E111" s="279"/>
      <c r="F111" s="302" t="s">
        <v>833</v>
      </c>
      <c r="G111" s="279"/>
      <c r="H111" s="279" t="s">
        <v>867</v>
      </c>
      <c r="I111" s="279" t="s">
        <v>829</v>
      </c>
      <c r="J111" s="279">
        <v>50</v>
      </c>
      <c r="K111" s="293"/>
    </row>
    <row r="112" s="1" customFormat="1" ht="15" customHeight="1">
      <c r="B112" s="304"/>
      <c r="C112" s="279" t="s">
        <v>852</v>
      </c>
      <c r="D112" s="279"/>
      <c r="E112" s="279"/>
      <c r="F112" s="302" t="s">
        <v>833</v>
      </c>
      <c r="G112" s="279"/>
      <c r="H112" s="279" t="s">
        <v>867</v>
      </c>
      <c r="I112" s="279" t="s">
        <v>829</v>
      </c>
      <c r="J112" s="279">
        <v>50</v>
      </c>
      <c r="K112" s="293"/>
    </row>
    <row r="113" s="1" customFormat="1" ht="15" customHeight="1">
      <c r="B113" s="304"/>
      <c r="C113" s="279" t="s">
        <v>54</v>
      </c>
      <c r="D113" s="279"/>
      <c r="E113" s="279"/>
      <c r="F113" s="302" t="s">
        <v>827</v>
      </c>
      <c r="G113" s="279"/>
      <c r="H113" s="279" t="s">
        <v>868</v>
      </c>
      <c r="I113" s="279" t="s">
        <v>829</v>
      </c>
      <c r="J113" s="279">
        <v>20</v>
      </c>
      <c r="K113" s="293"/>
    </row>
    <row r="114" s="1" customFormat="1" ht="15" customHeight="1">
      <c r="B114" s="304"/>
      <c r="C114" s="279" t="s">
        <v>869</v>
      </c>
      <c r="D114" s="279"/>
      <c r="E114" s="279"/>
      <c r="F114" s="302" t="s">
        <v>827</v>
      </c>
      <c r="G114" s="279"/>
      <c r="H114" s="279" t="s">
        <v>870</v>
      </c>
      <c r="I114" s="279" t="s">
        <v>829</v>
      </c>
      <c r="J114" s="279">
        <v>120</v>
      </c>
      <c r="K114" s="293"/>
    </row>
    <row r="115" s="1" customFormat="1" ht="15" customHeight="1">
      <c r="B115" s="304"/>
      <c r="C115" s="279" t="s">
        <v>39</v>
      </c>
      <c r="D115" s="279"/>
      <c r="E115" s="279"/>
      <c r="F115" s="302" t="s">
        <v>827</v>
      </c>
      <c r="G115" s="279"/>
      <c r="H115" s="279" t="s">
        <v>871</v>
      </c>
      <c r="I115" s="279" t="s">
        <v>862</v>
      </c>
      <c r="J115" s="279"/>
      <c r="K115" s="293"/>
    </row>
    <row r="116" s="1" customFormat="1" ht="15" customHeight="1">
      <c r="B116" s="304"/>
      <c r="C116" s="279" t="s">
        <v>49</v>
      </c>
      <c r="D116" s="279"/>
      <c r="E116" s="279"/>
      <c r="F116" s="302" t="s">
        <v>827</v>
      </c>
      <c r="G116" s="279"/>
      <c r="H116" s="279" t="s">
        <v>872</v>
      </c>
      <c r="I116" s="279" t="s">
        <v>862</v>
      </c>
      <c r="J116" s="279"/>
      <c r="K116" s="293"/>
    </row>
    <row r="117" s="1" customFormat="1" ht="15" customHeight="1">
      <c r="B117" s="304"/>
      <c r="C117" s="279" t="s">
        <v>58</v>
      </c>
      <c r="D117" s="279"/>
      <c r="E117" s="279"/>
      <c r="F117" s="302" t="s">
        <v>827</v>
      </c>
      <c r="G117" s="279"/>
      <c r="H117" s="279" t="s">
        <v>873</v>
      </c>
      <c r="I117" s="279" t="s">
        <v>874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875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821</v>
      </c>
      <c r="D123" s="294"/>
      <c r="E123" s="294"/>
      <c r="F123" s="294" t="s">
        <v>822</v>
      </c>
      <c r="G123" s="295"/>
      <c r="H123" s="294" t="s">
        <v>55</v>
      </c>
      <c r="I123" s="294" t="s">
        <v>58</v>
      </c>
      <c r="J123" s="294" t="s">
        <v>823</v>
      </c>
      <c r="K123" s="323"/>
    </row>
    <row r="124" s="1" customFormat="1" ht="17.25" customHeight="1">
      <c r="B124" s="322"/>
      <c r="C124" s="296" t="s">
        <v>824</v>
      </c>
      <c r="D124" s="296"/>
      <c r="E124" s="296"/>
      <c r="F124" s="297" t="s">
        <v>825</v>
      </c>
      <c r="G124" s="298"/>
      <c r="H124" s="296"/>
      <c r="I124" s="296"/>
      <c r="J124" s="296" t="s">
        <v>826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830</v>
      </c>
      <c r="D126" s="301"/>
      <c r="E126" s="301"/>
      <c r="F126" s="302" t="s">
        <v>827</v>
      </c>
      <c r="G126" s="279"/>
      <c r="H126" s="279" t="s">
        <v>867</v>
      </c>
      <c r="I126" s="279" t="s">
        <v>829</v>
      </c>
      <c r="J126" s="279">
        <v>120</v>
      </c>
      <c r="K126" s="327"/>
    </row>
    <row r="127" s="1" customFormat="1" ht="15" customHeight="1">
      <c r="B127" s="324"/>
      <c r="C127" s="279" t="s">
        <v>876</v>
      </c>
      <c r="D127" s="279"/>
      <c r="E127" s="279"/>
      <c r="F127" s="302" t="s">
        <v>827</v>
      </c>
      <c r="G127" s="279"/>
      <c r="H127" s="279" t="s">
        <v>877</v>
      </c>
      <c r="I127" s="279" t="s">
        <v>829</v>
      </c>
      <c r="J127" s="279" t="s">
        <v>878</v>
      </c>
      <c r="K127" s="327"/>
    </row>
    <row r="128" s="1" customFormat="1" ht="15" customHeight="1">
      <c r="B128" s="324"/>
      <c r="C128" s="279" t="s">
        <v>775</v>
      </c>
      <c r="D128" s="279"/>
      <c r="E128" s="279"/>
      <c r="F128" s="302" t="s">
        <v>827</v>
      </c>
      <c r="G128" s="279"/>
      <c r="H128" s="279" t="s">
        <v>879</v>
      </c>
      <c r="I128" s="279" t="s">
        <v>829</v>
      </c>
      <c r="J128" s="279" t="s">
        <v>878</v>
      </c>
      <c r="K128" s="327"/>
    </row>
    <row r="129" s="1" customFormat="1" ht="15" customHeight="1">
      <c r="B129" s="324"/>
      <c r="C129" s="279" t="s">
        <v>838</v>
      </c>
      <c r="D129" s="279"/>
      <c r="E129" s="279"/>
      <c r="F129" s="302" t="s">
        <v>833</v>
      </c>
      <c r="G129" s="279"/>
      <c r="H129" s="279" t="s">
        <v>839</v>
      </c>
      <c r="I129" s="279" t="s">
        <v>829</v>
      </c>
      <c r="J129" s="279">
        <v>15</v>
      </c>
      <c r="K129" s="327"/>
    </row>
    <row r="130" s="1" customFormat="1" ht="15" customHeight="1">
      <c r="B130" s="324"/>
      <c r="C130" s="305" t="s">
        <v>840</v>
      </c>
      <c r="D130" s="305"/>
      <c r="E130" s="305"/>
      <c r="F130" s="306" t="s">
        <v>833</v>
      </c>
      <c r="G130" s="305"/>
      <c r="H130" s="305" t="s">
        <v>841</v>
      </c>
      <c r="I130" s="305" t="s">
        <v>829</v>
      </c>
      <c r="J130" s="305">
        <v>15</v>
      </c>
      <c r="K130" s="327"/>
    </row>
    <row r="131" s="1" customFormat="1" ht="15" customHeight="1">
      <c r="B131" s="324"/>
      <c r="C131" s="305" t="s">
        <v>842</v>
      </c>
      <c r="D131" s="305"/>
      <c r="E131" s="305"/>
      <c r="F131" s="306" t="s">
        <v>833</v>
      </c>
      <c r="G131" s="305"/>
      <c r="H131" s="305" t="s">
        <v>843</v>
      </c>
      <c r="I131" s="305" t="s">
        <v>829</v>
      </c>
      <c r="J131" s="305">
        <v>20</v>
      </c>
      <c r="K131" s="327"/>
    </row>
    <row r="132" s="1" customFormat="1" ht="15" customHeight="1">
      <c r="B132" s="324"/>
      <c r="C132" s="305" t="s">
        <v>844</v>
      </c>
      <c r="D132" s="305"/>
      <c r="E132" s="305"/>
      <c r="F132" s="306" t="s">
        <v>833</v>
      </c>
      <c r="G132" s="305"/>
      <c r="H132" s="305" t="s">
        <v>845</v>
      </c>
      <c r="I132" s="305" t="s">
        <v>829</v>
      </c>
      <c r="J132" s="305">
        <v>20</v>
      </c>
      <c r="K132" s="327"/>
    </row>
    <row r="133" s="1" customFormat="1" ht="15" customHeight="1">
      <c r="B133" s="324"/>
      <c r="C133" s="279" t="s">
        <v>832</v>
      </c>
      <c r="D133" s="279"/>
      <c r="E133" s="279"/>
      <c r="F133" s="302" t="s">
        <v>833</v>
      </c>
      <c r="G133" s="279"/>
      <c r="H133" s="279" t="s">
        <v>867</v>
      </c>
      <c r="I133" s="279" t="s">
        <v>829</v>
      </c>
      <c r="J133" s="279">
        <v>50</v>
      </c>
      <c r="K133" s="327"/>
    </row>
    <row r="134" s="1" customFormat="1" ht="15" customHeight="1">
      <c r="B134" s="324"/>
      <c r="C134" s="279" t="s">
        <v>846</v>
      </c>
      <c r="D134" s="279"/>
      <c r="E134" s="279"/>
      <c r="F134" s="302" t="s">
        <v>833</v>
      </c>
      <c r="G134" s="279"/>
      <c r="H134" s="279" t="s">
        <v>867</v>
      </c>
      <c r="I134" s="279" t="s">
        <v>829</v>
      </c>
      <c r="J134" s="279">
        <v>50</v>
      </c>
      <c r="K134" s="327"/>
    </row>
    <row r="135" s="1" customFormat="1" ht="15" customHeight="1">
      <c r="B135" s="324"/>
      <c r="C135" s="279" t="s">
        <v>852</v>
      </c>
      <c r="D135" s="279"/>
      <c r="E135" s="279"/>
      <c r="F135" s="302" t="s">
        <v>833</v>
      </c>
      <c r="G135" s="279"/>
      <c r="H135" s="279" t="s">
        <v>867</v>
      </c>
      <c r="I135" s="279" t="s">
        <v>829</v>
      </c>
      <c r="J135" s="279">
        <v>50</v>
      </c>
      <c r="K135" s="327"/>
    </row>
    <row r="136" s="1" customFormat="1" ht="15" customHeight="1">
      <c r="B136" s="324"/>
      <c r="C136" s="279" t="s">
        <v>854</v>
      </c>
      <c r="D136" s="279"/>
      <c r="E136" s="279"/>
      <c r="F136" s="302" t="s">
        <v>833</v>
      </c>
      <c r="G136" s="279"/>
      <c r="H136" s="279" t="s">
        <v>867</v>
      </c>
      <c r="I136" s="279" t="s">
        <v>829</v>
      </c>
      <c r="J136" s="279">
        <v>50</v>
      </c>
      <c r="K136" s="327"/>
    </row>
    <row r="137" s="1" customFormat="1" ht="15" customHeight="1">
      <c r="B137" s="324"/>
      <c r="C137" s="279" t="s">
        <v>855</v>
      </c>
      <c r="D137" s="279"/>
      <c r="E137" s="279"/>
      <c r="F137" s="302" t="s">
        <v>833</v>
      </c>
      <c r="G137" s="279"/>
      <c r="H137" s="279" t="s">
        <v>880</v>
      </c>
      <c r="I137" s="279" t="s">
        <v>829</v>
      </c>
      <c r="J137" s="279">
        <v>255</v>
      </c>
      <c r="K137" s="327"/>
    </row>
    <row r="138" s="1" customFormat="1" ht="15" customHeight="1">
      <c r="B138" s="324"/>
      <c r="C138" s="279" t="s">
        <v>857</v>
      </c>
      <c r="D138" s="279"/>
      <c r="E138" s="279"/>
      <c r="F138" s="302" t="s">
        <v>827</v>
      </c>
      <c r="G138" s="279"/>
      <c r="H138" s="279" t="s">
        <v>881</v>
      </c>
      <c r="I138" s="279" t="s">
        <v>859</v>
      </c>
      <c r="J138" s="279"/>
      <c r="K138" s="327"/>
    </row>
    <row r="139" s="1" customFormat="1" ht="15" customHeight="1">
      <c r="B139" s="324"/>
      <c r="C139" s="279" t="s">
        <v>860</v>
      </c>
      <c r="D139" s="279"/>
      <c r="E139" s="279"/>
      <c r="F139" s="302" t="s">
        <v>827</v>
      </c>
      <c r="G139" s="279"/>
      <c r="H139" s="279" t="s">
        <v>882</v>
      </c>
      <c r="I139" s="279" t="s">
        <v>862</v>
      </c>
      <c r="J139" s="279"/>
      <c r="K139" s="327"/>
    </row>
    <row r="140" s="1" customFormat="1" ht="15" customHeight="1">
      <c r="B140" s="324"/>
      <c r="C140" s="279" t="s">
        <v>863</v>
      </c>
      <c r="D140" s="279"/>
      <c r="E140" s="279"/>
      <c r="F140" s="302" t="s">
        <v>827</v>
      </c>
      <c r="G140" s="279"/>
      <c r="H140" s="279" t="s">
        <v>863</v>
      </c>
      <c r="I140" s="279" t="s">
        <v>862</v>
      </c>
      <c r="J140" s="279"/>
      <c r="K140" s="327"/>
    </row>
    <row r="141" s="1" customFormat="1" ht="15" customHeight="1">
      <c r="B141" s="324"/>
      <c r="C141" s="279" t="s">
        <v>39</v>
      </c>
      <c r="D141" s="279"/>
      <c r="E141" s="279"/>
      <c r="F141" s="302" t="s">
        <v>827</v>
      </c>
      <c r="G141" s="279"/>
      <c r="H141" s="279" t="s">
        <v>883</v>
      </c>
      <c r="I141" s="279" t="s">
        <v>862</v>
      </c>
      <c r="J141" s="279"/>
      <c r="K141" s="327"/>
    </row>
    <row r="142" s="1" customFormat="1" ht="15" customHeight="1">
      <c r="B142" s="324"/>
      <c r="C142" s="279" t="s">
        <v>884</v>
      </c>
      <c r="D142" s="279"/>
      <c r="E142" s="279"/>
      <c r="F142" s="302" t="s">
        <v>827</v>
      </c>
      <c r="G142" s="279"/>
      <c r="H142" s="279" t="s">
        <v>885</v>
      </c>
      <c r="I142" s="279" t="s">
        <v>862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886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821</v>
      </c>
      <c r="D148" s="294"/>
      <c r="E148" s="294"/>
      <c r="F148" s="294" t="s">
        <v>822</v>
      </c>
      <c r="G148" s="295"/>
      <c r="H148" s="294" t="s">
        <v>55</v>
      </c>
      <c r="I148" s="294" t="s">
        <v>58</v>
      </c>
      <c r="J148" s="294" t="s">
        <v>823</v>
      </c>
      <c r="K148" s="293"/>
    </row>
    <row r="149" s="1" customFormat="1" ht="17.25" customHeight="1">
      <c r="B149" s="291"/>
      <c r="C149" s="296" t="s">
        <v>824</v>
      </c>
      <c r="D149" s="296"/>
      <c r="E149" s="296"/>
      <c r="F149" s="297" t="s">
        <v>825</v>
      </c>
      <c r="G149" s="298"/>
      <c r="H149" s="296"/>
      <c r="I149" s="296"/>
      <c r="J149" s="296" t="s">
        <v>826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830</v>
      </c>
      <c r="D151" s="279"/>
      <c r="E151" s="279"/>
      <c r="F151" s="332" t="s">
        <v>827</v>
      </c>
      <c r="G151" s="279"/>
      <c r="H151" s="331" t="s">
        <v>867</v>
      </c>
      <c r="I151" s="331" t="s">
        <v>829</v>
      </c>
      <c r="J151" s="331">
        <v>120</v>
      </c>
      <c r="K151" s="327"/>
    </row>
    <row r="152" s="1" customFormat="1" ht="15" customHeight="1">
      <c r="B152" s="304"/>
      <c r="C152" s="331" t="s">
        <v>876</v>
      </c>
      <c r="D152" s="279"/>
      <c r="E152" s="279"/>
      <c r="F152" s="332" t="s">
        <v>827</v>
      </c>
      <c r="G152" s="279"/>
      <c r="H152" s="331" t="s">
        <v>887</v>
      </c>
      <c r="I152" s="331" t="s">
        <v>829</v>
      </c>
      <c r="J152" s="331" t="s">
        <v>878</v>
      </c>
      <c r="K152" s="327"/>
    </row>
    <row r="153" s="1" customFormat="1" ht="15" customHeight="1">
      <c r="B153" s="304"/>
      <c r="C153" s="331" t="s">
        <v>775</v>
      </c>
      <c r="D153" s="279"/>
      <c r="E153" s="279"/>
      <c r="F153" s="332" t="s">
        <v>827</v>
      </c>
      <c r="G153" s="279"/>
      <c r="H153" s="331" t="s">
        <v>888</v>
      </c>
      <c r="I153" s="331" t="s">
        <v>829</v>
      </c>
      <c r="J153" s="331" t="s">
        <v>878</v>
      </c>
      <c r="K153" s="327"/>
    </row>
    <row r="154" s="1" customFormat="1" ht="15" customHeight="1">
      <c r="B154" s="304"/>
      <c r="C154" s="331" t="s">
        <v>832</v>
      </c>
      <c r="D154" s="279"/>
      <c r="E154" s="279"/>
      <c r="F154" s="332" t="s">
        <v>833</v>
      </c>
      <c r="G154" s="279"/>
      <c r="H154" s="331" t="s">
        <v>867</v>
      </c>
      <c r="I154" s="331" t="s">
        <v>829</v>
      </c>
      <c r="J154" s="331">
        <v>50</v>
      </c>
      <c r="K154" s="327"/>
    </row>
    <row r="155" s="1" customFormat="1" ht="15" customHeight="1">
      <c r="B155" s="304"/>
      <c r="C155" s="331" t="s">
        <v>835</v>
      </c>
      <c r="D155" s="279"/>
      <c r="E155" s="279"/>
      <c r="F155" s="332" t="s">
        <v>827</v>
      </c>
      <c r="G155" s="279"/>
      <c r="H155" s="331" t="s">
        <v>867</v>
      </c>
      <c r="I155" s="331" t="s">
        <v>837</v>
      </c>
      <c r="J155" s="331"/>
      <c r="K155" s="327"/>
    </row>
    <row r="156" s="1" customFormat="1" ht="15" customHeight="1">
      <c r="B156" s="304"/>
      <c r="C156" s="331" t="s">
        <v>846</v>
      </c>
      <c r="D156" s="279"/>
      <c r="E156" s="279"/>
      <c r="F156" s="332" t="s">
        <v>833</v>
      </c>
      <c r="G156" s="279"/>
      <c r="H156" s="331" t="s">
        <v>867</v>
      </c>
      <c r="I156" s="331" t="s">
        <v>829</v>
      </c>
      <c r="J156" s="331">
        <v>50</v>
      </c>
      <c r="K156" s="327"/>
    </row>
    <row r="157" s="1" customFormat="1" ht="15" customHeight="1">
      <c r="B157" s="304"/>
      <c r="C157" s="331" t="s">
        <v>854</v>
      </c>
      <c r="D157" s="279"/>
      <c r="E157" s="279"/>
      <c r="F157" s="332" t="s">
        <v>833</v>
      </c>
      <c r="G157" s="279"/>
      <c r="H157" s="331" t="s">
        <v>867</v>
      </c>
      <c r="I157" s="331" t="s">
        <v>829</v>
      </c>
      <c r="J157" s="331">
        <v>50</v>
      </c>
      <c r="K157" s="327"/>
    </row>
    <row r="158" s="1" customFormat="1" ht="15" customHeight="1">
      <c r="B158" s="304"/>
      <c r="C158" s="331" t="s">
        <v>852</v>
      </c>
      <c r="D158" s="279"/>
      <c r="E158" s="279"/>
      <c r="F158" s="332" t="s">
        <v>833</v>
      </c>
      <c r="G158" s="279"/>
      <c r="H158" s="331" t="s">
        <v>867</v>
      </c>
      <c r="I158" s="331" t="s">
        <v>829</v>
      </c>
      <c r="J158" s="331">
        <v>50</v>
      </c>
      <c r="K158" s="327"/>
    </row>
    <row r="159" s="1" customFormat="1" ht="15" customHeight="1">
      <c r="B159" s="304"/>
      <c r="C159" s="331" t="s">
        <v>97</v>
      </c>
      <c r="D159" s="279"/>
      <c r="E159" s="279"/>
      <c r="F159" s="332" t="s">
        <v>827</v>
      </c>
      <c r="G159" s="279"/>
      <c r="H159" s="331" t="s">
        <v>889</v>
      </c>
      <c r="I159" s="331" t="s">
        <v>829</v>
      </c>
      <c r="J159" s="331" t="s">
        <v>890</v>
      </c>
      <c r="K159" s="327"/>
    </row>
    <row r="160" s="1" customFormat="1" ht="15" customHeight="1">
      <c r="B160" s="304"/>
      <c r="C160" s="331" t="s">
        <v>891</v>
      </c>
      <c r="D160" s="279"/>
      <c r="E160" s="279"/>
      <c r="F160" s="332" t="s">
        <v>827</v>
      </c>
      <c r="G160" s="279"/>
      <c r="H160" s="331" t="s">
        <v>892</v>
      </c>
      <c r="I160" s="331" t="s">
        <v>862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893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821</v>
      </c>
      <c r="D166" s="294"/>
      <c r="E166" s="294"/>
      <c r="F166" s="294" t="s">
        <v>822</v>
      </c>
      <c r="G166" s="336"/>
      <c r="H166" s="337" t="s">
        <v>55</v>
      </c>
      <c r="I166" s="337" t="s">
        <v>58</v>
      </c>
      <c r="J166" s="294" t="s">
        <v>823</v>
      </c>
      <c r="K166" s="271"/>
    </row>
    <row r="167" s="1" customFormat="1" ht="17.25" customHeight="1">
      <c r="B167" s="272"/>
      <c r="C167" s="296" t="s">
        <v>824</v>
      </c>
      <c r="D167" s="296"/>
      <c r="E167" s="296"/>
      <c r="F167" s="297" t="s">
        <v>825</v>
      </c>
      <c r="G167" s="338"/>
      <c r="H167" s="339"/>
      <c r="I167" s="339"/>
      <c r="J167" s="296" t="s">
        <v>826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830</v>
      </c>
      <c r="D169" s="279"/>
      <c r="E169" s="279"/>
      <c r="F169" s="302" t="s">
        <v>827</v>
      </c>
      <c r="G169" s="279"/>
      <c r="H169" s="279" t="s">
        <v>867</v>
      </c>
      <c r="I169" s="279" t="s">
        <v>829</v>
      </c>
      <c r="J169" s="279">
        <v>120</v>
      </c>
      <c r="K169" s="327"/>
    </row>
    <row r="170" s="1" customFormat="1" ht="15" customHeight="1">
      <c r="B170" s="304"/>
      <c r="C170" s="279" t="s">
        <v>876</v>
      </c>
      <c r="D170" s="279"/>
      <c r="E170" s="279"/>
      <c r="F170" s="302" t="s">
        <v>827</v>
      </c>
      <c r="G170" s="279"/>
      <c r="H170" s="279" t="s">
        <v>877</v>
      </c>
      <c r="I170" s="279" t="s">
        <v>829</v>
      </c>
      <c r="J170" s="279" t="s">
        <v>878</v>
      </c>
      <c r="K170" s="327"/>
    </row>
    <row r="171" s="1" customFormat="1" ht="15" customHeight="1">
      <c r="B171" s="304"/>
      <c r="C171" s="279" t="s">
        <v>775</v>
      </c>
      <c r="D171" s="279"/>
      <c r="E171" s="279"/>
      <c r="F171" s="302" t="s">
        <v>827</v>
      </c>
      <c r="G171" s="279"/>
      <c r="H171" s="279" t="s">
        <v>894</v>
      </c>
      <c r="I171" s="279" t="s">
        <v>829</v>
      </c>
      <c r="J171" s="279" t="s">
        <v>878</v>
      </c>
      <c r="K171" s="327"/>
    </row>
    <row r="172" s="1" customFormat="1" ht="15" customHeight="1">
      <c r="B172" s="304"/>
      <c r="C172" s="279" t="s">
        <v>832</v>
      </c>
      <c r="D172" s="279"/>
      <c r="E172" s="279"/>
      <c r="F172" s="302" t="s">
        <v>833</v>
      </c>
      <c r="G172" s="279"/>
      <c r="H172" s="279" t="s">
        <v>894</v>
      </c>
      <c r="I172" s="279" t="s">
        <v>829</v>
      </c>
      <c r="J172" s="279">
        <v>50</v>
      </c>
      <c r="K172" s="327"/>
    </row>
    <row r="173" s="1" customFormat="1" ht="15" customHeight="1">
      <c r="B173" s="304"/>
      <c r="C173" s="279" t="s">
        <v>835</v>
      </c>
      <c r="D173" s="279"/>
      <c r="E173" s="279"/>
      <c r="F173" s="302" t="s">
        <v>827</v>
      </c>
      <c r="G173" s="279"/>
      <c r="H173" s="279" t="s">
        <v>894</v>
      </c>
      <c r="I173" s="279" t="s">
        <v>837</v>
      </c>
      <c r="J173" s="279"/>
      <c r="K173" s="327"/>
    </row>
    <row r="174" s="1" customFormat="1" ht="15" customHeight="1">
      <c r="B174" s="304"/>
      <c r="C174" s="279" t="s">
        <v>846</v>
      </c>
      <c r="D174" s="279"/>
      <c r="E174" s="279"/>
      <c r="F174" s="302" t="s">
        <v>833</v>
      </c>
      <c r="G174" s="279"/>
      <c r="H174" s="279" t="s">
        <v>894</v>
      </c>
      <c r="I174" s="279" t="s">
        <v>829</v>
      </c>
      <c r="J174" s="279">
        <v>50</v>
      </c>
      <c r="K174" s="327"/>
    </row>
    <row r="175" s="1" customFormat="1" ht="15" customHeight="1">
      <c r="B175" s="304"/>
      <c r="C175" s="279" t="s">
        <v>854</v>
      </c>
      <c r="D175" s="279"/>
      <c r="E175" s="279"/>
      <c r="F175" s="302" t="s">
        <v>833</v>
      </c>
      <c r="G175" s="279"/>
      <c r="H175" s="279" t="s">
        <v>894</v>
      </c>
      <c r="I175" s="279" t="s">
        <v>829</v>
      </c>
      <c r="J175" s="279">
        <v>50</v>
      </c>
      <c r="K175" s="327"/>
    </row>
    <row r="176" s="1" customFormat="1" ht="15" customHeight="1">
      <c r="B176" s="304"/>
      <c r="C176" s="279" t="s">
        <v>852</v>
      </c>
      <c r="D176" s="279"/>
      <c r="E176" s="279"/>
      <c r="F176" s="302" t="s">
        <v>833</v>
      </c>
      <c r="G176" s="279"/>
      <c r="H176" s="279" t="s">
        <v>894</v>
      </c>
      <c r="I176" s="279" t="s">
        <v>829</v>
      </c>
      <c r="J176" s="279">
        <v>50</v>
      </c>
      <c r="K176" s="327"/>
    </row>
    <row r="177" s="1" customFormat="1" ht="15" customHeight="1">
      <c r="B177" s="304"/>
      <c r="C177" s="279" t="s">
        <v>110</v>
      </c>
      <c r="D177" s="279"/>
      <c r="E177" s="279"/>
      <c r="F177" s="302" t="s">
        <v>827</v>
      </c>
      <c r="G177" s="279"/>
      <c r="H177" s="279" t="s">
        <v>895</v>
      </c>
      <c r="I177" s="279" t="s">
        <v>896</v>
      </c>
      <c r="J177" s="279"/>
      <c r="K177" s="327"/>
    </row>
    <row r="178" s="1" customFormat="1" ht="15" customHeight="1">
      <c r="B178" s="304"/>
      <c r="C178" s="279" t="s">
        <v>58</v>
      </c>
      <c r="D178" s="279"/>
      <c r="E178" s="279"/>
      <c r="F178" s="302" t="s">
        <v>827</v>
      </c>
      <c r="G178" s="279"/>
      <c r="H178" s="279" t="s">
        <v>897</v>
      </c>
      <c r="I178" s="279" t="s">
        <v>898</v>
      </c>
      <c r="J178" s="279">
        <v>1</v>
      </c>
      <c r="K178" s="327"/>
    </row>
    <row r="179" s="1" customFormat="1" ht="15" customHeight="1">
      <c r="B179" s="304"/>
      <c r="C179" s="279" t="s">
        <v>54</v>
      </c>
      <c r="D179" s="279"/>
      <c r="E179" s="279"/>
      <c r="F179" s="302" t="s">
        <v>827</v>
      </c>
      <c r="G179" s="279"/>
      <c r="H179" s="279" t="s">
        <v>899</v>
      </c>
      <c r="I179" s="279" t="s">
        <v>829</v>
      </c>
      <c r="J179" s="279">
        <v>20</v>
      </c>
      <c r="K179" s="327"/>
    </row>
    <row r="180" s="1" customFormat="1" ht="15" customHeight="1">
      <c r="B180" s="304"/>
      <c r="C180" s="279" t="s">
        <v>55</v>
      </c>
      <c r="D180" s="279"/>
      <c r="E180" s="279"/>
      <c r="F180" s="302" t="s">
        <v>827</v>
      </c>
      <c r="G180" s="279"/>
      <c r="H180" s="279" t="s">
        <v>900</v>
      </c>
      <c r="I180" s="279" t="s">
        <v>829</v>
      </c>
      <c r="J180" s="279">
        <v>255</v>
      </c>
      <c r="K180" s="327"/>
    </row>
    <row r="181" s="1" customFormat="1" ht="15" customHeight="1">
      <c r="B181" s="304"/>
      <c r="C181" s="279" t="s">
        <v>111</v>
      </c>
      <c r="D181" s="279"/>
      <c r="E181" s="279"/>
      <c r="F181" s="302" t="s">
        <v>827</v>
      </c>
      <c r="G181" s="279"/>
      <c r="H181" s="279" t="s">
        <v>791</v>
      </c>
      <c r="I181" s="279" t="s">
        <v>829</v>
      </c>
      <c r="J181" s="279">
        <v>10</v>
      </c>
      <c r="K181" s="327"/>
    </row>
    <row r="182" s="1" customFormat="1" ht="15" customHeight="1">
      <c r="B182" s="304"/>
      <c r="C182" s="279" t="s">
        <v>112</v>
      </c>
      <c r="D182" s="279"/>
      <c r="E182" s="279"/>
      <c r="F182" s="302" t="s">
        <v>827</v>
      </c>
      <c r="G182" s="279"/>
      <c r="H182" s="279" t="s">
        <v>901</v>
      </c>
      <c r="I182" s="279" t="s">
        <v>862</v>
      </c>
      <c r="J182" s="279"/>
      <c r="K182" s="327"/>
    </row>
    <row r="183" s="1" customFormat="1" ht="15" customHeight="1">
      <c r="B183" s="304"/>
      <c r="C183" s="279" t="s">
        <v>902</v>
      </c>
      <c r="D183" s="279"/>
      <c r="E183" s="279"/>
      <c r="F183" s="302" t="s">
        <v>827</v>
      </c>
      <c r="G183" s="279"/>
      <c r="H183" s="279" t="s">
        <v>903</v>
      </c>
      <c r="I183" s="279" t="s">
        <v>862</v>
      </c>
      <c r="J183" s="279"/>
      <c r="K183" s="327"/>
    </row>
    <row r="184" s="1" customFormat="1" ht="15" customHeight="1">
      <c r="B184" s="304"/>
      <c r="C184" s="279" t="s">
        <v>891</v>
      </c>
      <c r="D184" s="279"/>
      <c r="E184" s="279"/>
      <c r="F184" s="302" t="s">
        <v>827</v>
      </c>
      <c r="G184" s="279"/>
      <c r="H184" s="279" t="s">
        <v>904</v>
      </c>
      <c r="I184" s="279" t="s">
        <v>862</v>
      </c>
      <c r="J184" s="279"/>
      <c r="K184" s="327"/>
    </row>
    <row r="185" s="1" customFormat="1" ht="15" customHeight="1">
      <c r="B185" s="304"/>
      <c r="C185" s="279" t="s">
        <v>114</v>
      </c>
      <c r="D185" s="279"/>
      <c r="E185" s="279"/>
      <c r="F185" s="302" t="s">
        <v>833</v>
      </c>
      <c r="G185" s="279"/>
      <c r="H185" s="279" t="s">
        <v>905</v>
      </c>
      <c r="I185" s="279" t="s">
        <v>829</v>
      </c>
      <c r="J185" s="279">
        <v>50</v>
      </c>
      <c r="K185" s="327"/>
    </row>
    <row r="186" s="1" customFormat="1" ht="15" customHeight="1">
      <c r="B186" s="304"/>
      <c r="C186" s="279" t="s">
        <v>906</v>
      </c>
      <c r="D186" s="279"/>
      <c r="E186" s="279"/>
      <c r="F186" s="302" t="s">
        <v>833</v>
      </c>
      <c r="G186" s="279"/>
      <c r="H186" s="279" t="s">
        <v>907</v>
      </c>
      <c r="I186" s="279" t="s">
        <v>908</v>
      </c>
      <c r="J186" s="279"/>
      <c r="K186" s="327"/>
    </row>
    <row r="187" s="1" customFormat="1" ht="15" customHeight="1">
      <c r="B187" s="304"/>
      <c r="C187" s="279" t="s">
        <v>909</v>
      </c>
      <c r="D187" s="279"/>
      <c r="E187" s="279"/>
      <c r="F187" s="302" t="s">
        <v>833</v>
      </c>
      <c r="G187" s="279"/>
      <c r="H187" s="279" t="s">
        <v>910</v>
      </c>
      <c r="I187" s="279" t="s">
        <v>908</v>
      </c>
      <c r="J187" s="279"/>
      <c r="K187" s="327"/>
    </row>
    <row r="188" s="1" customFormat="1" ht="15" customHeight="1">
      <c r="B188" s="304"/>
      <c r="C188" s="279" t="s">
        <v>911</v>
      </c>
      <c r="D188" s="279"/>
      <c r="E188" s="279"/>
      <c r="F188" s="302" t="s">
        <v>833</v>
      </c>
      <c r="G188" s="279"/>
      <c r="H188" s="279" t="s">
        <v>912</v>
      </c>
      <c r="I188" s="279" t="s">
        <v>908</v>
      </c>
      <c r="J188" s="279"/>
      <c r="K188" s="327"/>
    </row>
    <row r="189" s="1" customFormat="1" ht="15" customHeight="1">
      <c r="B189" s="304"/>
      <c r="C189" s="340" t="s">
        <v>913</v>
      </c>
      <c r="D189" s="279"/>
      <c r="E189" s="279"/>
      <c r="F189" s="302" t="s">
        <v>833</v>
      </c>
      <c r="G189" s="279"/>
      <c r="H189" s="279" t="s">
        <v>914</v>
      </c>
      <c r="I189" s="279" t="s">
        <v>915</v>
      </c>
      <c r="J189" s="341" t="s">
        <v>916</v>
      </c>
      <c r="K189" s="327"/>
    </row>
    <row r="190" s="16" customFormat="1" ht="15" customHeight="1">
      <c r="B190" s="342"/>
      <c r="C190" s="343" t="s">
        <v>917</v>
      </c>
      <c r="D190" s="344"/>
      <c r="E190" s="344"/>
      <c r="F190" s="345" t="s">
        <v>833</v>
      </c>
      <c r="G190" s="344"/>
      <c r="H190" s="344" t="s">
        <v>918</v>
      </c>
      <c r="I190" s="344" t="s">
        <v>915</v>
      </c>
      <c r="J190" s="346" t="s">
        <v>916</v>
      </c>
      <c r="K190" s="347"/>
    </row>
    <row r="191" s="1" customFormat="1" ht="15" customHeight="1">
      <c r="B191" s="304"/>
      <c r="C191" s="340" t="s">
        <v>43</v>
      </c>
      <c r="D191" s="279"/>
      <c r="E191" s="279"/>
      <c r="F191" s="302" t="s">
        <v>827</v>
      </c>
      <c r="G191" s="279"/>
      <c r="H191" s="276" t="s">
        <v>919</v>
      </c>
      <c r="I191" s="279" t="s">
        <v>920</v>
      </c>
      <c r="J191" s="279"/>
      <c r="K191" s="327"/>
    </row>
    <row r="192" s="1" customFormat="1" ht="15" customHeight="1">
      <c r="B192" s="304"/>
      <c r="C192" s="340" t="s">
        <v>921</v>
      </c>
      <c r="D192" s="279"/>
      <c r="E192" s="279"/>
      <c r="F192" s="302" t="s">
        <v>827</v>
      </c>
      <c r="G192" s="279"/>
      <c r="H192" s="279" t="s">
        <v>922</v>
      </c>
      <c r="I192" s="279" t="s">
        <v>862</v>
      </c>
      <c r="J192" s="279"/>
      <c r="K192" s="327"/>
    </row>
    <row r="193" s="1" customFormat="1" ht="15" customHeight="1">
      <c r="B193" s="304"/>
      <c r="C193" s="340" t="s">
        <v>923</v>
      </c>
      <c r="D193" s="279"/>
      <c r="E193" s="279"/>
      <c r="F193" s="302" t="s">
        <v>827</v>
      </c>
      <c r="G193" s="279"/>
      <c r="H193" s="279" t="s">
        <v>924</v>
      </c>
      <c r="I193" s="279" t="s">
        <v>862</v>
      </c>
      <c r="J193" s="279"/>
      <c r="K193" s="327"/>
    </row>
    <row r="194" s="1" customFormat="1" ht="15" customHeight="1">
      <c r="B194" s="304"/>
      <c r="C194" s="340" t="s">
        <v>925</v>
      </c>
      <c r="D194" s="279"/>
      <c r="E194" s="279"/>
      <c r="F194" s="302" t="s">
        <v>833</v>
      </c>
      <c r="G194" s="279"/>
      <c r="H194" s="279" t="s">
        <v>926</v>
      </c>
      <c r="I194" s="279" t="s">
        <v>862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927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928</v>
      </c>
      <c r="D201" s="349"/>
      <c r="E201" s="349"/>
      <c r="F201" s="349" t="s">
        <v>929</v>
      </c>
      <c r="G201" s="350"/>
      <c r="H201" s="349" t="s">
        <v>930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920</v>
      </c>
      <c r="D203" s="279"/>
      <c r="E203" s="279"/>
      <c r="F203" s="302" t="s">
        <v>44</v>
      </c>
      <c r="G203" s="279"/>
      <c r="H203" s="279" t="s">
        <v>931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45</v>
      </c>
      <c r="G204" s="279"/>
      <c r="H204" s="279" t="s">
        <v>932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48</v>
      </c>
      <c r="G205" s="279"/>
      <c r="H205" s="279" t="s">
        <v>933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46</v>
      </c>
      <c r="G206" s="279"/>
      <c r="H206" s="279" t="s">
        <v>934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47</v>
      </c>
      <c r="G207" s="279"/>
      <c r="H207" s="279" t="s">
        <v>935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874</v>
      </c>
      <c r="D209" s="279"/>
      <c r="E209" s="279"/>
      <c r="F209" s="302" t="s">
        <v>80</v>
      </c>
      <c r="G209" s="279"/>
      <c r="H209" s="279" t="s">
        <v>936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769</v>
      </c>
      <c r="G210" s="279"/>
      <c r="H210" s="279" t="s">
        <v>770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767</v>
      </c>
      <c r="G211" s="279"/>
      <c r="H211" s="279" t="s">
        <v>937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771</v>
      </c>
      <c r="G212" s="340"/>
      <c r="H212" s="331" t="s">
        <v>772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773</v>
      </c>
      <c r="G213" s="340"/>
      <c r="H213" s="331" t="s">
        <v>88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898</v>
      </c>
      <c r="D215" s="279"/>
      <c r="E215" s="279"/>
      <c r="F215" s="302">
        <v>1</v>
      </c>
      <c r="G215" s="340"/>
      <c r="H215" s="331" t="s">
        <v>938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939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940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941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Habelová Markéta</dc:creator>
  <cp:lastModifiedBy>Habelová Markéta</cp:lastModifiedBy>
  <dcterms:created xsi:type="dcterms:W3CDTF">2025-05-04T10:25:41Z</dcterms:created>
  <dcterms:modified xsi:type="dcterms:W3CDTF">2025-05-04T10:25:49Z</dcterms:modified>
</cp:coreProperties>
</file>