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SO 100 - Oprava povrchu u..." sheetId="2" r:id="rId2"/>
    <sheet name="SO 100-1 - Oprava povrchu..." sheetId="3" r:id="rId3"/>
    <sheet name="ON - Ostatní náklady" sheetId="4" r:id="rId4"/>
    <sheet name="VRN - Vedlejší rozpočtové..." sheetId="5" r:id="rId5"/>
    <sheet name="Pokyny pro vyplnění" sheetId="6" r:id="rId6"/>
  </sheets>
  <definedNames>
    <definedName name="_xlnm.Print_Area" localSheetId="0">'Rekapitulace stavby'!$D$4:$AO$36,'Rekapitulace stavby'!$C$42:$AQ$59</definedName>
    <definedName name="_xlnm.Print_Titles" localSheetId="0">'Rekapitulace stavby'!$52:$52</definedName>
    <definedName name="_xlnm._FilterDatabase" localSheetId="1" hidden="1">'SO 100 - Oprava povrchu u...'!$C$87:$K$341</definedName>
    <definedName name="_xlnm.Print_Area" localSheetId="1">'SO 100 - Oprava povrchu u...'!$C$4:$J$39,'SO 100 - Oprava povrchu u...'!$C$45:$J$69,'SO 100 - Oprava povrchu u...'!$C$75:$K$341</definedName>
    <definedName name="_xlnm.Print_Titles" localSheetId="1">'SO 100 - Oprava povrchu u...'!$87:$87</definedName>
    <definedName name="_xlnm._FilterDatabase" localSheetId="2" hidden="1">'SO 100-1 - Oprava povrchu...'!$C$87:$K$381</definedName>
    <definedName name="_xlnm.Print_Area" localSheetId="2">'SO 100-1 - Oprava povrchu...'!$C$4:$J$39,'SO 100-1 - Oprava povrchu...'!$C$45:$J$69,'SO 100-1 - Oprava povrchu...'!$C$75:$K$381</definedName>
    <definedName name="_xlnm.Print_Titles" localSheetId="2">'SO 100-1 - Oprava povrchu...'!$87:$87</definedName>
    <definedName name="_xlnm._FilterDatabase" localSheetId="3" hidden="1">'ON - Ostatní náklady'!$C$83:$K$117</definedName>
    <definedName name="_xlnm.Print_Area" localSheetId="3">'ON - Ostatní náklady'!$C$4:$J$39,'ON - Ostatní náklady'!$C$45:$J$65,'ON - Ostatní náklady'!$C$71:$K$117</definedName>
    <definedName name="_xlnm.Print_Titles" localSheetId="3">'ON - Ostatní náklady'!$83:$83</definedName>
    <definedName name="_xlnm._FilterDatabase" localSheetId="4" hidden="1">'VRN - Vedlejší rozpočtové...'!$C$82:$K$94</definedName>
    <definedName name="_xlnm.Print_Area" localSheetId="4">'VRN - Vedlejší rozpočtové...'!$C$4:$J$39,'VRN - Vedlejší rozpočtové...'!$C$45:$J$64,'VRN - Vedlejší rozpočtové...'!$C$70:$K$94</definedName>
    <definedName name="_xlnm.Print_Titles" localSheetId="4">'VRN - Vedlejší rozpočtové...'!$82:$82</definedName>
    <definedName name="_xlnm.Print_Area" localSheetId="5">'Pokyny pro vyplnění'!$B$2:$K$71,'Pokyny pro vyplnění'!$B$74:$K$118,'Pokyny pro vyplnění'!$B$121:$K$161,'Pokyny pro vyplnění'!$B$164:$K$219</definedName>
  </definedNames>
  <calcPr/>
</workbook>
</file>

<file path=xl/calcChain.xml><?xml version="1.0" encoding="utf-8"?>
<calcChain xmlns="http://schemas.openxmlformats.org/spreadsheetml/2006/main">
  <c i="5" l="1" r="J37"/>
  <c r="J36"/>
  <c i="1" r="AY58"/>
  <c i="5" r="J35"/>
  <c i="1" r="AX58"/>
  <c i="5" r="BI93"/>
  <c r="BH93"/>
  <c r="BG93"/>
  <c r="BF93"/>
  <c r="T93"/>
  <c r="T92"/>
  <c r="R93"/>
  <c r="R92"/>
  <c r="P93"/>
  <c r="P92"/>
  <c r="BI90"/>
  <c r="BH90"/>
  <c r="BG90"/>
  <c r="BF90"/>
  <c r="T90"/>
  <c r="T89"/>
  <c r="R90"/>
  <c r="R89"/>
  <c r="P90"/>
  <c r="P89"/>
  <c r="BI86"/>
  <c r="BH86"/>
  <c r="BG86"/>
  <c r="BF86"/>
  <c r="T86"/>
  <c r="T85"/>
  <c r="T84"/>
  <c r="T83"/>
  <c r="R86"/>
  <c r="R85"/>
  <c r="R84"/>
  <c r="R83"/>
  <c r="P86"/>
  <c r="P85"/>
  <c r="P84"/>
  <c r="P83"/>
  <c i="1" r="AU58"/>
  <c i="5" r="J80"/>
  <c r="F77"/>
  <c r="E75"/>
  <c r="J55"/>
  <c r="F52"/>
  <c r="E50"/>
  <c r="J21"/>
  <c r="E21"/>
  <c r="J79"/>
  <c r="J20"/>
  <c r="J18"/>
  <c r="E18"/>
  <c r="F80"/>
  <c r="J17"/>
  <c r="J15"/>
  <c r="E15"/>
  <c r="F79"/>
  <c r="J14"/>
  <c r="J12"/>
  <c r="J77"/>
  <c r="E7"/>
  <c r="E48"/>
  <c i="4" r="J37"/>
  <c r="J36"/>
  <c i="1" r="AY57"/>
  <c i="4" r="J35"/>
  <c i="1" r="AX57"/>
  <c i="4" r="BI116"/>
  <c r="BH116"/>
  <c r="BG116"/>
  <c r="BF116"/>
  <c r="T116"/>
  <c r="T115"/>
  <c r="R116"/>
  <c r="R115"/>
  <c r="P116"/>
  <c r="P115"/>
  <c r="BI113"/>
  <c r="BH113"/>
  <c r="BG113"/>
  <c r="BF113"/>
  <c r="T113"/>
  <c r="R113"/>
  <c r="P113"/>
  <c r="BI111"/>
  <c r="BH111"/>
  <c r="BG111"/>
  <c r="BF111"/>
  <c r="T111"/>
  <c r="R111"/>
  <c r="P111"/>
  <c r="BI108"/>
  <c r="BH108"/>
  <c r="BG108"/>
  <c r="BF108"/>
  <c r="T108"/>
  <c r="R108"/>
  <c r="P108"/>
  <c r="BI105"/>
  <c r="BH105"/>
  <c r="BG105"/>
  <c r="BF105"/>
  <c r="T105"/>
  <c r="R105"/>
  <c r="P105"/>
  <c r="BI102"/>
  <c r="BH102"/>
  <c r="BG102"/>
  <c r="BF102"/>
  <c r="T102"/>
  <c r="R102"/>
  <c r="P102"/>
  <c r="BI99"/>
  <c r="BH99"/>
  <c r="BG99"/>
  <c r="BF99"/>
  <c r="T99"/>
  <c r="R99"/>
  <c r="P99"/>
  <c r="BI97"/>
  <c r="BH97"/>
  <c r="BG97"/>
  <c r="BF97"/>
  <c r="T97"/>
  <c r="R97"/>
  <c r="P97"/>
  <c r="BI95"/>
  <c r="BH95"/>
  <c r="BG95"/>
  <c r="BF95"/>
  <c r="T95"/>
  <c r="R95"/>
  <c r="P95"/>
  <c r="BI93"/>
  <c r="BH93"/>
  <c r="BG93"/>
  <c r="BF93"/>
  <c r="T93"/>
  <c r="R93"/>
  <c r="P93"/>
  <c r="BI91"/>
  <c r="BH91"/>
  <c r="BG91"/>
  <c r="BF91"/>
  <c r="T91"/>
  <c r="R91"/>
  <c r="P91"/>
  <c r="BI89"/>
  <c r="BH89"/>
  <c r="BG89"/>
  <c r="BF89"/>
  <c r="T89"/>
  <c r="R89"/>
  <c r="P89"/>
  <c r="BI87"/>
  <c r="BH87"/>
  <c r="BG87"/>
  <c r="BF87"/>
  <c r="T87"/>
  <c r="R87"/>
  <c r="P87"/>
  <c r="J81"/>
  <c r="F78"/>
  <c r="E76"/>
  <c r="J55"/>
  <c r="F52"/>
  <c r="E50"/>
  <c r="J21"/>
  <c r="E21"/>
  <c r="J80"/>
  <c r="J20"/>
  <c r="J18"/>
  <c r="E18"/>
  <c r="F81"/>
  <c r="J17"/>
  <c r="J15"/>
  <c r="E15"/>
  <c r="F80"/>
  <c r="J14"/>
  <c r="J12"/>
  <c r="J78"/>
  <c r="E7"/>
  <c r="E74"/>
  <c i="3" r="J37"/>
  <c r="J36"/>
  <c i="1" r="AY56"/>
  <c i="3" r="J35"/>
  <c i="1" r="AX56"/>
  <c i="3" r="BI378"/>
  <c r="BH378"/>
  <c r="BG378"/>
  <c r="BF378"/>
  <c r="T378"/>
  <c r="R378"/>
  <c r="P378"/>
  <c r="BI376"/>
  <c r="BH376"/>
  <c r="BG376"/>
  <c r="BF376"/>
  <c r="T376"/>
  <c r="R376"/>
  <c r="P376"/>
  <c r="BI373"/>
  <c r="BH373"/>
  <c r="BG373"/>
  <c r="BF373"/>
  <c r="T373"/>
  <c r="R373"/>
  <c r="P373"/>
  <c r="BI369"/>
  <c r="BH369"/>
  <c r="BG369"/>
  <c r="BF369"/>
  <c r="T369"/>
  <c r="R369"/>
  <c r="P369"/>
  <c r="BI363"/>
  <c r="BH363"/>
  <c r="BG363"/>
  <c r="BF363"/>
  <c r="T363"/>
  <c r="R363"/>
  <c r="P363"/>
  <c r="BI361"/>
  <c r="BH361"/>
  <c r="BG361"/>
  <c r="BF361"/>
  <c r="T361"/>
  <c r="R361"/>
  <c r="P361"/>
  <c r="BI356"/>
  <c r="BH356"/>
  <c r="BG356"/>
  <c r="BF356"/>
  <c r="T356"/>
  <c r="R356"/>
  <c r="P356"/>
  <c r="BI351"/>
  <c r="BH351"/>
  <c r="BG351"/>
  <c r="BF351"/>
  <c r="T351"/>
  <c r="R351"/>
  <c r="P351"/>
  <c r="BI347"/>
  <c r="BH347"/>
  <c r="BG347"/>
  <c r="BF347"/>
  <c r="T347"/>
  <c r="R347"/>
  <c r="P347"/>
  <c r="BI343"/>
  <c r="BH343"/>
  <c r="BG343"/>
  <c r="BF343"/>
  <c r="T343"/>
  <c r="R343"/>
  <c r="P343"/>
  <c r="BI339"/>
  <c r="BH339"/>
  <c r="BG339"/>
  <c r="BF339"/>
  <c r="T339"/>
  <c r="R339"/>
  <c r="P339"/>
  <c r="BI335"/>
  <c r="BH335"/>
  <c r="BG335"/>
  <c r="BF335"/>
  <c r="T335"/>
  <c r="R335"/>
  <c r="P335"/>
  <c r="BI330"/>
  <c r="BH330"/>
  <c r="BG330"/>
  <c r="BF330"/>
  <c r="T330"/>
  <c r="R330"/>
  <c r="P330"/>
  <c r="BI326"/>
  <c r="BH326"/>
  <c r="BG326"/>
  <c r="BF326"/>
  <c r="T326"/>
  <c r="R326"/>
  <c r="P326"/>
  <c r="BI321"/>
  <c r="BH321"/>
  <c r="BG321"/>
  <c r="BF321"/>
  <c r="T321"/>
  <c r="R321"/>
  <c r="P321"/>
  <c r="BI317"/>
  <c r="BH317"/>
  <c r="BG317"/>
  <c r="BF317"/>
  <c r="T317"/>
  <c r="R317"/>
  <c r="P317"/>
  <c r="BI313"/>
  <c r="BH313"/>
  <c r="BG313"/>
  <c r="BF313"/>
  <c r="T313"/>
  <c r="R313"/>
  <c r="P313"/>
  <c r="BI309"/>
  <c r="BH309"/>
  <c r="BG309"/>
  <c r="BF309"/>
  <c r="T309"/>
  <c r="R309"/>
  <c r="P309"/>
  <c r="BI305"/>
  <c r="BH305"/>
  <c r="BG305"/>
  <c r="BF305"/>
  <c r="T305"/>
  <c r="R305"/>
  <c r="P305"/>
  <c r="BI301"/>
  <c r="BH301"/>
  <c r="BG301"/>
  <c r="BF301"/>
  <c r="T301"/>
  <c r="R301"/>
  <c r="P301"/>
  <c r="BI297"/>
  <c r="BH297"/>
  <c r="BG297"/>
  <c r="BF297"/>
  <c r="T297"/>
  <c r="R297"/>
  <c r="P297"/>
  <c r="BI293"/>
  <c r="BH293"/>
  <c r="BG293"/>
  <c r="BF293"/>
  <c r="T293"/>
  <c r="R293"/>
  <c r="P293"/>
  <c r="BI289"/>
  <c r="BH289"/>
  <c r="BG289"/>
  <c r="BF289"/>
  <c r="T289"/>
  <c r="R289"/>
  <c r="P289"/>
  <c r="BI284"/>
  <c r="BH284"/>
  <c r="BG284"/>
  <c r="BF284"/>
  <c r="T284"/>
  <c r="R284"/>
  <c r="P284"/>
  <c r="BI280"/>
  <c r="BH280"/>
  <c r="BG280"/>
  <c r="BF280"/>
  <c r="T280"/>
  <c r="R280"/>
  <c r="P280"/>
  <c r="BI278"/>
  <c r="BH278"/>
  <c r="BG278"/>
  <c r="BF278"/>
  <c r="T278"/>
  <c r="R278"/>
  <c r="P278"/>
  <c r="BI274"/>
  <c r="BH274"/>
  <c r="BG274"/>
  <c r="BF274"/>
  <c r="T274"/>
  <c r="R274"/>
  <c r="P274"/>
  <c r="BI272"/>
  <c r="BH272"/>
  <c r="BG272"/>
  <c r="BF272"/>
  <c r="T272"/>
  <c r="R272"/>
  <c r="P272"/>
  <c r="BI268"/>
  <c r="BH268"/>
  <c r="BG268"/>
  <c r="BF268"/>
  <c r="T268"/>
  <c r="R268"/>
  <c r="P268"/>
  <c r="BI264"/>
  <c r="BH264"/>
  <c r="BG264"/>
  <c r="BF264"/>
  <c r="T264"/>
  <c r="R264"/>
  <c r="P264"/>
  <c r="BI260"/>
  <c r="BH260"/>
  <c r="BG260"/>
  <c r="BF260"/>
  <c r="T260"/>
  <c r="R260"/>
  <c r="P260"/>
  <c r="BI258"/>
  <c r="BH258"/>
  <c r="BG258"/>
  <c r="BF258"/>
  <c r="T258"/>
  <c r="R258"/>
  <c r="P258"/>
  <c r="BI256"/>
  <c r="BH256"/>
  <c r="BG256"/>
  <c r="BF256"/>
  <c r="T256"/>
  <c r="R256"/>
  <c r="P256"/>
  <c r="BI252"/>
  <c r="BH252"/>
  <c r="BG252"/>
  <c r="BF252"/>
  <c r="T252"/>
  <c r="R252"/>
  <c r="P252"/>
  <c r="BI248"/>
  <c r="BH248"/>
  <c r="BG248"/>
  <c r="BF248"/>
  <c r="T248"/>
  <c r="R248"/>
  <c r="P248"/>
  <c r="BI245"/>
  <c r="BH245"/>
  <c r="BG245"/>
  <c r="BF245"/>
  <c r="T245"/>
  <c r="R245"/>
  <c r="P245"/>
  <c r="BI242"/>
  <c r="BH242"/>
  <c r="BG242"/>
  <c r="BF242"/>
  <c r="T242"/>
  <c r="R242"/>
  <c r="P242"/>
  <c r="BI238"/>
  <c r="BH238"/>
  <c r="BG238"/>
  <c r="BF238"/>
  <c r="T238"/>
  <c r="R238"/>
  <c r="P238"/>
  <c r="BI237"/>
  <c r="BH237"/>
  <c r="BG237"/>
  <c r="BF237"/>
  <c r="T237"/>
  <c r="R237"/>
  <c r="P237"/>
  <c r="BI236"/>
  <c r="BH236"/>
  <c r="BG236"/>
  <c r="BF236"/>
  <c r="T236"/>
  <c r="R236"/>
  <c r="P236"/>
  <c r="BI232"/>
  <c r="BH232"/>
  <c r="BG232"/>
  <c r="BF232"/>
  <c r="T232"/>
  <c r="R232"/>
  <c r="P232"/>
  <c r="BI229"/>
  <c r="BH229"/>
  <c r="BG229"/>
  <c r="BF229"/>
  <c r="T229"/>
  <c r="R229"/>
  <c r="P229"/>
  <c r="BI224"/>
  <c r="BH224"/>
  <c r="BG224"/>
  <c r="BF224"/>
  <c r="T224"/>
  <c r="R224"/>
  <c r="P224"/>
  <c r="BI220"/>
  <c r="BH220"/>
  <c r="BG220"/>
  <c r="BF220"/>
  <c r="T220"/>
  <c r="R220"/>
  <c r="P220"/>
  <c r="BI216"/>
  <c r="BH216"/>
  <c r="BG216"/>
  <c r="BF216"/>
  <c r="T216"/>
  <c r="R216"/>
  <c r="P216"/>
  <c r="BI213"/>
  <c r="BH213"/>
  <c r="BG213"/>
  <c r="BF213"/>
  <c r="T213"/>
  <c r="R213"/>
  <c r="P213"/>
  <c r="BI209"/>
  <c r="BH209"/>
  <c r="BG209"/>
  <c r="BF209"/>
  <c r="T209"/>
  <c r="R209"/>
  <c r="P209"/>
  <c r="BI205"/>
  <c r="BH205"/>
  <c r="BG205"/>
  <c r="BF205"/>
  <c r="T205"/>
  <c r="R205"/>
  <c r="P205"/>
  <c r="BI201"/>
  <c r="BH201"/>
  <c r="BG201"/>
  <c r="BF201"/>
  <c r="T201"/>
  <c r="R201"/>
  <c r="P201"/>
  <c r="BI197"/>
  <c r="BH197"/>
  <c r="BG197"/>
  <c r="BF197"/>
  <c r="T197"/>
  <c r="R197"/>
  <c r="P197"/>
  <c r="BI193"/>
  <c r="BH193"/>
  <c r="BG193"/>
  <c r="BF193"/>
  <c r="T193"/>
  <c r="R193"/>
  <c r="P193"/>
  <c r="BI190"/>
  <c r="BH190"/>
  <c r="BG190"/>
  <c r="BF190"/>
  <c r="T190"/>
  <c r="R190"/>
  <c r="P190"/>
  <c r="BI185"/>
  <c r="BH185"/>
  <c r="BG185"/>
  <c r="BF185"/>
  <c r="T185"/>
  <c r="R185"/>
  <c r="P185"/>
  <c r="BI181"/>
  <c r="BH181"/>
  <c r="BG181"/>
  <c r="BF181"/>
  <c r="T181"/>
  <c r="R181"/>
  <c r="P181"/>
  <c r="BI176"/>
  <c r="BH176"/>
  <c r="BG176"/>
  <c r="BF176"/>
  <c r="T176"/>
  <c r="R176"/>
  <c r="P176"/>
  <c r="BI171"/>
  <c r="BH171"/>
  <c r="BG171"/>
  <c r="BF171"/>
  <c r="T171"/>
  <c r="R171"/>
  <c r="P171"/>
  <c r="BI167"/>
  <c r="BH167"/>
  <c r="BG167"/>
  <c r="BF167"/>
  <c r="T167"/>
  <c r="R167"/>
  <c r="P167"/>
  <c r="BI165"/>
  <c r="BH165"/>
  <c r="BG165"/>
  <c r="BF165"/>
  <c r="T165"/>
  <c r="R165"/>
  <c r="P165"/>
  <c r="BI164"/>
  <c r="BH164"/>
  <c r="BG164"/>
  <c r="BF164"/>
  <c r="T164"/>
  <c r="R164"/>
  <c r="P164"/>
  <c r="BI160"/>
  <c r="BH160"/>
  <c r="BG160"/>
  <c r="BF160"/>
  <c r="T160"/>
  <c r="R160"/>
  <c r="P160"/>
  <c r="BI157"/>
  <c r="BH157"/>
  <c r="BG157"/>
  <c r="BF157"/>
  <c r="T157"/>
  <c r="R157"/>
  <c r="P157"/>
  <c r="BI153"/>
  <c r="BH153"/>
  <c r="BG153"/>
  <c r="BF153"/>
  <c r="T153"/>
  <c r="R153"/>
  <c r="P153"/>
  <c r="BI149"/>
  <c r="BH149"/>
  <c r="BG149"/>
  <c r="BF149"/>
  <c r="T149"/>
  <c r="R149"/>
  <c r="P149"/>
  <c r="BI146"/>
  <c r="BH146"/>
  <c r="BG146"/>
  <c r="BF146"/>
  <c r="T146"/>
  <c r="R146"/>
  <c r="P146"/>
  <c r="BI142"/>
  <c r="BH142"/>
  <c r="BG142"/>
  <c r="BF142"/>
  <c r="T142"/>
  <c r="R142"/>
  <c r="P142"/>
  <c r="BI138"/>
  <c r="BH138"/>
  <c r="BG138"/>
  <c r="BF138"/>
  <c r="T138"/>
  <c r="R138"/>
  <c r="P138"/>
  <c r="BI134"/>
  <c r="BH134"/>
  <c r="BG134"/>
  <c r="BF134"/>
  <c r="T134"/>
  <c r="R134"/>
  <c r="P134"/>
  <c r="BI130"/>
  <c r="BH130"/>
  <c r="BG130"/>
  <c r="BF130"/>
  <c r="T130"/>
  <c r="R130"/>
  <c r="P130"/>
  <c r="BI126"/>
  <c r="BH126"/>
  <c r="BG126"/>
  <c r="BF126"/>
  <c r="T126"/>
  <c r="R126"/>
  <c r="P126"/>
  <c r="BI122"/>
  <c r="BH122"/>
  <c r="BG122"/>
  <c r="BF122"/>
  <c r="T122"/>
  <c r="R122"/>
  <c r="P122"/>
  <c r="BI118"/>
  <c r="BH118"/>
  <c r="BG118"/>
  <c r="BF118"/>
  <c r="T118"/>
  <c r="R118"/>
  <c r="P118"/>
  <c r="BI114"/>
  <c r="BH114"/>
  <c r="BG114"/>
  <c r="BF114"/>
  <c r="T114"/>
  <c r="R114"/>
  <c r="P114"/>
  <c r="BI110"/>
  <c r="BH110"/>
  <c r="BG110"/>
  <c r="BF110"/>
  <c r="T110"/>
  <c r="R110"/>
  <c r="P110"/>
  <c r="BI105"/>
  <c r="BH105"/>
  <c r="BG105"/>
  <c r="BF105"/>
  <c r="T105"/>
  <c r="R105"/>
  <c r="P105"/>
  <c r="BI101"/>
  <c r="BH101"/>
  <c r="BG101"/>
  <c r="BF101"/>
  <c r="T101"/>
  <c r="R101"/>
  <c r="P101"/>
  <c r="BI96"/>
  <c r="BH96"/>
  <c r="BG96"/>
  <c r="BF96"/>
  <c r="T96"/>
  <c r="R96"/>
  <c r="P96"/>
  <c r="BI91"/>
  <c r="BH91"/>
  <c r="BG91"/>
  <c r="BF91"/>
  <c r="T91"/>
  <c r="R91"/>
  <c r="P91"/>
  <c r="J85"/>
  <c r="F82"/>
  <c r="E80"/>
  <c r="J55"/>
  <c r="F52"/>
  <c r="E50"/>
  <c r="J21"/>
  <c r="E21"/>
  <c r="J84"/>
  <c r="J20"/>
  <c r="J18"/>
  <c r="E18"/>
  <c r="F55"/>
  <c r="J17"/>
  <c r="J15"/>
  <c r="E15"/>
  <c r="F54"/>
  <c r="J14"/>
  <c r="J12"/>
  <c r="J52"/>
  <c r="E7"/>
  <c r="E78"/>
  <c i="2" r="J37"/>
  <c r="J36"/>
  <c i="1" r="AY55"/>
  <c i="2" r="J35"/>
  <c i="1" r="AX55"/>
  <c i="2" r="BI338"/>
  <c r="BH338"/>
  <c r="BG338"/>
  <c r="BF338"/>
  <c r="T338"/>
  <c r="R338"/>
  <c r="P338"/>
  <c r="BI336"/>
  <c r="BH336"/>
  <c r="BG336"/>
  <c r="BF336"/>
  <c r="T336"/>
  <c r="R336"/>
  <c r="P336"/>
  <c r="BI333"/>
  <c r="BH333"/>
  <c r="BG333"/>
  <c r="BF333"/>
  <c r="T333"/>
  <c r="R333"/>
  <c r="P333"/>
  <c r="BI329"/>
  <c r="BH329"/>
  <c r="BG329"/>
  <c r="BF329"/>
  <c r="T329"/>
  <c r="R329"/>
  <c r="P329"/>
  <c r="BI323"/>
  <c r="BH323"/>
  <c r="BG323"/>
  <c r="BF323"/>
  <c r="T323"/>
  <c r="R323"/>
  <c r="P323"/>
  <c r="BI321"/>
  <c r="BH321"/>
  <c r="BG321"/>
  <c r="BF321"/>
  <c r="T321"/>
  <c r="R321"/>
  <c r="P321"/>
  <c r="BI316"/>
  <c r="BH316"/>
  <c r="BG316"/>
  <c r="BF316"/>
  <c r="T316"/>
  <c r="R316"/>
  <c r="P316"/>
  <c r="BI311"/>
  <c r="BH311"/>
  <c r="BG311"/>
  <c r="BF311"/>
  <c r="T311"/>
  <c r="R311"/>
  <c r="P311"/>
  <c r="BI306"/>
  <c r="BH306"/>
  <c r="BG306"/>
  <c r="BF306"/>
  <c r="T306"/>
  <c r="R306"/>
  <c r="P306"/>
  <c r="BI302"/>
  <c r="BH302"/>
  <c r="BG302"/>
  <c r="BF302"/>
  <c r="T302"/>
  <c r="R302"/>
  <c r="P302"/>
  <c r="BI298"/>
  <c r="BH298"/>
  <c r="BG298"/>
  <c r="BF298"/>
  <c r="T298"/>
  <c r="R298"/>
  <c r="P298"/>
  <c r="BI294"/>
  <c r="BH294"/>
  <c r="BG294"/>
  <c r="BF294"/>
  <c r="T294"/>
  <c r="R294"/>
  <c r="P294"/>
  <c r="BI289"/>
  <c r="BH289"/>
  <c r="BG289"/>
  <c r="BF289"/>
  <c r="T289"/>
  <c r="R289"/>
  <c r="P289"/>
  <c r="BI285"/>
  <c r="BH285"/>
  <c r="BG285"/>
  <c r="BF285"/>
  <c r="T285"/>
  <c r="R285"/>
  <c r="P285"/>
  <c r="BI280"/>
  <c r="BH280"/>
  <c r="BG280"/>
  <c r="BF280"/>
  <c r="T280"/>
  <c r="R280"/>
  <c r="P280"/>
  <c r="BI276"/>
  <c r="BH276"/>
  <c r="BG276"/>
  <c r="BF276"/>
  <c r="T276"/>
  <c r="R276"/>
  <c r="P276"/>
  <c r="BI272"/>
  <c r="BH272"/>
  <c r="BG272"/>
  <c r="BF272"/>
  <c r="T272"/>
  <c r="R272"/>
  <c r="P272"/>
  <c r="BI268"/>
  <c r="BH268"/>
  <c r="BG268"/>
  <c r="BF268"/>
  <c r="T268"/>
  <c r="R268"/>
  <c r="P268"/>
  <c r="BI264"/>
  <c r="BH264"/>
  <c r="BG264"/>
  <c r="BF264"/>
  <c r="T264"/>
  <c r="R264"/>
  <c r="P264"/>
  <c r="BI260"/>
  <c r="BH260"/>
  <c r="BG260"/>
  <c r="BF260"/>
  <c r="T260"/>
  <c r="R260"/>
  <c r="P260"/>
  <c r="BI256"/>
  <c r="BH256"/>
  <c r="BG256"/>
  <c r="BF256"/>
  <c r="T256"/>
  <c r="R256"/>
  <c r="P256"/>
  <c r="BI252"/>
  <c r="BH252"/>
  <c r="BG252"/>
  <c r="BF252"/>
  <c r="T252"/>
  <c r="R252"/>
  <c r="P252"/>
  <c r="BI248"/>
  <c r="BH248"/>
  <c r="BG248"/>
  <c r="BF248"/>
  <c r="T248"/>
  <c r="R248"/>
  <c r="P248"/>
  <c r="BI246"/>
  <c r="BH246"/>
  <c r="BG246"/>
  <c r="BF246"/>
  <c r="T246"/>
  <c r="R246"/>
  <c r="P246"/>
  <c r="BI242"/>
  <c r="BH242"/>
  <c r="BG242"/>
  <c r="BF242"/>
  <c r="T242"/>
  <c r="R242"/>
  <c r="P242"/>
  <c r="BI238"/>
  <c r="BH238"/>
  <c r="BG238"/>
  <c r="BF238"/>
  <c r="T238"/>
  <c r="R238"/>
  <c r="P238"/>
  <c r="BI234"/>
  <c r="BH234"/>
  <c r="BG234"/>
  <c r="BF234"/>
  <c r="T234"/>
  <c r="R234"/>
  <c r="P234"/>
  <c r="BI232"/>
  <c r="BH232"/>
  <c r="BG232"/>
  <c r="BF232"/>
  <c r="T232"/>
  <c r="R232"/>
  <c r="P232"/>
  <c r="BI230"/>
  <c r="BH230"/>
  <c r="BG230"/>
  <c r="BF230"/>
  <c r="T230"/>
  <c r="R230"/>
  <c r="P230"/>
  <c r="BI226"/>
  <c r="BH226"/>
  <c r="BG226"/>
  <c r="BF226"/>
  <c r="T226"/>
  <c r="R226"/>
  <c r="P226"/>
  <c r="BI222"/>
  <c r="BH222"/>
  <c r="BG222"/>
  <c r="BF222"/>
  <c r="T222"/>
  <c r="R222"/>
  <c r="P222"/>
  <c r="BI219"/>
  <c r="BH219"/>
  <c r="BG219"/>
  <c r="BF219"/>
  <c r="T219"/>
  <c r="R219"/>
  <c r="P219"/>
  <c r="BI216"/>
  <c r="BH216"/>
  <c r="BG216"/>
  <c r="BF216"/>
  <c r="T216"/>
  <c r="R216"/>
  <c r="P216"/>
  <c r="BI212"/>
  <c r="BH212"/>
  <c r="BG212"/>
  <c r="BF212"/>
  <c r="T212"/>
  <c r="R212"/>
  <c r="P212"/>
  <c r="BI211"/>
  <c r="BH211"/>
  <c r="BG211"/>
  <c r="BF211"/>
  <c r="T211"/>
  <c r="R211"/>
  <c r="P211"/>
  <c r="BI210"/>
  <c r="BH210"/>
  <c r="BG210"/>
  <c r="BF210"/>
  <c r="T210"/>
  <c r="R210"/>
  <c r="P210"/>
  <c r="BI206"/>
  <c r="BH206"/>
  <c r="BG206"/>
  <c r="BF206"/>
  <c r="T206"/>
  <c r="R206"/>
  <c r="P206"/>
  <c r="BI201"/>
  <c r="BH201"/>
  <c r="BG201"/>
  <c r="BF201"/>
  <c r="T201"/>
  <c r="R201"/>
  <c r="P201"/>
  <c r="BI197"/>
  <c r="BH197"/>
  <c r="BG197"/>
  <c r="BF197"/>
  <c r="T197"/>
  <c r="R197"/>
  <c r="P197"/>
  <c r="BI193"/>
  <c r="BH193"/>
  <c r="BG193"/>
  <c r="BF193"/>
  <c r="T193"/>
  <c r="R193"/>
  <c r="P193"/>
  <c r="BI190"/>
  <c r="BH190"/>
  <c r="BG190"/>
  <c r="BF190"/>
  <c r="T190"/>
  <c r="R190"/>
  <c r="P190"/>
  <c r="BI186"/>
  <c r="BH186"/>
  <c r="BG186"/>
  <c r="BF186"/>
  <c r="T186"/>
  <c r="R186"/>
  <c r="P186"/>
  <c r="BI182"/>
  <c r="BH182"/>
  <c r="BG182"/>
  <c r="BF182"/>
  <c r="T182"/>
  <c r="R182"/>
  <c r="P182"/>
  <c r="BI178"/>
  <c r="BH178"/>
  <c r="BG178"/>
  <c r="BF178"/>
  <c r="T178"/>
  <c r="R178"/>
  <c r="P178"/>
  <c r="BI174"/>
  <c r="BH174"/>
  <c r="BG174"/>
  <c r="BF174"/>
  <c r="T174"/>
  <c r="R174"/>
  <c r="P174"/>
  <c r="BI170"/>
  <c r="BH170"/>
  <c r="BG170"/>
  <c r="BF170"/>
  <c r="T170"/>
  <c r="R170"/>
  <c r="P170"/>
  <c r="BI167"/>
  <c r="BH167"/>
  <c r="BG167"/>
  <c r="BF167"/>
  <c r="T167"/>
  <c r="R167"/>
  <c r="P167"/>
  <c r="BI162"/>
  <c r="BH162"/>
  <c r="BG162"/>
  <c r="BF162"/>
  <c r="T162"/>
  <c r="R162"/>
  <c r="P162"/>
  <c r="BI158"/>
  <c r="BH158"/>
  <c r="BG158"/>
  <c r="BF158"/>
  <c r="T158"/>
  <c r="R158"/>
  <c r="P158"/>
  <c r="BI154"/>
  <c r="BH154"/>
  <c r="BG154"/>
  <c r="BF154"/>
  <c r="T154"/>
  <c r="R154"/>
  <c r="P154"/>
  <c r="BI150"/>
  <c r="BH150"/>
  <c r="BG150"/>
  <c r="BF150"/>
  <c r="T150"/>
  <c r="R150"/>
  <c r="P150"/>
  <c r="BI147"/>
  <c r="BH147"/>
  <c r="BG147"/>
  <c r="BF147"/>
  <c r="T147"/>
  <c r="R147"/>
  <c r="P147"/>
  <c r="BI143"/>
  <c r="BH143"/>
  <c r="BG143"/>
  <c r="BF143"/>
  <c r="T143"/>
  <c r="R143"/>
  <c r="P143"/>
  <c r="BI139"/>
  <c r="BH139"/>
  <c r="BG139"/>
  <c r="BF139"/>
  <c r="T139"/>
  <c r="R139"/>
  <c r="P139"/>
  <c r="BI135"/>
  <c r="BH135"/>
  <c r="BG135"/>
  <c r="BF135"/>
  <c r="T135"/>
  <c r="R135"/>
  <c r="P135"/>
  <c r="BI131"/>
  <c r="BH131"/>
  <c r="BG131"/>
  <c r="BF131"/>
  <c r="T131"/>
  <c r="R131"/>
  <c r="P131"/>
  <c r="BI127"/>
  <c r="BH127"/>
  <c r="BG127"/>
  <c r="BF127"/>
  <c r="T127"/>
  <c r="R127"/>
  <c r="P127"/>
  <c r="BI123"/>
  <c r="BH123"/>
  <c r="BG123"/>
  <c r="BF123"/>
  <c r="T123"/>
  <c r="R123"/>
  <c r="P123"/>
  <c r="BI119"/>
  <c r="BH119"/>
  <c r="BG119"/>
  <c r="BF119"/>
  <c r="T119"/>
  <c r="R119"/>
  <c r="P119"/>
  <c r="BI115"/>
  <c r="BH115"/>
  <c r="BG115"/>
  <c r="BF115"/>
  <c r="T115"/>
  <c r="R115"/>
  <c r="P115"/>
  <c r="BI111"/>
  <c r="BH111"/>
  <c r="BG111"/>
  <c r="BF111"/>
  <c r="T111"/>
  <c r="R111"/>
  <c r="P111"/>
  <c r="BI107"/>
  <c r="BH107"/>
  <c r="BG107"/>
  <c r="BF107"/>
  <c r="T107"/>
  <c r="R107"/>
  <c r="P107"/>
  <c r="BI103"/>
  <c r="BH103"/>
  <c r="BG103"/>
  <c r="BF103"/>
  <c r="T103"/>
  <c r="R103"/>
  <c r="P103"/>
  <c r="BI99"/>
  <c r="BH99"/>
  <c r="BG99"/>
  <c r="BF99"/>
  <c r="T99"/>
  <c r="R99"/>
  <c r="P99"/>
  <c r="BI95"/>
  <c r="BH95"/>
  <c r="BG95"/>
  <c r="BF95"/>
  <c r="T95"/>
  <c r="R95"/>
  <c r="P95"/>
  <c r="BI91"/>
  <c r="BH91"/>
  <c r="BG91"/>
  <c r="BF91"/>
  <c r="T91"/>
  <c r="R91"/>
  <c r="P91"/>
  <c r="J85"/>
  <c r="F82"/>
  <c r="E80"/>
  <c r="J55"/>
  <c r="F52"/>
  <c r="E50"/>
  <c r="J21"/>
  <c r="E21"/>
  <c r="J54"/>
  <c r="J20"/>
  <c r="J18"/>
  <c r="E18"/>
  <c r="F85"/>
  <c r="J17"/>
  <c r="J15"/>
  <c r="E15"/>
  <c r="F84"/>
  <c r="J14"/>
  <c r="J12"/>
  <c r="J52"/>
  <c r="E7"/>
  <c r="E48"/>
  <c i="1" r="L50"/>
  <c r="AM50"/>
  <c r="AM49"/>
  <c r="L49"/>
  <c r="AM47"/>
  <c r="L47"/>
  <c r="L45"/>
  <c r="L44"/>
  <c i="3" r="J274"/>
  <c r="BK232"/>
  <c i="4" r="BK102"/>
  <c i="5" r="J86"/>
  <c i="2" r="J246"/>
  <c i="3" r="BK171"/>
  <c r="J356"/>
  <c r="J164"/>
  <c i="4" r="J108"/>
  <c i="2" r="J147"/>
  <c i="3" r="J232"/>
  <c r="J181"/>
  <c i="4" r="BK99"/>
  <c i="2" r="BK311"/>
  <c r="BK170"/>
  <c i="3" r="BK242"/>
  <c r="BK237"/>
  <c i="4" r="J97"/>
  <c i="2" r="J280"/>
  <c r="BK285"/>
  <c i="3" r="BK268"/>
  <c r="BK126"/>
  <c i="2" r="J111"/>
  <c r="BK272"/>
  <c r="J178"/>
  <c i="3" r="J149"/>
  <c r="J118"/>
  <c i="4" r="BK111"/>
  <c i="2" r="BK150"/>
  <c r="BK111"/>
  <c i="3" r="J201"/>
  <c r="BK176"/>
  <c r="BK146"/>
  <c r="J105"/>
  <c r="J335"/>
  <c r="J138"/>
  <c r="BK369"/>
  <c i="2" r="J219"/>
  <c r="J321"/>
  <c r="BK232"/>
  <c i="3" r="BK260"/>
  <c i="4" r="BK108"/>
  <c i="2" r="BK333"/>
  <c r="J174"/>
  <c i="3" r="J369"/>
  <c r="BK164"/>
  <c i="2" r="J167"/>
  <c r="J154"/>
  <c i="3" r="J205"/>
  <c r="J317"/>
  <c r="J284"/>
  <c r="J361"/>
  <c i="2" r="BK302"/>
  <c i="3" r="BK280"/>
  <c r="BK293"/>
  <c i="2" r="BK216"/>
  <c i="3" r="BK224"/>
  <c i="2" r="BK186"/>
  <c i="3" r="BK114"/>
  <c i="4" r="BK95"/>
  <c i="3" r="BK321"/>
  <c i="5" r="BK93"/>
  <c i="3" r="J197"/>
  <c r="BK378"/>
  <c r="J321"/>
  <c i="2" r="J264"/>
  <c i="4" r="J93"/>
  <c i="2" r="BK264"/>
  <c i="3" r="BK339"/>
  <c i="2" r="J311"/>
  <c i="4" r="J95"/>
  <c i="3" r="BK193"/>
  <c r="BK134"/>
  <c i="2" r="J242"/>
  <c i="3" r="J278"/>
  <c i="2" r="J234"/>
  <c i="3" r="J190"/>
  <c i="2" r="BK162"/>
  <c i="3" r="BK376"/>
  <c i="2" r="BK139"/>
  <c r="BK280"/>
  <c i="3" r="BK363"/>
  <c i="2" r="J107"/>
  <c i="3" r="J280"/>
  <c r="BK256"/>
  <c r="J245"/>
  <c i="4" r="BK105"/>
  <c i="2" r="BK193"/>
  <c i="3" r="BK248"/>
  <c r="BK284"/>
  <c r="BK351"/>
  <c r="BK245"/>
  <c i="2" r="J197"/>
  <c i="3" r="J347"/>
  <c r="BK274"/>
  <c i="2" r="BK211"/>
  <c i="3" r="J134"/>
  <c i="1" r="AS54"/>
  <c i="2" r="BK306"/>
  <c i="4" r="BK89"/>
  <c i="2" r="BK246"/>
  <c i="3" r="BK264"/>
  <c i="2" r="BK226"/>
  <c i="4" r="BK87"/>
  <c i="2" r="J302"/>
  <c i="3" r="J126"/>
  <c i="4" r="J89"/>
  <c i="2" r="BK154"/>
  <c r="J135"/>
  <c r="J272"/>
  <c i="3" r="J146"/>
  <c r="BK130"/>
  <c i="2" r="BK99"/>
  <c r="J201"/>
  <c i="3" r="J301"/>
  <c r="BK252"/>
  <c i="2" r="J238"/>
  <c r="J252"/>
  <c r="BK127"/>
  <c i="3" r="BK347"/>
  <c r="BK209"/>
  <c i="2" r="J336"/>
  <c r="J119"/>
  <c r="J139"/>
  <c i="3" r="J114"/>
  <c r="BK330"/>
  <c i="2" r="BK242"/>
  <c r="BK238"/>
  <c r="BK135"/>
  <c i="3" r="J171"/>
  <c r="J209"/>
  <c i="4" r="J111"/>
  <c i="2" r="J256"/>
  <c i="3" r="BK149"/>
  <c r="BK229"/>
  <c r="J142"/>
  <c r="J238"/>
  <c i="4" r="J102"/>
  <c i="2" r="J338"/>
  <c r="BK158"/>
  <c r="BK260"/>
  <c r="J99"/>
  <c i="3" r="J373"/>
  <c r="BK160"/>
  <c i="5" r="BK86"/>
  <c i="2" r="J193"/>
  <c r="J190"/>
  <c i="3" r="BK335"/>
  <c r="J185"/>
  <c i="4" r="J113"/>
  <c i="2" r="J230"/>
  <c r="BK210"/>
  <c r="J226"/>
  <c i="3" r="J256"/>
  <c r="BK297"/>
  <c i="2" r="J182"/>
  <c r="J127"/>
  <c i="3" r="J258"/>
  <c r="BK361"/>
  <c r="BK101"/>
  <c r="J293"/>
  <c i="2" r="BK338"/>
  <c r="BK119"/>
  <c i="4" r="BK113"/>
  <c i="3" r="J378"/>
  <c i="2" r="BK147"/>
  <c i="3" r="J193"/>
  <c r="BK201"/>
  <c i="2" r="BK143"/>
  <c r="BK131"/>
  <c i="3" r="J176"/>
  <c i="2" r="J260"/>
  <c i="3" r="BK91"/>
  <c r="J248"/>
  <c i="2" r="BK174"/>
  <c i="3" r="BK309"/>
  <c i="2" r="BK201"/>
  <c r="BK206"/>
  <c i="3" r="J309"/>
  <c i="2" r="J268"/>
  <c i="3" r="J376"/>
  <c r="BK165"/>
  <c r="BK142"/>
  <c i="2" r="BK294"/>
  <c i="3" r="BK105"/>
  <c i="2" r="J211"/>
  <c i="3" r="J339"/>
  <c i="4" r="J105"/>
  <c i="3" r="J242"/>
  <c i="2" r="J216"/>
  <c i="3" r="BK343"/>
  <c i="2" r="BK103"/>
  <c r="J103"/>
  <c i="3" r="BK220"/>
  <c r="BK313"/>
  <c i="2" r="BK234"/>
  <c r="J206"/>
  <c i="3" r="J343"/>
  <c i="2" r="J329"/>
  <c r="J115"/>
  <c i="3" r="J260"/>
  <c i="2" r="J91"/>
  <c i="3" r="BK272"/>
  <c r="BK167"/>
  <c i="2" r="J323"/>
  <c i="3" r="J252"/>
  <c r="BK122"/>
  <c i="2" r="F37"/>
  <c i="3" r="BK118"/>
  <c i="2" r="BK107"/>
  <c i="3" r="BK110"/>
  <c i="4" r="BK91"/>
  <c i="2" r="BK123"/>
  <c i="3" r="J160"/>
  <c i="2" r="J210"/>
  <c r="J123"/>
  <c i="3" r="BK153"/>
  <c i="2" r="BK219"/>
  <c i="3" r="J213"/>
  <c i="5" r="J93"/>
  <c i="3" r="BK185"/>
  <c i="2" r="J143"/>
  <c i="3" r="J167"/>
  <c i="2" r="J158"/>
  <c i="4" r="BK116"/>
  <c i="2" r="BK230"/>
  <c r="BK190"/>
  <c i="3" r="J157"/>
  <c i="2" r="BK178"/>
  <c i="3" r="BK236"/>
  <c i="2" r="J222"/>
  <c i="3" r="J363"/>
  <c r="BK181"/>
  <c i="4" r="J99"/>
  <c i="3" r="J297"/>
  <c i="2" r="BK167"/>
  <c i="3" r="J305"/>
  <c i="2" r="J150"/>
  <c i="3" r="BK157"/>
  <c i="2" r="BK323"/>
  <c i="3" r="BK216"/>
  <c r="BK213"/>
  <c r="BK305"/>
  <c i="2" r="J95"/>
  <c r="J306"/>
  <c i="3" r="J313"/>
  <c i="5" r="BK90"/>
  <c i="2" r="J232"/>
  <c i="3" r="J122"/>
  <c r="J237"/>
  <c r="BK197"/>
  <c i="2" r="J285"/>
  <c r="J276"/>
  <c i="4" r="BK97"/>
  <c i="2" r="BK182"/>
  <c i="3" r="J110"/>
  <c r="J224"/>
  <c i="2" r="J186"/>
  <c i="3" r="BK356"/>
  <c r="J289"/>
  <c i="2" r="BK329"/>
  <c r="BK298"/>
  <c i="3" r="BK205"/>
  <c i="2" r="J248"/>
  <c r="BK95"/>
  <c i="3" r="J236"/>
  <c i="2" r="BK256"/>
  <c i="3" r="J351"/>
  <c i="2" r="J289"/>
  <c r="BK268"/>
  <c i="3" r="BK326"/>
  <c r="BK190"/>
  <c i="4" r="J87"/>
  <c i="2" r="J162"/>
  <c i="3" r="J268"/>
  <c r="J101"/>
  <c i="2" r="BK316"/>
  <c i="3" r="BK301"/>
  <c i="2" r="BK336"/>
  <c r="BK289"/>
  <c i="3" r="BK238"/>
  <c i="2" r="BK321"/>
  <c i="3" r="J264"/>
  <c r="BK138"/>
  <c i="4" r="J116"/>
  <c i="2" r="J131"/>
  <c i="3" r="BK289"/>
  <c i="2" r="BK91"/>
  <c r="J316"/>
  <c r="J170"/>
  <c i="3" r="BK278"/>
  <c r="J96"/>
  <c r="J165"/>
  <c i="4" r="BK93"/>
  <c i="2" r="BK276"/>
  <c i="3" r="BK96"/>
  <c i="2" r="J294"/>
  <c i="3" r="BK373"/>
  <c i="2" r="BK248"/>
  <c r="J333"/>
  <c i="3" r="J91"/>
  <c r="J326"/>
  <c i="2" r="BK212"/>
  <c r="BK252"/>
  <c i="3" r="J216"/>
  <c i="2" r="BK222"/>
  <c i="3" r="J130"/>
  <c r="J272"/>
  <c i="2" r="BK197"/>
  <c i="3" r="J229"/>
  <c r="J330"/>
  <c r="J153"/>
  <c r="BK317"/>
  <c i="5" r="J90"/>
  <c i="2" r="BK115"/>
  <c i="3" r="BK258"/>
  <c i="2" r="J298"/>
  <c r="J212"/>
  <c i="3" r="J220"/>
  <c i="4" r="J91"/>
  <c i="2" l="1" r="T90"/>
  <c r="P279"/>
  <c i="3" r="P90"/>
  <c r="BK320"/>
  <c r="J320"/>
  <c r="J65"/>
  <c i="2" r="R161"/>
  <c r="P205"/>
  <c r="T328"/>
  <c r="T327"/>
  <c i="3" r="T90"/>
  <c r="R231"/>
  <c r="BK368"/>
  <c r="J368"/>
  <c r="J68"/>
  <c i="4" r="BK101"/>
  <c r="J101"/>
  <c r="J62"/>
  <c i="2" r="T215"/>
  <c r="P320"/>
  <c i="3" r="BK175"/>
  <c r="J175"/>
  <c r="J62"/>
  <c r="P231"/>
  <c r="P320"/>
  <c r="R360"/>
  <c i="4" r="P86"/>
  <c r="BK107"/>
  <c r="J107"/>
  <c r="J63"/>
  <c i="2" r="BK215"/>
  <c r="J215"/>
  <c r="J64"/>
  <c r="BK320"/>
  <c r="J320"/>
  <c r="J66"/>
  <c i="3" r="T241"/>
  <c r="P368"/>
  <c r="P367"/>
  <c i="4" r="BK86"/>
  <c i="2" r="T161"/>
  <c r="T205"/>
  <c r="P328"/>
  <c r="P327"/>
  <c i="3" r="R175"/>
  <c r="T231"/>
  <c r="R368"/>
  <c r="R367"/>
  <c i="4" r="T101"/>
  <c i="2" r="P161"/>
  <c r="R205"/>
  <c r="R328"/>
  <c r="R327"/>
  <c i="3" r="P241"/>
  <c r="P360"/>
  <c i="4" r="T86"/>
  <c i="2" r="P90"/>
  <c r="R279"/>
  <c i="3" r="BK90"/>
  <c r="J90"/>
  <c r="J61"/>
  <c r="R241"/>
  <c r="T368"/>
  <c r="T367"/>
  <c i="4" r="P107"/>
  <c i="2" r="P215"/>
  <c r="T320"/>
  <c i="3" r="R90"/>
  <c r="R89"/>
  <c r="R88"/>
  <c r="T320"/>
  <c i="2" r="BK90"/>
  <c r="BK279"/>
  <c r="J279"/>
  <c r="J65"/>
  <c i="3" r="BK241"/>
  <c r="J241"/>
  <c r="J64"/>
  <c r="BK360"/>
  <c r="J360"/>
  <c r="J66"/>
  <c i="4" r="P101"/>
  <c i="2" r="R215"/>
  <c r="R320"/>
  <c i="3" r="P175"/>
  <c r="BK231"/>
  <c r="J231"/>
  <c r="J63"/>
  <c r="R320"/>
  <c r="T360"/>
  <c i="4" r="R86"/>
  <c r="T107"/>
  <c i="2" r="BK161"/>
  <c r="J161"/>
  <c r="J62"/>
  <c r="BK205"/>
  <c r="J205"/>
  <c r="J63"/>
  <c r="BK328"/>
  <c r="J328"/>
  <c r="J68"/>
  <c i="3" r="T175"/>
  <c i="4" r="R107"/>
  <c i="2" r="R90"/>
  <c r="R89"/>
  <c r="R88"/>
  <c r="T279"/>
  <c i="4" r="R101"/>
  <c r="BK115"/>
  <c r="J115"/>
  <c r="J64"/>
  <c i="5" r="BK85"/>
  <c r="J85"/>
  <c r="J61"/>
  <c r="BK89"/>
  <c r="J89"/>
  <c r="J62"/>
  <c r="BK92"/>
  <c r="J92"/>
  <c r="J63"/>
  <c r="F55"/>
  <c r="J52"/>
  <c r="E73"/>
  <c r="F54"/>
  <c i="4" r="J86"/>
  <c r="J61"/>
  <c i="5" r="BE86"/>
  <c r="J54"/>
  <c r="BE90"/>
  <c r="BE93"/>
  <c i="4" r="F54"/>
  <c r="BE89"/>
  <c r="BE105"/>
  <c r="BE113"/>
  <c i="3" r="BK367"/>
  <c r="J367"/>
  <c r="J67"/>
  <c i="4" r="J52"/>
  <c r="E48"/>
  <c r="BE93"/>
  <c r="BE108"/>
  <c r="BE97"/>
  <c r="BE99"/>
  <c r="BE116"/>
  <c r="J54"/>
  <c r="BE87"/>
  <c r="BE95"/>
  <c i="3" r="BK89"/>
  <c r="BK88"/>
  <c r="J88"/>
  <c r="J59"/>
  <c i="4" r="F55"/>
  <c r="BE91"/>
  <c r="BE102"/>
  <c r="BE111"/>
  <c i="3" r="BE164"/>
  <c r="BE190"/>
  <c r="BE201"/>
  <c r="BE209"/>
  <c r="BE237"/>
  <c r="BE274"/>
  <c r="BE245"/>
  <c r="BE278"/>
  <c r="BE297"/>
  <c r="BE309"/>
  <c r="BE313"/>
  <c r="BE134"/>
  <c r="BE149"/>
  <c r="BE216"/>
  <c r="BE373"/>
  <c r="BE378"/>
  <c r="J54"/>
  <c r="BE96"/>
  <c r="BE118"/>
  <c r="BE122"/>
  <c r="BE126"/>
  <c r="BE213"/>
  <c r="BE229"/>
  <c r="BE252"/>
  <c r="BE256"/>
  <c r="BE272"/>
  <c r="BE280"/>
  <c i="2" r="BK327"/>
  <c r="J327"/>
  <c r="J67"/>
  <c i="3" r="E48"/>
  <c r="F85"/>
  <c r="BE91"/>
  <c r="BE138"/>
  <c r="BE160"/>
  <c r="BE305"/>
  <c r="BE321"/>
  <c r="BE330"/>
  <c r="BE339"/>
  <c r="BE347"/>
  <c r="F84"/>
  <c r="BE130"/>
  <c r="BE242"/>
  <c r="BE248"/>
  <c r="BE264"/>
  <c r="BE351"/>
  <c i="2" r="J90"/>
  <c r="J61"/>
  <c i="3" r="J82"/>
  <c r="BE105"/>
  <c r="BE146"/>
  <c r="BE176"/>
  <c r="BE181"/>
  <c r="BE185"/>
  <c r="BE193"/>
  <c r="BE197"/>
  <c r="BE260"/>
  <c r="BE289"/>
  <c r="BE293"/>
  <c r="BE301"/>
  <c r="BE317"/>
  <c r="BE326"/>
  <c r="BE343"/>
  <c r="BE114"/>
  <c r="BE157"/>
  <c r="BE167"/>
  <c r="BE224"/>
  <c r="BE258"/>
  <c r="BE268"/>
  <c r="BE284"/>
  <c r="BE335"/>
  <c r="BE110"/>
  <c r="BE238"/>
  <c r="BE356"/>
  <c r="BE361"/>
  <c r="BE369"/>
  <c r="BE165"/>
  <c r="BE171"/>
  <c r="BE205"/>
  <c r="BE220"/>
  <c r="BE101"/>
  <c r="BE142"/>
  <c r="BE153"/>
  <c r="BE236"/>
  <c r="BE232"/>
  <c r="BE363"/>
  <c r="BE376"/>
  <c i="2" r="BE238"/>
  <c r="J82"/>
  <c r="BE111"/>
  <c r="BE127"/>
  <c r="BE210"/>
  <c r="BE323"/>
  <c r="F55"/>
  <c r="BE99"/>
  <c r="BE246"/>
  <c r="BE123"/>
  <c r="BE268"/>
  <c r="BE147"/>
  <c r="BE162"/>
  <c r="BE167"/>
  <c r="BE170"/>
  <c r="BE174"/>
  <c r="BE182"/>
  <c r="BE95"/>
  <c r="BE103"/>
  <c r="BE115"/>
  <c r="BE234"/>
  <c r="BE252"/>
  <c r="BE264"/>
  <c r="BE285"/>
  <c r="BE298"/>
  <c r="BE316"/>
  <c r="BE226"/>
  <c r="BE260"/>
  <c r="BE289"/>
  <c r="J84"/>
  <c r="BE91"/>
  <c r="BE107"/>
  <c r="BE135"/>
  <c r="BE154"/>
  <c r="BE178"/>
  <c r="BE197"/>
  <c r="BE206"/>
  <c r="BE242"/>
  <c r="BE276"/>
  <c r="BE321"/>
  <c r="E78"/>
  <c r="BE211"/>
  <c r="BE219"/>
  <c r="BE248"/>
  <c r="BE272"/>
  <c r="BE280"/>
  <c r="BE294"/>
  <c r="BE302"/>
  <c r="BE329"/>
  <c r="F54"/>
  <c r="BE143"/>
  <c r="BE150"/>
  <c r="BE193"/>
  <c r="BE216"/>
  <c r="BE222"/>
  <c r="BE230"/>
  <c r="BE256"/>
  <c r="BE311"/>
  <c r="BE338"/>
  <c r="BE119"/>
  <c r="BE131"/>
  <c r="BE139"/>
  <c r="BE158"/>
  <c r="BE186"/>
  <c r="BE190"/>
  <c r="BE201"/>
  <c r="BE212"/>
  <c r="BE232"/>
  <c r="BE306"/>
  <c r="BE333"/>
  <c r="BE336"/>
  <c i="1" r="BD55"/>
  <c i="3" r="J34"/>
  <c i="1" r="AW56"/>
  <c i="4" r="F35"/>
  <c i="1" r="BB57"/>
  <c i="5" r="F35"/>
  <c i="1" r="BB58"/>
  <c i="3" r="F35"/>
  <c i="1" r="BB56"/>
  <c i="5" r="F36"/>
  <c i="1" r="BC58"/>
  <c i="3" r="F34"/>
  <c i="1" r="BA56"/>
  <c i="2" r="J34"/>
  <c i="1" r="AW55"/>
  <c i="2" r="F36"/>
  <c i="1" r="BC55"/>
  <c i="4" r="F34"/>
  <c i="1" r="BA57"/>
  <c i="4" r="F37"/>
  <c i="1" r="BD57"/>
  <c i="5" r="F34"/>
  <c i="1" r="BA58"/>
  <c i="4" r="F36"/>
  <c i="1" r="BC57"/>
  <c i="5" r="F37"/>
  <c i="1" r="BD58"/>
  <c i="4" r="J34"/>
  <c i="1" r="AW57"/>
  <c i="2" r="F34"/>
  <c i="1" r="BA55"/>
  <c i="2" r="F35"/>
  <c i="1" r="BB55"/>
  <c i="3" r="F36"/>
  <c i="1" r="BC56"/>
  <c i="5" r="J34"/>
  <c i="1" r="AW58"/>
  <c i="3" r="F37"/>
  <c i="1" r="BD56"/>
  <c i="4" l="1" r="R85"/>
  <c r="R84"/>
  <c r="BK85"/>
  <c r="BK84"/>
  <c r="J84"/>
  <c r="J59"/>
  <c r="P85"/>
  <c r="P84"/>
  <c i="1" r="AU57"/>
  <c i="2" r="BK89"/>
  <c r="J89"/>
  <c r="J60"/>
  <c i="4" r="T85"/>
  <c r="T84"/>
  <c i="3" r="T89"/>
  <c r="T88"/>
  <c i="2" r="P89"/>
  <c r="P88"/>
  <c i="1" r="AU55"/>
  <c i="3" r="P89"/>
  <c r="P88"/>
  <c i="1" r="AU56"/>
  <c i="2" r="T89"/>
  <c r="T88"/>
  <c i="5" r="BK84"/>
  <c r="BK83"/>
  <c r="J83"/>
  <c r="J59"/>
  <c i="3" r="J89"/>
  <c r="J60"/>
  <c i="2" r="BK88"/>
  <c r="J88"/>
  <c r="J33"/>
  <c i="1" r="AV55"/>
  <c r="AT55"/>
  <c i="5" r="J33"/>
  <c i="1" r="AV58"/>
  <c r="AT58"/>
  <c i="5" r="F33"/>
  <c i="1" r="AZ58"/>
  <c r="BD54"/>
  <c r="W33"/>
  <c i="4" r="J33"/>
  <c i="1" r="AV57"/>
  <c r="AT57"/>
  <c r="BC54"/>
  <c r="W32"/>
  <c i="3" r="J33"/>
  <c i="1" r="AV56"/>
  <c r="AT56"/>
  <c r="BB54"/>
  <c r="W31"/>
  <c i="4" r="F33"/>
  <c i="1" r="AZ57"/>
  <c i="3" r="J30"/>
  <c i="1" r="AG56"/>
  <c r="BA54"/>
  <c r="AW54"/>
  <c r="AK30"/>
  <c i="3" r="F33"/>
  <c i="1" r="AZ56"/>
  <c i="2" r="F33"/>
  <c i="1" r="AZ55"/>
  <c i="2" r="J30"/>
  <c i="1" r="AG55"/>
  <c i="4" l="1" r="J85"/>
  <c r="J60"/>
  <c i="5" r="J84"/>
  <c r="J60"/>
  <c i="1" r="AN56"/>
  <c r="AN55"/>
  <c i="2" r="J59"/>
  <c i="3" r="J39"/>
  <c i="2" r="J39"/>
  <c i="1" r="AX54"/>
  <c r="AZ54"/>
  <c r="AV54"/>
  <c r="AK29"/>
  <c i="5" r="J30"/>
  <c i="1" r="AG58"/>
  <c i="4" r="J30"/>
  <c i="1" r="AG57"/>
  <c r="AY54"/>
  <c r="AU54"/>
  <c r="W30"/>
  <c i="4" l="1" r="J39"/>
  <c i="5" r="J39"/>
  <c i="1" r="AN58"/>
  <c r="AN57"/>
  <c r="AG54"/>
  <c r="AK26"/>
  <c r="AK35"/>
  <c r="AT54"/>
  <c r="AN54"/>
  <c r="W29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<sst xmlns="http://schemas.openxmlformats.org/spreadsheetml/2006/main">
  <si>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</si>
  <si>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</si>
  <si>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</si>
  <si>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</si>
  <si>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</si>
  <si>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{0415b948-3c5e-4d6e-83eb-3db1a0bac438}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</si>
  <si>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</si>
  <si>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</si>
  <si>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</si>
  <si>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</si>
  <si>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</si>
  <si>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</si>
  <si>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</si>
  <si>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</si>
  <si>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01052025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</si>
  <si>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</si>
  <si>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</si>
  <si>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Oprava povrchu ulic Vysokovská a Jeřická</t>
  </si>
  <si>
    <t>KSO:</t>
  </si>
  <si>
    <t/>
  </si>
  <si>
    <t>CC-CZ:</t>
  </si>
  <si>
    <t>Místo:</t>
  </si>
  <si>
    <t>MČ Praha 20</t>
  </si>
  <si>
    <t>Datum:</t>
  </si>
  <si>
    <t>1. 5. 2025</t>
  </si>
  <si>
    <t>Zadavatel:</t>
  </si>
  <si>
    <t>IČ:</t>
  </si>
  <si>
    <t xml:space="preserve"> </t>
  </si>
  <si>
    <t>DIČ:</t>
  </si>
  <si>
    <t>Účastník:</t>
  </si>
  <si>
    <t>Vyplň údaj</t>
  </si>
  <si>
    <t>Projektant:</t>
  </si>
  <si>
    <t>True</t>
  </si>
  <si>
    <t>Zpracovatel:</t>
  </si>
  <si>
    <t>05733171</t>
  </si>
  <si>
    <t>TMI Building s.r.o., Kakosova 1189/8, Praha 5</t>
  </si>
  <si>
    <t>CZ05733171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</si>
  <si>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</si>
  <si>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</si>
  <si>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</si>
  <si>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</si>
  <si>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</si>
  <si>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</si>
  <si>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</si>
  <si>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</si>
  <si>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</si>
  <si>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</si>
  <si>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</si>
  <si>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</si>
  <si>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</si>
  <si>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</si>
  <si>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</si>
  <si>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</si>
  <si>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</si>
  <si>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</si>
  <si>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</si>
  <si>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</si>
  <si>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</si>
  <si>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</si>
  <si>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</si>
  <si>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</si>
  <si>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</si>
  <si>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</si>
  <si>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</si>
  <si>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</si>
  <si>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</si>
  <si>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</si>
  <si>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</si>
  <si>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</si>
  <si>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</si>
  <si>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</si>
  <si>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</si>
  <si>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</si>
  <si>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</si>
  <si>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</si>
  <si>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</si>
  <si>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</si>
  <si>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</si>
  <si>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SO 100</t>
  </si>
  <si>
    <t>Oprava povrchu ulice Vysokovská</t>
  </si>
  <si>
    <t>STA</t>
  </si>
  <si>
    <t>1</t>
  </si>
  <si>
    <t>{c0d3b57f-446b-4341-9130-f983db4c2795}</t>
  </si>
  <si>
    <t>2</t>
  </si>
  <si>
    <t>SO 100-1</t>
  </si>
  <si>
    <t>Oprava povrchu ulice Jeřická</t>
  </si>
  <si>
    <t>{548695a9-04b1-44eb-b95a-6211003442c9}</t>
  </si>
  <si>
    <t>ON</t>
  </si>
  <si>
    <t>Ostatní náklady</t>
  </si>
  <si>
    <t>{ea7a2ba7-f6f9-406b-89a5-311261c3cb76}</t>
  </si>
  <si>
    <t>VRN</t>
  </si>
  <si>
    <t>Vedlejší rozpočtové náklady</t>
  </si>
  <si>
    <t>{ad2318ca-0ec8-4a63-8a11-b89b1a72c738}</t>
  </si>
  <si>
    <t>KRYCÍ LIST SOUPISU PRACÍ</t>
  </si>
  <si>
    <t>Objekt:</t>
  </si>
  <si>
    <t>SO 100 - Oprava povrchu ulice Vysokovská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</si>
  <si>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</si>
  <si>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</si>
  <si>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</si>
  <si>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</si>
  <si>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</si>
  <si>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1 - Zemní práce</t>
  </si>
  <si>
    <t xml:space="preserve">    5 - Komunikace pozemní</t>
  </si>
  <si>
    <t xml:space="preserve">    8 - Trubní vedení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</si>
  <si>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</si>
  <si>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</si>
  <si>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</si>
  <si>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</si>
  <si>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711 - Izolace proti vodě, vlhkosti a plynům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</si>
  <si>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</si>
  <si>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</si>
  <si>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</si>
  <si>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</si>
  <si>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</si>
  <si>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</si>
  <si>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</si>
  <si>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</si>
  <si>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</si>
  <si>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</si>
  <si>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</si>
  <si>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</si>
  <si>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</si>
  <si>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</si>
  <si>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</si>
  <si>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</si>
  <si>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</si>
  <si>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</si>
  <si>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113106123</t>
  </si>
  <si>
    <t>Rozebrání dlažeb komunikací pro pěší s přemístěním hmot na skládku na vzdálenost do 3 m nebo s naložením na dopravní prostředek s ložem z kameniva nebo živice a s jakoukoliv výplní spár ručně ze zámkové dlažby</t>
  </si>
  <si>
    <t>m2</t>
  </si>
  <si>
    <t>CS ÚRS 2025 01</t>
  </si>
  <si>
    <t>4</t>
  </si>
  <si>
    <t>-1019741833</t>
  </si>
  <si>
    <t>Online PSC</t>
  </si>
  <si>
    <t>https://podminky.urs.cz/item/CS_URS_2025_01/113106123</t>
  </si>
  <si>
    <t>VV</t>
  </si>
  <si>
    <t>"odstranění bet. dlažby v chodníku, dlažba bude očištěna a zpětně použita" 186+75</t>
  </si>
  <si>
    <t>Součet</t>
  </si>
  <si>
    <t>113106171</t>
  </si>
  <si>
    <t>Rozebrání dlažeb vozovek a ploch s přemístěním hmot na skládku na vzdálenost do 3 m nebo s naložením na dopravní prostředek, s jakoukoliv výplní spár ručně ze zámkové dlažby s ložem z kameniva</t>
  </si>
  <si>
    <t>-812140569</t>
  </si>
  <si>
    <t>https://podminky.urs.cz/item/CS_URS_2025_01/113106171</t>
  </si>
  <si>
    <t>"odstranění bet. dlažby z vjezdu, dlažba bude očištěna a zpětně použita" 178</t>
  </si>
  <si>
    <t>3</t>
  </si>
  <si>
    <t>113107162</t>
  </si>
  <si>
    <t>Odstranění podkladů nebo krytů strojně plochy jednotlivě přes 50 m2 do 200 m2 s přemístěním hmot na skládku na vzdálenost do 20 m nebo s naložením na dopravní prostředek z kameniva hrubého drceného, o tl. vrstvy přes 100 do 200 mm</t>
  </si>
  <si>
    <t>-547101282</t>
  </si>
  <si>
    <t>https://podminky.urs.cz/item/CS_URS_2025_01/113107162</t>
  </si>
  <si>
    <t>"odstranění kameniva ve vjezdech v tl. cca 150 mm" 178</t>
  </si>
  <si>
    <t>113107170</t>
  </si>
  <si>
    <t>Odstranění podkladů nebo krytů strojně plochy jednotlivě přes 50 m2 do 200 m2 s přemístěním hmot na skládku na vzdálenost do 20 m nebo s naložením na dopravní prostředek z betonu prostého, o tl. vrstvy do 100 mm</t>
  </si>
  <si>
    <t>-71811117</t>
  </si>
  <si>
    <t>https://podminky.urs.cz/item/CS_URS_2025_01/113107170</t>
  </si>
  <si>
    <t>"odstranění betonu ve vjezdech v tl. cca 100 mm" 178</t>
  </si>
  <si>
    <t>5</t>
  </si>
  <si>
    <t>113107222</t>
  </si>
  <si>
    <t>Odstranění podkladů nebo krytů strojně plochy jednotlivě přes 200 m2 s přemístěním hmot na skládku na vzdálenost do 20 m nebo s naložením na dopravní prostředek z kameniva hrubého drceného, o tl. vrstvy přes 100 do 200 mm</t>
  </si>
  <si>
    <t>-2083915747</t>
  </si>
  <si>
    <t>https://podminky.urs.cz/item/CS_URS_2025_01/113107222</t>
  </si>
  <si>
    <t>"odstranění kameniva v chodníku v tl. 150 mm" 261</t>
  </si>
  <si>
    <t>6</t>
  </si>
  <si>
    <t>113107231</t>
  </si>
  <si>
    <t>Odstranění podkladů nebo krytů strojně plochy jednotlivě přes 200 m2 s přemístěním hmot na skládku na vzdálenost do 20 m nebo s naložením na dopravní prostředek z betonu prostého, o tl. vrstvy přes 100 do 150 mm</t>
  </si>
  <si>
    <t>1452509544</t>
  </si>
  <si>
    <t>https://podminky.urs.cz/item/CS_URS_2025_01/113107231</t>
  </si>
  <si>
    <t>"lokální sanace - jen v případě nutnosti - počítáno cca 20%" 2374,14*0,2</t>
  </si>
  <si>
    <t>7</t>
  </si>
  <si>
    <t>113107243</t>
  </si>
  <si>
    <t>Odstranění podkladů nebo krytů strojně plochy jednotlivě přes 200 m2 s přemístěním hmot na skládku na vzdálenost do 20 m nebo s naložením na dopravní prostředek živičných, o tl. vrstvy přes 100 do 150 mm</t>
  </si>
  <si>
    <t>988150633</t>
  </si>
  <si>
    <t>https://podminky.urs.cz/item/CS_URS_2025_01/113107243</t>
  </si>
  <si>
    <t>"odstranění asfaltu v tl. cca 110 mm" 2374,140</t>
  </si>
  <si>
    <t>8</t>
  </si>
  <si>
    <t>113201112</t>
  </si>
  <si>
    <t>Vytrhání obrub s vybouráním lože, s přemístěním hmot na skládku na vzdálenost do 3 m nebo s naložením na dopravní prostředek silničních ležatých</t>
  </si>
  <si>
    <t>m</t>
  </si>
  <si>
    <t>1007245270</t>
  </si>
  <si>
    <t>https://podminky.urs.cz/item/CS_URS_2025_01/113201112</t>
  </si>
  <si>
    <t>"odstranění bet.obrubníků ve vjezdech, obruby budou odvezeny na skládku" 151</t>
  </si>
  <si>
    <t>9</t>
  </si>
  <si>
    <t>121112003</t>
  </si>
  <si>
    <t>Sejmutí ornice ručně při souvislé ploše, tl. vrstvy do 200 mm</t>
  </si>
  <si>
    <t>-798878842</t>
  </si>
  <si>
    <t>https://podminky.urs.cz/item/CS_URS_2025_01/121112003</t>
  </si>
  <si>
    <t>"obnova zeleně v tl. 200 mm" 10</t>
  </si>
  <si>
    <t>10</t>
  </si>
  <si>
    <t>162251102</t>
  </si>
  <si>
    <t>Vodorovné přemístění výkopku nebo sypaniny po suchu na obvyklém dopravním prostředku, bez naložení výkopku, avšak se složením bez rozhrnutí z horniny třídy těžitelnosti I skupiny 1 až 3 na vzdálenost přes 20 do 50 m</t>
  </si>
  <si>
    <t>m3</t>
  </si>
  <si>
    <t>-38548639</t>
  </si>
  <si>
    <t>https://podminky.urs.cz/item/CS_URS_2025_01/162251102</t>
  </si>
  <si>
    <t>"sejmutí ornice tl. 200 mm" 10*0,2</t>
  </si>
  <si>
    <t>11</t>
  </si>
  <si>
    <t>162751119</t>
  </si>
  <si>
    <t>Vodorovné přemístění výkopku nebo sypaniny po suchu na obvyklém dopravním prostředku, bez naložení výkopku, avšak se složením bez rozhrnutí z horniny třídy těžitelnosti I skupiny 1 až 3 na vzdálenost Příplatek k ceně za každých dalších i započatých 1 000 m</t>
  </si>
  <si>
    <t>1582063625</t>
  </si>
  <si>
    <t>https://podminky.urs.cz/item/CS_URS_2025_01/162751119</t>
  </si>
  <si>
    <t>2*10</t>
  </si>
  <si>
    <t>171201231</t>
  </si>
  <si>
    <t>Poplatek za uložení stavebního odpadu na recyklační skládce (skládkovné) zeminy a kamení zatříděného do Katalogu odpadů pod kódem 17 05 04</t>
  </si>
  <si>
    <t>t</t>
  </si>
  <si>
    <t>1330291477</t>
  </si>
  <si>
    <t>https://podminky.urs.cz/item/CS_URS_2025_01/171201231</t>
  </si>
  <si>
    <t>"sejmutí ornice tl. 200 mm" 2*1,8</t>
  </si>
  <si>
    <t>13</t>
  </si>
  <si>
    <t>171251201</t>
  </si>
  <si>
    <t>Uložení sypaniny na skládky nebo meziskládky bez hutnění s upravením uložené sypaniny do předepsaného tvaru</t>
  </si>
  <si>
    <t>-13778159</t>
  </si>
  <si>
    <t>https://podminky.urs.cz/item/CS_URS_2025_01/171251201</t>
  </si>
  <si>
    <t>14</t>
  </si>
  <si>
    <t>181411131</t>
  </si>
  <si>
    <t>Založení trávníku na půdě předem připravené plochy do 1000 m2 výsevem včetně utažení parkového v rovině nebo na svahu do 1:5</t>
  </si>
  <si>
    <t>536649982</t>
  </si>
  <si>
    <t>https://podminky.urs.cz/item/CS_URS_2025_01/181411131</t>
  </si>
  <si>
    <t>"zeleň" 10</t>
  </si>
  <si>
    <t>15</t>
  </si>
  <si>
    <t>M</t>
  </si>
  <si>
    <t>00572410</t>
  </si>
  <si>
    <t>osivo směs travní parková</t>
  </si>
  <si>
    <t>kg</t>
  </si>
  <si>
    <t>-1368234418</t>
  </si>
  <si>
    <t>10*0,025 "Přepočtené koeficientem množství</t>
  </si>
  <si>
    <t>16</t>
  </si>
  <si>
    <t>181951111</t>
  </si>
  <si>
    <t>Úprava pláně vyrovnáním výškových rozdílů strojně v hornině třídy těžitelnosti I, skupiny 1 až 3 bez zhutnění</t>
  </si>
  <si>
    <t>-571834637</t>
  </si>
  <si>
    <t>https://podminky.urs.cz/item/CS_URS_2025_01/181951111</t>
  </si>
  <si>
    <t>"úprava pláně - zeleň" 10</t>
  </si>
  <si>
    <t>17</t>
  </si>
  <si>
    <t>182351124</t>
  </si>
  <si>
    <t>Rozprostření a urovnání ornice ve svahu sklonu přes 1:5 strojně při souvislé ploše přes 100 do 500 m2, tl. vrstvy přes 200 do 250 mm</t>
  </si>
  <si>
    <t>1369849174</t>
  </si>
  <si>
    <t>https://podminky.urs.cz/item/CS_URS_2025_01/182351124</t>
  </si>
  <si>
    <t>18</t>
  </si>
  <si>
    <t>10364100</t>
  </si>
  <si>
    <t>zemina pro terénní úpravy - tříděná</t>
  </si>
  <si>
    <t>-1368866905</t>
  </si>
  <si>
    <t xml:space="preserve">10*0,2*1,8"zemina pro znovuohumusování vegetačních ploch" </t>
  </si>
  <si>
    <t>Komunikace pozemní</t>
  </si>
  <si>
    <t>19</t>
  </si>
  <si>
    <t>564851111</t>
  </si>
  <si>
    <t>Podklad ze štěrkodrti ŠD s rozprostřením a zhutněním plochy přes 100 m2, po zhutnění tl. 150 mm</t>
  </si>
  <si>
    <t>-465293093</t>
  </si>
  <si>
    <t>https://podminky.urs.cz/item/CS_URS_2025_01/564851111</t>
  </si>
  <si>
    <t>"chodník - štěrkodrť tl. 150 mm" 261</t>
  </si>
  <si>
    <t>"vjezdy - štěrkodrť tl. 150 mm" 178</t>
  </si>
  <si>
    <t>20</t>
  </si>
  <si>
    <t>56712211R</t>
  </si>
  <si>
    <t>Podklad ze směsi stmelené cementem SC bez dilatačních spár, s rozprostřením a zhutněním SC C 8/10 (KSC I), po zhutnění tl. 100 mm</t>
  </si>
  <si>
    <t>636552033</t>
  </si>
  <si>
    <t>"dlažba vjezdy SC C8/10 tl. 100 mm" 178</t>
  </si>
  <si>
    <t>567122114</t>
  </si>
  <si>
    <t>Podklad ze směsi stmelené cementem SC bez dilatačních spár, s rozprostřením a zhutněním SC C 8/10 (KSC I), po zhutnění tl. 150 mm</t>
  </si>
  <si>
    <t>646790371</t>
  </si>
  <si>
    <t>https://podminky.urs.cz/item/CS_URS_2025_01/567122114</t>
  </si>
  <si>
    <t>"lokální sanace - jen v případě nutnosti - počítáno cca 20% SC tl. 150 mm" 2374,14*0,2</t>
  </si>
  <si>
    <t>22</t>
  </si>
  <si>
    <t>573231106</t>
  </si>
  <si>
    <t>Postřik spojovací PS bez posypu kamenivem ze silniční emulze, v množství 0,30 kg/m2</t>
  </si>
  <si>
    <t>1896290413</t>
  </si>
  <si>
    <t>https://podminky.urs.cz/item/CS_URS_2025_01/573231106</t>
  </si>
  <si>
    <t>"oprava povrchu vozovky s krytem z asfaltu - postřik spoj. z mod. asf. emulze 0,3 kg/m2" 2374,14*2</t>
  </si>
  <si>
    <t>23</t>
  </si>
  <si>
    <t>577134111</t>
  </si>
  <si>
    <t>Asfaltový beton vrstva obrusná ACO 11 (ABS) s rozprostřením a se zhutněním z nemodifikovaného asfaltu v pruhu šířky do 3 m tř. I (ACO 11+), po zhutnění tl. 40 mm</t>
  </si>
  <si>
    <t>-2069558127</t>
  </si>
  <si>
    <t>https://podminky.urs.cz/item/CS_URS_2025_01/577134111</t>
  </si>
  <si>
    <t>"oprava povrchu vozovky s krytem z asfaltu - asfaltový beton ACO 11 tl. 40 mm" 2374,14</t>
  </si>
  <si>
    <t>24</t>
  </si>
  <si>
    <t>577165112</t>
  </si>
  <si>
    <t>Asfaltový beton vrstva ložní ACL 16 (ABH) s rozprostřením a zhutněním z nemodifikovaného asfaltu v pruhu šířky do 3 m, po zhutnění tl. 70 mm</t>
  </si>
  <si>
    <t>-1175337015</t>
  </si>
  <si>
    <t>https://podminky.urs.cz/item/CS_URS_2025_01/577165112</t>
  </si>
  <si>
    <t>"oprava povrchu vozovky s krytem z asfaltu - asfaltový beton ACL 16 tl. 70 mm" 2374,14</t>
  </si>
  <si>
    <t>25</t>
  </si>
  <si>
    <t>596211112</t>
  </si>
  <si>
    <t>Kladení dlažby z betonových zámkových dlaždic komunikací pro pěší ručně s ložem z kameniva těženého nebo drceného tl. do 40 mm, s vyplněním spár s dvojitým hutněním, vibrováním a se smetením přebytečného materiálu na krajnici tl. 60 mm skupiny A, pro plochy přes 100 do 300 m2</t>
  </si>
  <si>
    <t>765886779</t>
  </si>
  <si>
    <t>https://podminky.urs.cz/item/CS_URS_2025_01/596211112</t>
  </si>
  <si>
    <t>"kladení bet. dlažby v chodníku tl. 60 mm, bet. dlažba bude použita stávající" 261-75</t>
  </si>
  <si>
    <t>26</t>
  </si>
  <si>
    <t>59621111R</t>
  </si>
  <si>
    <t xml:space="preserve">Lokální oprava chodníků - kladení zámkové dlažby komunikací pro pěší ručně tl 60 mm </t>
  </si>
  <si>
    <t>148624820</t>
  </si>
  <si>
    <t>"lokální oprava chodníků, vč. vybourání bet. dlažby, oprava podloží a zpětné osazení bet. dlažby - odhad cca 55 m2" 55</t>
  </si>
  <si>
    <t>27</t>
  </si>
  <si>
    <t>596211211</t>
  </si>
  <si>
    <t>Kladení dlažby z betonových zámkových dlaždic komunikací pro pěší ručně s ložem z kameniva těženého nebo drceného tl. do 40 mm, s vyplněním spár s dvojitým hutněním, vibrováním a se smetením přebytečného materiálu na krajnici tl. 80 mm skupiny A, pro plochy přes 50 do 100 m2</t>
  </si>
  <si>
    <t>-620401387</t>
  </si>
  <si>
    <t>https://podminky.urs.cz/item/CS_URS_2025_01/596211211</t>
  </si>
  <si>
    <t xml:space="preserve">"kladení bet. dlažby pro OSP  tl. 80 mm" 75</t>
  </si>
  <si>
    <t>28</t>
  </si>
  <si>
    <t>59245226</t>
  </si>
  <si>
    <t>dlažba pro nevidomé betonová 200x100mm tl 80mm barevná</t>
  </si>
  <si>
    <t>-876058342</t>
  </si>
  <si>
    <t>"dlažba pro OSP tl. 80 mm barevná" 75</t>
  </si>
  <si>
    <t>75*1,02 'Přepočtené koeficientem množství</t>
  </si>
  <si>
    <t>29</t>
  </si>
  <si>
    <t>596212213</t>
  </si>
  <si>
    <t>Kladení dlažby z betonových zámkových dlaždic pozemních komunikací ručně s ložem z kameniva těženého nebo drceného tl. do 50 mm, s vyplněním spár, s dvojitým hutněním vibrováním a se smetením přebytečného materiálu na krajnici tl. 80 mm skupiny A, pro plochy přes 300 m2</t>
  </si>
  <si>
    <t>-1281372886</t>
  </si>
  <si>
    <t>https://podminky.urs.cz/item/CS_URS_2025_01/596212213</t>
  </si>
  <si>
    <t>"kladení bet. dlažby ve vjezdech tl. 80 mm" 178</t>
  </si>
  <si>
    <t>Trubní vedení</t>
  </si>
  <si>
    <t>30</t>
  </si>
  <si>
    <t>899133211</t>
  </si>
  <si>
    <t>Výměna (výšková úprava) vtokové mříže uliční vpusti na betonové skruži s použitím betonových vyrovnávacích prvků</t>
  </si>
  <si>
    <t>kus</t>
  </si>
  <si>
    <t>-55698365</t>
  </si>
  <si>
    <t>https://podminky.urs.cz/item/CS_URS_2025_01/899133211</t>
  </si>
  <si>
    <t>"výšková úprava poklopů" 22+3</t>
  </si>
  <si>
    <t>31</t>
  </si>
  <si>
    <t>59224480</t>
  </si>
  <si>
    <t>mříž vtoková s rámem pro uliční vpusť 500x500, zatížení 25 tun</t>
  </si>
  <si>
    <t>1446673277</t>
  </si>
  <si>
    <t>32</t>
  </si>
  <si>
    <t>28661935</t>
  </si>
  <si>
    <t>poklop šachtový litinový DN 600 pro třídu zatížení D400</t>
  </si>
  <si>
    <t>-353806044</t>
  </si>
  <si>
    <t>33</t>
  </si>
  <si>
    <t>8992311-R.1</t>
  </si>
  <si>
    <t>Rektifikace a ochrana znaků inž.sítí</t>
  </si>
  <si>
    <t>kpl</t>
  </si>
  <si>
    <t>-1295377972</t>
  </si>
  <si>
    <t>"rektifikace znaků inž.sítí" 21</t>
  </si>
  <si>
    <t>Ostatní konstrukce a práce, bourání</t>
  </si>
  <si>
    <t>34</t>
  </si>
  <si>
    <t>9121412-R</t>
  </si>
  <si>
    <t>Ochrana stožárů VO</t>
  </si>
  <si>
    <t>2039039074</t>
  </si>
  <si>
    <t>"ochrana stožárů VO " 15</t>
  </si>
  <si>
    <t>35</t>
  </si>
  <si>
    <t>9121413-R</t>
  </si>
  <si>
    <t>Ochrana SDZ</t>
  </si>
  <si>
    <t>-943911570</t>
  </si>
  <si>
    <t>"ochrana SDZ" 23</t>
  </si>
  <si>
    <t>36</t>
  </si>
  <si>
    <t>915111111</t>
  </si>
  <si>
    <t>Vodorovné dopravní značení stříkané barvou dělící čára šířky 125 mm souvislá bílá základní</t>
  </si>
  <si>
    <t>-722654087</t>
  </si>
  <si>
    <t>https://podminky.urs.cz/item/CS_URS_2025_01/915111111</t>
  </si>
  <si>
    <t>"VDZ čára plná 0,125" 12+3+3</t>
  </si>
  <si>
    <t>37</t>
  </si>
  <si>
    <t>915131111</t>
  </si>
  <si>
    <t>Vodorovné dopravní značení stříkané barvou přechody pro chodce, šipky, symboly bílé základní</t>
  </si>
  <si>
    <t>-695357908</t>
  </si>
  <si>
    <t>https://podminky.urs.cz/item/CS_URS_2025_01/915131111</t>
  </si>
  <si>
    <t>"VDZ V7a" 12+12+12+12</t>
  </si>
  <si>
    <t>38</t>
  </si>
  <si>
    <t>915211112</t>
  </si>
  <si>
    <t>Vodorovné dopravní značení stříkaným plastem dělící čára šířky 125 mm souvislá bílá retroreflexní</t>
  </si>
  <si>
    <t>-1538521798</t>
  </si>
  <si>
    <t>https://podminky.urs.cz/item/CS_URS_2025_01/915211112</t>
  </si>
  <si>
    <t>39</t>
  </si>
  <si>
    <t>915231112</t>
  </si>
  <si>
    <t>Vodorovné dopravní značení stříkaným plastem přechody pro chodce, šipky, symboly nápisy bílé retroreflexní</t>
  </si>
  <si>
    <t>1406838008</t>
  </si>
  <si>
    <t>https://podminky.urs.cz/item/CS_URS_2025_01/915231112</t>
  </si>
  <si>
    <t>40</t>
  </si>
  <si>
    <t>915611111</t>
  </si>
  <si>
    <t>Předznačení pro vodorovné značení stříkané barvou nebo prováděné z nátěrových hmot liniové dělicí čáry, vodicí proužky</t>
  </si>
  <si>
    <t>-757636009</t>
  </si>
  <si>
    <t>https://podminky.urs.cz/item/CS_URS_2025_01/915611111</t>
  </si>
  <si>
    <t>41</t>
  </si>
  <si>
    <t>915621111</t>
  </si>
  <si>
    <t>Předznačení pro vodorovné značení stříkané barvou nebo prováděné z nátěrových hmot plošné šipky, symboly, nápisy</t>
  </si>
  <si>
    <t>-1967873355</t>
  </si>
  <si>
    <t>https://podminky.urs.cz/item/CS_URS_2025_01/915621111</t>
  </si>
  <si>
    <t>42</t>
  </si>
  <si>
    <t>916131113</t>
  </si>
  <si>
    <t>Osazení silničního obrubníku betonového se zřízením lože, s vyplněním a zatřením spár cementovou maltou ležatého s boční opěrou z betonu prostého, do lože z betonu prostého</t>
  </si>
  <si>
    <t>-1978816486</t>
  </si>
  <si>
    <t>https://podminky.urs.cz/item/CS_URS_2025_01/916131113</t>
  </si>
  <si>
    <t>"osazení bet. obrubníků ve vjezdech" 151</t>
  </si>
  <si>
    <t>43</t>
  </si>
  <si>
    <t>59217031</t>
  </si>
  <si>
    <t>obrubník silniční betonový 1000x150x250mm</t>
  </si>
  <si>
    <t>-1676268221</t>
  </si>
  <si>
    <t>151*1,02 'Přepočtené koeficientem množství</t>
  </si>
  <si>
    <t>44</t>
  </si>
  <si>
    <t>916991121</t>
  </si>
  <si>
    <t>Lože pod obrubníky, krajníky nebo obruby z dlažebních kostek z betonu prostého</t>
  </si>
  <si>
    <t>649935180</t>
  </si>
  <si>
    <t>https://podminky.urs.cz/item/CS_URS_2025_01/916991121</t>
  </si>
  <si>
    <t>"lože pod obrubníky" 151*0,07</t>
  </si>
  <si>
    <t>45</t>
  </si>
  <si>
    <t>919112233</t>
  </si>
  <si>
    <t>Řezání dilatačních spár v živičném krytu vytvoření komůrky pro těsnící zálivku šířky 20 mm, hloubky 40 mm</t>
  </si>
  <si>
    <t>792784347</t>
  </si>
  <si>
    <t>https://podminky.urs.cz/item/CS_URS_2025_01/919112233</t>
  </si>
  <si>
    <t>"asfaltová zálivka" 85</t>
  </si>
  <si>
    <t>46</t>
  </si>
  <si>
    <t>919122132</t>
  </si>
  <si>
    <t>Utěsnění dilatačních spár zálivkou za tepla v cementobetonovém nebo živičném krytu včetně adhezního nátěru s těsnicím profilem pod zálivkou, pro komůrky šířky 20 mm, hloubky 40 mm</t>
  </si>
  <si>
    <t>-265132927</t>
  </si>
  <si>
    <t>https://podminky.urs.cz/item/CS_URS_2025_01/919122132</t>
  </si>
  <si>
    <t>85</t>
  </si>
  <si>
    <t>47</t>
  </si>
  <si>
    <t>919735113</t>
  </si>
  <si>
    <t>Řezání stávajícího živičného krytu nebo podkladu hloubky přes 100 do 150 mm</t>
  </si>
  <si>
    <t>-1770080334</t>
  </si>
  <si>
    <t>https://podminky.urs.cz/item/CS_URS_2025_01/919735113</t>
  </si>
  <si>
    <t>"řezání asfaltu" 85</t>
  </si>
  <si>
    <t>48</t>
  </si>
  <si>
    <t>938908411</t>
  </si>
  <si>
    <t>Čištění vozovek splachováním vodou povrchu podkladu nebo krytu živičného, betonového nebo dlážděného</t>
  </si>
  <si>
    <t>1091451819</t>
  </si>
  <si>
    <t>https://podminky.urs.cz/item/CS_URS_2025_01/938908411</t>
  </si>
  <si>
    <t>"čištění okolních komunikací" 4000</t>
  </si>
  <si>
    <t>49</t>
  </si>
  <si>
    <t>966006261</t>
  </si>
  <si>
    <t>Odstranění zpomalovacího prahu s odklizením materiálu na vzdálenost do 20 m nebo s naložením na dopravní prostředek plastového</t>
  </si>
  <si>
    <t>-108359827</t>
  </si>
  <si>
    <t>https://podminky.urs.cz/item/CS_URS_2025_01/966006261</t>
  </si>
  <si>
    <t>"odstranění zpomalovacího prahu" 6</t>
  </si>
  <si>
    <t>50</t>
  </si>
  <si>
    <t>979054451</t>
  </si>
  <si>
    <t>Očištění vybouraných prvků komunikací od spojovacího materiálu s odklizením a uložením očištěných hmot a spojovacího materiálu na skládku na vzdálenost do 10 m zámkových dlaždic s vyplněním spár kamenivem</t>
  </si>
  <si>
    <t>1190024471</t>
  </si>
  <si>
    <t>https://podminky.urs.cz/item/CS_URS_2025_01/979054451</t>
  </si>
  <si>
    <t>"očištění bet. dlažby" 186+75+178</t>
  </si>
  <si>
    <t>51</t>
  </si>
  <si>
    <t>9998596R</t>
  </si>
  <si>
    <t>Stavební úpravy (opravy omítek) stávajících objektů</t>
  </si>
  <si>
    <t>-603592195</t>
  </si>
  <si>
    <t>"v případě poškození omítek v blízkosti stávajících objektů budou omítky vyspraveny stejnou hmotou, jako je omítka původní" 100</t>
  </si>
  <si>
    <t>997</t>
  </si>
  <si>
    <t>Přesun sutě</t>
  </si>
  <si>
    <t>52</t>
  </si>
  <si>
    <t>997221551</t>
  </si>
  <si>
    <t>Vodorovná doprava suti bez naložení, ale se složením a s hrubým urovnáním ze sypkých materiálů, na vzdálenost do 1 km</t>
  </si>
  <si>
    <t>-620649457</t>
  </si>
  <si>
    <t>https://podminky.urs.cz/item/CS_URS_2025_01/997221551</t>
  </si>
  <si>
    <t>"čištění komunikací" 40</t>
  </si>
  <si>
    <t>"kamenivo" 51,620+75,690</t>
  </si>
  <si>
    <t>53</t>
  </si>
  <si>
    <t>997221559</t>
  </si>
  <si>
    <t>Vodorovná doprava suti bez naložení, ale se složením a s hrubým urovnáním Příplatek k ceně za každý další započatý 1 km přes 1 km</t>
  </si>
  <si>
    <t>360638166</t>
  </si>
  <si>
    <t>https://podminky.urs.cz/item/CS_URS_2025_01/997221559</t>
  </si>
  <si>
    <t>167,310*19</t>
  </si>
  <si>
    <t>54</t>
  </si>
  <si>
    <t>997221561</t>
  </si>
  <si>
    <t>Vodorovná doprava suti bez naložení, ale se složením a s hrubým urovnáním z kusových materiálů, na vzdálenost do 1 km</t>
  </si>
  <si>
    <t>1996183823</t>
  </si>
  <si>
    <t>https://podminky.urs.cz/item/CS_URS_2025_01/997221561</t>
  </si>
  <si>
    <t>"beton" 154,319+42,72</t>
  </si>
  <si>
    <t xml:space="preserve">"obruby"  43,790</t>
  </si>
  <si>
    <t>55</t>
  </si>
  <si>
    <t>997221569</t>
  </si>
  <si>
    <t>-425843865</t>
  </si>
  <si>
    <t>https://podminky.urs.cz/item/CS_URS_2025_01/997221569</t>
  </si>
  <si>
    <t>240,829*19</t>
  </si>
  <si>
    <t>56</t>
  </si>
  <si>
    <t>997221571</t>
  </si>
  <si>
    <t>Vodorovná doprava vybouraných hmot bez naložení, ale se složením a s hrubým urovnáním na vzdálenost do 1 km</t>
  </si>
  <si>
    <t>2097554875</t>
  </si>
  <si>
    <t>https://podminky.urs.cz/item/CS_URS_2025_01/997221571</t>
  </si>
  <si>
    <t>"živice" 750,228</t>
  </si>
  <si>
    <t>57</t>
  </si>
  <si>
    <t>997221579</t>
  </si>
  <si>
    <t>Vodorovná doprava vybouraných hmot bez naložení, ale se složením a s hrubým urovnáním na vzdálenost Příplatek k ceně za každý další započatý 1 km přes 1 km</t>
  </si>
  <si>
    <t>606914690</t>
  </si>
  <si>
    <t>https://podminky.urs.cz/item/CS_URS_2025_01/997221579</t>
  </si>
  <si>
    <t>750,228*19</t>
  </si>
  <si>
    <t>58</t>
  </si>
  <si>
    <t>997221861</t>
  </si>
  <si>
    <t>Poplatek za uložení stavebního odpadu na recyklační skládce (skládkovné) z prostého betonu zatříděného do Katalogu odpadů pod kódem 17 01 01</t>
  </si>
  <si>
    <t>709330494</t>
  </si>
  <si>
    <t>https://podminky.urs.cz/item/CS_URS_2025_01/997221861</t>
  </si>
  <si>
    <t>"beton" 154,319+42,720</t>
  </si>
  <si>
    <t>59</t>
  </si>
  <si>
    <t>997221873</t>
  </si>
  <si>
    <t>1958434124</t>
  </si>
  <si>
    <t>https://podminky.urs.cz/item/CS_URS_2025_01/997221873</t>
  </si>
  <si>
    <t>60</t>
  </si>
  <si>
    <t>997221875</t>
  </si>
  <si>
    <t>Poplatek za uložení stavebního odpadu na recyklační skládce (skládkovné) asfaltového bez obsahu dehtu zatříděného do Katalogu odpadů pod kódem 17 03 02</t>
  </si>
  <si>
    <t>-1891287536</t>
  </si>
  <si>
    <t>https://podminky.urs.cz/item/CS_URS_2025_01/997221875</t>
  </si>
  <si>
    <t>998</t>
  </si>
  <si>
    <t>Přesun hmot</t>
  </si>
  <si>
    <t>61</t>
  </si>
  <si>
    <t>998225111</t>
  </si>
  <si>
    <t>Přesun hmot pro komunikace s krytem z kameniva, monolitickým betonovým nebo živičným dopravní vzdálenost do 200 m jakékoliv délky objektu</t>
  </si>
  <si>
    <t>-205298447</t>
  </si>
  <si>
    <t>https://podminky.urs.cz/item/CS_URS_2025_01/998225111</t>
  </si>
  <si>
    <t>62</t>
  </si>
  <si>
    <t>998225191</t>
  </si>
  <si>
    <t>Přesun hmot pro komunikace s krytem z kameniva, monolitickým betonovým nebo živičným Příplatek k ceně za zvětšený přesun přes vymezenou vodorovnou dopravní vzdálenost do 1000 m</t>
  </si>
  <si>
    <t>-1388560330</t>
  </si>
  <si>
    <t>https://podminky.urs.cz/item/CS_URS_2025_01/998225191</t>
  </si>
  <si>
    <t>152,718*19</t>
  </si>
  <si>
    <t>PSV</t>
  </si>
  <si>
    <t>Práce a dodávky PSV</t>
  </si>
  <si>
    <t>711</t>
  </si>
  <si>
    <t>Izolace proti vodě, vlhkosti a plynům</t>
  </si>
  <si>
    <t>63</t>
  </si>
  <si>
    <t>711161173</t>
  </si>
  <si>
    <t>Provedení izolace proti zemní vlhkosti nopovou fólií na ploše vodorovné V z nopové fólie</t>
  </si>
  <si>
    <t>-1983984174</t>
  </si>
  <si>
    <t>https://podminky.urs.cz/item/CS_URS_2025_01/711161173</t>
  </si>
  <si>
    <t>"provedení izolace nopovou folií" 600*0,5</t>
  </si>
  <si>
    <t>64</t>
  </si>
  <si>
    <t>28323005</t>
  </si>
  <si>
    <t>fólie profilovaná (nopová) drenážní HDPE s výškou nopů 8mm</t>
  </si>
  <si>
    <t>842017704</t>
  </si>
  <si>
    <t>300*1,1655 "Přepočtené koeficientem množství</t>
  </si>
  <si>
    <t>65</t>
  </si>
  <si>
    <t>998711121</t>
  </si>
  <si>
    <t>Přesun hmot pro izolace proti vodě, vlhkosti a plynům stanovený z hmotnosti přesunovaného materiálu vodorovná dopravní vzdálenost do 50 m ruční (bez užití mechanizace) v objektech výšky do 6 m</t>
  </si>
  <si>
    <t>703322858</t>
  </si>
  <si>
    <t>https://podminky.urs.cz/item/CS_URS_2025_01/998711121</t>
  </si>
  <si>
    <t>66</t>
  </si>
  <si>
    <t>998711129</t>
  </si>
  <si>
    <t>Přesun hmot pro izolace proti vodě, vlhkosti a plynům stanovený z hmotnosti přesunovaného materiálu vodorovná dopravní vzdálenost do 50 m Příplatek k cenám za ruční zvětšený přesun přes vymezenou vodorovnou dopravní vzdálenost za každých dalších započatých 50 m</t>
  </si>
  <si>
    <t>-1303640576</t>
  </si>
  <si>
    <t>https://podminky.urs.cz/item/CS_URS_2025_01/998711129</t>
  </si>
  <si>
    <t>0,105*10</t>
  </si>
  <si>
    <t>SO 100-1 - Oprava povrchu ulice Jeřická</t>
  </si>
  <si>
    <t>113107221</t>
  </si>
  <si>
    <t>Odstranění podkladů nebo krytů strojně plochy jednotlivě přes 200 m2 s přemístěním hmot na skládku na vzdálenost do 20 m nebo s naložením na dopravní prostředek z kameniva hrubého drceného, o tl. vrstvy do 100 mm</t>
  </si>
  <si>
    <t>-263974466</t>
  </si>
  <si>
    <t>https://podminky.urs.cz/item/CS_URS_2025_01/113107221</t>
  </si>
  <si>
    <t>"odstranění kameniva v chodníku tl. 100 mm" 747,200+46,400+93,100</t>
  </si>
  <si>
    <t>"odstranění kameniva ve vjezdech tl. 100 mm" 269,700</t>
  </si>
  <si>
    <t>113107230</t>
  </si>
  <si>
    <t>Odstranění podkladů nebo krytů strojně plochy jednotlivě přes 200 m2 s přemístěním hmot na skládku na vzdálenost do 20 m nebo s naložením na dopravní prostředek z betonu prostého, o tl. vrstvy do 100 mm</t>
  </si>
  <si>
    <t>1681570305</t>
  </si>
  <si>
    <t>https://podminky.urs.cz/item/CS_URS_2025_01/113107230</t>
  </si>
  <si>
    <t>"odstranění betonu v chodníku tl. 50 mm" 747,200+46,400+93,100</t>
  </si>
  <si>
    <t>"odstranění betonu ve vjezdech tl. 50 mm" 269,700</t>
  </si>
  <si>
    <t>-1765136364</t>
  </si>
  <si>
    <t>"lokální sanace - jen v případě nutnosti - počítáno cca 20%" (1578,6+696,4)*0,2</t>
  </si>
  <si>
    <t>113107241</t>
  </si>
  <si>
    <t>Odstranění podkladů nebo krytů strojně plochy jednotlivě přes 200 m2 s přemístěním hmot na skládku na vzdálenost do 20 m nebo s naložením na dopravní prostředek živičných, o tl. vrstvy do 50 mm</t>
  </si>
  <si>
    <t>-1730931891</t>
  </si>
  <si>
    <t>https://podminky.urs.cz/item/CS_URS_2025_01/113107241</t>
  </si>
  <si>
    <t>"odstranění asfaltu v chodníku tl. 50 mm" 747,200+46,400+93,100</t>
  </si>
  <si>
    <t>"odstranění asfaltu ve vjezdech tl. 50 mm" 269,700</t>
  </si>
  <si>
    <t>-577401932</t>
  </si>
  <si>
    <t>"odstranění asfaltu v tl. cca 110 mm" 1578,6+696,4</t>
  </si>
  <si>
    <t>113202111</t>
  </si>
  <si>
    <t>Vytrhání obrub s vybouráním lože, s přemístěním hmot na skládku na vzdálenost do 3 m nebo s naložením na dopravní prostředek z krajníků nebo obrubníků stojatých</t>
  </si>
  <si>
    <t>1533972879</t>
  </si>
  <si>
    <t>https://podminky.urs.cz/item/CS_URS_2025_01/113202111</t>
  </si>
  <si>
    <t>"odstranění kam. krajníků, krajníky budou očištěny a zpětně použity" 270</t>
  </si>
  <si>
    <t>113203111</t>
  </si>
  <si>
    <t>Vytrhání obrub s vybouráním lože, s přemístěním hmot na skládku na vzdálenost do 3 m nebo s naložením na dopravní prostředek z dlažebních kostek</t>
  </si>
  <si>
    <t>-1566914385</t>
  </si>
  <si>
    <t>https://podminky.urs.cz/item/CS_URS_2025_01/113203111</t>
  </si>
  <si>
    <t>"odstranění kam. kostek, kostky budou očištěny a odvezeny do skladu investora" 36*2</t>
  </si>
  <si>
    <t>121151123</t>
  </si>
  <si>
    <t>Sejmutí ornice strojně při souvislé ploše přes 500 m2, tl. vrstvy do 200 mm</t>
  </si>
  <si>
    <t>-437273291</t>
  </si>
  <si>
    <t>https://podminky.urs.cz/item/CS_URS_2025_01/121151123</t>
  </si>
  <si>
    <t>"obnova zeleně v tl. 200 mm" 555,300</t>
  </si>
  <si>
    <t>-2095427650</t>
  </si>
  <si>
    <t>"sejmutí ornice tl. 200 mm" 555,300*0,2</t>
  </si>
  <si>
    <t>1949884965</t>
  </si>
  <si>
    <t>111,060*10</t>
  </si>
  <si>
    <t>-1218373977</t>
  </si>
  <si>
    <t>"sejmutí ornice tl. 200 mm" 111,060*1,8</t>
  </si>
  <si>
    <t>-177598729</t>
  </si>
  <si>
    <t>-61430176</t>
  </si>
  <si>
    <t>"zeleň" 555,300</t>
  </si>
  <si>
    <t>-343645598</t>
  </si>
  <si>
    <t>555,300*0,025 "Přepočtené koeficientem množství</t>
  </si>
  <si>
    <t>1539580813</t>
  </si>
  <si>
    <t>"úprava pláně - zeleň" 555,300</t>
  </si>
  <si>
    <t>-2022872584</t>
  </si>
  <si>
    <t>115752418</t>
  </si>
  <si>
    <t xml:space="preserve">555,300*0,2*1,8"zemina pro znovuohumusování vegetačních ploch" </t>
  </si>
  <si>
    <t>183101321</t>
  </si>
  <si>
    <t>Hloubení jamek pro vysazování rostlin v zemině skupiny 1 až 4 s výměnou půdy z 100% v rovině nebo na svahu do 1:5, objemu přes 0,40 do 1,00 m3</t>
  </si>
  <si>
    <t>-295465492</t>
  </si>
  <si>
    <t>https://podminky.urs.cz/item/CS_URS_2025_01/183101321</t>
  </si>
  <si>
    <t>"hloubení jam pro přesazení stromu" 1</t>
  </si>
  <si>
    <t>10321100</t>
  </si>
  <si>
    <t>zahradní substrát pro výsadbu VL</t>
  </si>
  <si>
    <t>1408951566</t>
  </si>
  <si>
    <t>184102114</t>
  </si>
  <si>
    <t>Výsadba dřeviny s balem do předem vyhloubené jamky se zalitím v rovině nebo na svahu do 1:5, při průměru balu přes 400 do 500 mm</t>
  </si>
  <si>
    <t>1739248561</t>
  </si>
  <si>
    <t>https://podminky.urs.cz/item/CS_URS_2025_01/184102114</t>
  </si>
  <si>
    <t>184502112</t>
  </si>
  <si>
    <t>Vyzvednutí dřeviny k přesazení s balem v rovině nebo na svahu do 1:5, při průměru balu přes 400 do 500 mm</t>
  </si>
  <si>
    <t>753341943</t>
  </si>
  <si>
    <t>https://podminky.urs.cz/item/CS_URS_2025_01/184502112</t>
  </si>
  <si>
    <t>"přesazení stromů" 1</t>
  </si>
  <si>
    <t>184818232</t>
  </si>
  <si>
    <t>Ochrana kmene bedněním před poškozením stavebním provozem zřízení včetně odstranění výšky bednění do 2 m průměru kmene přes 300 do 500 mm</t>
  </si>
  <si>
    <t>1826895229</t>
  </si>
  <si>
    <t>https://podminky.urs.cz/item/CS_URS_2025_01/184818232</t>
  </si>
  <si>
    <t>"ochrana stromů" 8</t>
  </si>
  <si>
    <t>-1501801293</t>
  </si>
  <si>
    <t>"chodník - štěrkodrť tl. 150 mm" 747,200+46,400</t>
  </si>
  <si>
    <t>"vjezdy - štěrkodrť tl. 150 mm" 269,700</t>
  </si>
  <si>
    <t>564861011</t>
  </si>
  <si>
    <t>Podklad ze štěrkodrti ŠD s rozprostřením a zhutněním plochy jednotlivě do 100 m2, po zhutnění tl. 200 mm</t>
  </si>
  <si>
    <t>1079269503</t>
  </si>
  <si>
    <t>https://podminky.urs.cz/item/CS_URS_2025_01/564861011</t>
  </si>
  <si>
    <t>"parkovací stání - štěrkodrť tl. 200 mm" 93,100</t>
  </si>
  <si>
    <t>710380671</t>
  </si>
  <si>
    <t>"lokální sanace - jen v případě nutnosti - počítáno cca 20% SC tl. 150 mm" (1578,600+696,400)*0,2</t>
  </si>
  <si>
    <t>"parkovací stání - směs stmel. cementem tl. 150 mm" 93,100</t>
  </si>
  <si>
    <t>1524719661</t>
  </si>
  <si>
    <t>"dlažba vjezdy SC C8/10 tl. 100 mm" 269,700</t>
  </si>
  <si>
    <t>-1867596080</t>
  </si>
  <si>
    <t>"oprava povrchu vozovky s krytem z asfaltu - postřik spoj. z mod. asf. emulze 0,3 kg/m2" (1578,600+696,400)*2</t>
  </si>
  <si>
    <t>1984900439</t>
  </si>
  <si>
    <t>"oprava povrchu vozovky s krytem z asfaltu - asfaltový beton ACO 11 tl. 40 mm" 1578,6+696,400</t>
  </si>
  <si>
    <t>-178870508</t>
  </si>
  <si>
    <t>"oprava povrchu vozovky s krytem z asfaltu - asfaltový beton ACL 16 tl. 70 mm" 1578,600+696,400</t>
  </si>
  <si>
    <t>-1943510213</t>
  </si>
  <si>
    <t>"kladení bet. dlažby v chodníku tl. 60 mm" 747,200</t>
  </si>
  <si>
    <t>59245018</t>
  </si>
  <si>
    <t>dlažba skladebná betonová 200x100mm tl 60mm přírodní</t>
  </si>
  <si>
    <t>584825170</t>
  </si>
  <si>
    <t>747,2*1,02 'Přepočtené koeficientem množství</t>
  </si>
  <si>
    <t>-2032063451</t>
  </si>
  <si>
    <t>-172172588</t>
  </si>
  <si>
    <t xml:space="preserve">"kladení bet. dlažby pro OSP  tl. 80 mm" 46,400</t>
  </si>
  <si>
    <t>-306829226</t>
  </si>
  <si>
    <t>"dlažba pro OSP tl. 80 mm barevná" 46,400</t>
  </si>
  <si>
    <t>46,4*1,02 'Přepočtené koeficientem množství</t>
  </si>
  <si>
    <t>1807732748</t>
  </si>
  <si>
    <t>"kladení bet. dlažby ve vjezdech tl. 80 mm" 269,700</t>
  </si>
  <si>
    <t>"kladení bet. dlažby parkovací místa tl. 80 mm" 93,100</t>
  </si>
  <si>
    <t>59245005</t>
  </si>
  <si>
    <t>dlažba skladebná betonová 200x100mm tl 80mm barevná</t>
  </si>
  <si>
    <t>441954889</t>
  </si>
  <si>
    <t>362,8*1,01 'Přepočtené koeficientem množství</t>
  </si>
  <si>
    <t>1906480020</t>
  </si>
  <si>
    <t>"výšková úprava poklopů" 4+7</t>
  </si>
  <si>
    <t>-1126814756</t>
  </si>
  <si>
    <t>-1144792156</t>
  </si>
  <si>
    <t>1714519467</t>
  </si>
  <si>
    <t>"rektifikace znaků inž.sítí" 10</t>
  </si>
  <si>
    <t>1633123792</t>
  </si>
  <si>
    <t>"ochrana stožárů VO " 6</t>
  </si>
  <si>
    <t>-2011262155</t>
  </si>
  <si>
    <t>"ochrana SDZ" 17</t>
  </si>
  <si>
    <t>-2103290007</t>
  </si>
  <si>
    <t>1579950155</t>
  </si>
  <si>
    <t>"VDZ V7a" 14+14+12+10+12+12+12</t>
  </si>
  <si>
    <t>-1913771548</t>
  </si>
  <si>
    <t>526310011</t>
  </si>
  <si>
    <t>-1659518397</t>
  </si>
  <si>
    <t>-1572765688</t>
  </si>
  <si>
    <t>751275732</t>
  </si>
  <si>
    <t>"osazení bet. obrubníků ve vjezdech" 63,200</t>
  </si>
  <si>
    <t>-86444752</t>
  </si>
  <si>
    <t>63,2*1,02 'Přepočtené koeficientem množství</t>
  </si>
  <si>
    <t>916231113</t>
  </si>
  <si>
    <t>Osazení chodníkového obrubníku betonového se zřízením lože, s vyplněním a zatřením spár cementovou maltou ležatého s boční opěrou z betonu prostého, do lože z betonu prostého</t>
  </si>
  <si>
    <t>43452316</t>
  </si>
  <si>
    <t>https://podminky.urs.cz/item/CS_URS_2025_01/916231113</t>
  </si>
  <si>
    <t>"osazení bet. obrubníků chodníkových ABO 8T 1000 x 80 x 250 mm" 129</t>
  </si>
  <si>
    <t>59217016</t>
  </si>
  <si>
    <t>obrubník betonový chodníkový 1000x80x250mm</t>
  </si>
  <si>
    <t>482813319</t>
  </si>
  <si>
    <t>129*1,02 'Přepočtené koeficientem množství</t>
  </si>
  <si>
    <t>916241113</t>
  </si>
  <si>
    <t>Osazení obrubníku kamenného se zřízením lože, s vyplněním a zatřením spár cementovou maltou ležatého s boční opěrou z betonu prostého, do lože z betonu prostého</t>
  </si>
  <si>
    <t>1559498702</t>
  </si>
  <si>
    <t>https://podminky.urs.cz/item/CS_URS_2025_01/916241113</t>
  </si>
  <si>
    <t>"osazení kam. krajníků, krajníky budou použity stávající" 270</t>
  </si>
  <si>
    <t>-707396903</t>
  </si>
  <si>
    <t>"lože pod obrubníky" 63,200*0,07</t>
  </si>
  <si>
    <t>"lože pod bet. obrubníky ABO 8T" 129*0,04</t>
  </si>
  <si>
    <t>-1388526145</t>
  </si>
  <si>
    <t>"asfaltová zálivka" 105</t>
  </si>
  <si>
    <t>452271150</t>
  </si>
  <si>
    <t>105</t>
  </si>
  <si>
    <t>-908023497</t>
  </si>
  <si>
    <t>"řezání asfaltu" 105</t>
  </si>
  <si>
    <t>340044447</t>
  </si>
  <si>
    <t>479504946</t>
  </si>
  <si>
    <t>"odstranění zpomalovacího prahu" 4</t>
  </si>
  <si>
    <t>979024443</t>
  </si>
  <si>
    <t>Očištění vybouraných prvků komunikací od spojovacího materiálu s odklizením a uložením očištěných hmot a spojovacího materiálu na skládku na vzdálenost do 10 m obrubníků a krajníků, vybouraných z jakéhokoliv lože a s jakoukoliv výplní spár silničních</t>
  </si>
  <si>
    <t>-142676208</t>
  </si>
  <si>
    <t>https://podminky.urs.cz/item/CS_URS_2025_01/979024443</t>
  </si>
  <si>
    <t>"očištěnín kam. krajníků" 270</t>
  </si>
  <si>
    <t>979071112</t>
  </si>
  <si>
    <t>Očištění vybouraných dlažebních kostek od spojovacího materiálu, s uložením očištěných kostek na skládku, s odklizením odpadových hmot na hromady a s odklizením vybouraných kostek na vzdálenost do 3 m velkých, s původním vyplněním spár živicí nebo cementovou maltou</t>
  </si>
  <si>
    <t>601101896</t>
  </si>
  <si>
    <t>https://podminky.urs.cz/item/CS_URS_2025_01/979071112</t>
  </si>
  <si>
    <t>"očištění kam. kostek velkých a odvoz do skladu investora" 36</t>
  </si>
  <si>
    <t>-1916961495</t>
  </si>
  <si>
    <t>2001838185</t>
  </si>
  <si>
    <t>"kamenivo" 196,588</t>
  </si>
  <si>
    <t>1438576309</t>
  </si>
  <si>
    <t>236,588*19</t>
  </si>
  <si>
    <t>299280127</t>
  </si>
  <si>
    <t>"beton" 277,536+147,875</t>
  </si>
  <si>
    <t>"kam. kostky, odvoz do skladu investora" 8,280</t>
  </si>
  <si>
    <t>525936602</t>
  </si>
  <si>
    <t>433,691*19</t>
  </si>
  <si>
    <t>67</t>
  </si>
  <si>
    <t>-1418035553</t>
  </si>
  <si>
    <t>"živice" 113,327+718,900</t>
  </si>
  <si>
    <t>68</t>
  </si>
  <si>
    <t>-672068564</t>
  </si>
  <si>
    <t>832,227*19</t>
  </si>
  <si>
    <t>69</t>
  </si>
  <si>
    <t>-542066860</t>
  </si>
  <si>
    <t>70</t>
  </si>
  <si>
    <t>1711817118</t>
  </si>
  <si>
    <t>71</t>
  </si>
  <si>
    <t>-735012623</t>
  </si>
  <si>
    <t>72</t>
  </si>
  <si>
    <t>1021886366</t>
  </si>
  <si>
    <t>73</t>
  </si>
  <si>
    <t>590751210</t>
  </si>
  <si>
    <t>617,611*19</t>
  </si>
  <si>
    <t>74</t>
  </si>
  <si>
    <t>1567755455</t>
  </si>
  <si>
    <t>75</t>
  </si>
  <si>
    <t>2107040683</t>
  </si>
  <si>
    <t>76</t>
  </si>
  <si>
    <t>-605134929</t>
  </si>
  <si>
    <t>77</t>
  </si>
  <si>
    <t>2075033727</t>
  </si>
  <si>
    <t>ON - Ostatní náklady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</si>
  <si>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</si>
  <si>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</si>
  <si>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</si>
  <si>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VRN4 - Inženýrská činnost</t>
  </si>
  <si>
    <t xml:space="preserve">    VRN9 - Ostatní náklady</t>
  </si>
  <si>
    <t>VRN1</t>
  </si>
  <si>
    <t>Průzkumné, geodetické a projektové práce</t>
  </si>
  <si>
    <t>012203000</t>
  </si>
  <si>
    <t>Zeměměřičské práce před výstavbou</t>
  </si>
  <si>
    <t>1024</t>
  </si>
  <si>
    <t>-884354980</t>
  </si>
  <si>
    <t>https://podminky.urs.cz/item/CS_URS_2025_01/012203000</t>
  </si>
  <si>
    <t>012303000</t>
  </si>
  <si>
    <t>Zeměměřičské práce při provádění stavby</t>
  </si>
  <si>
    <t>232743302</t>
  </si>
  <si>
    <t>https://podminky.urs.cz/item/CS_URS_2025_01/012303000</t>
  </si>
  <si>
    <t>012403000</t>
  </si>
  <si>
    <t>Zeměměřičské práce po výstavbě</t>
  </si>
  <si>
    <t>1067022823</t>
  </si>
  <si>
    <t>https://podminky.urs.cz/item/CS_URS_2025_01/012403000</t>
  </si>
  <si>
    <t>013203000</t>
  </si>
  <si>
    <t>Dokumentace stavby RDS</t>
  </si>
  <si>
    <t>1534612963</t>
  </si>
  <si>
    <t>https://podminky.urs.cz/item/CS_URS_2025_01/013203000</t>
  </si>
  <si>
    <t>013254000</t>
  </si>
  <si>
    <t>Dokumentace skutečného provedení stavby</t>
  </si>
  <si>
    <t>866112708</t>
  </si>
  <si>
    <t>https://podminky.urs.cz/item/CS_URS_2025_01/013254000</t>
  </si>
  <si>
    <t>013274000</t>
  </si>
  <si>
    <t>Pasportizace objektu před započetím prací</t>
  </si>
  <si>
    <t>565415509</t>
  </si>
  <si>
    <t>https://podminky.urs.cz/item/CS_URS_2025_01/013274000</t>
  </si>
  <si>
    <t>013284000</t>
  </si>
  <si>
    <t>Pasportizace objektu po provedení prací</t>
  </si>
  <si>
    <t>-636817638</t>
  </si>
  <si>
    <t>https://podminky.urs.cz/item/CS_URS_2025_01/013284000</t>
  </si>
  <si>
    <t>VRN3</t>
  </si>
  <si>
    <t>Zařízení staveniště</t>
  </si>
  <si>
    <t>034303000</t>
  </si>
  <si>
    <t>Dopravní značení na staveništi</t>
  </si>
  <si>
    <t>-1179344625</t>
  </si>
  <si>
    <t>https://podminky.urs.cz/item/CS_URS_2025_01/034303000</t>
  </si>
  <si>
    <t>P</t>
  </si>
  <si>
    <t xml:space="preserve">Poznámka k položce:_x000d_
Dopravní značení na staveništěni dle DIO a DIR._x000d_
</t>
  </si>
  <si>
    <t>034503000</t>
  </si>
  <si>
    <t>Informační tabule na staveništi</t>
  </si>
  <si>
    <t>-15648398</t>
  </si>
  <si>
    <t>https://podminky.urs.cz/item/CS_URS_2025_01/034503000</t>
  </si>
  <si>
    <t>VRN4</t>
  </si>
  <si>
    <t>Inženýrská činnost</t>
  </si>
  <si>
    <t>043154000</t>
  </si>
  <si>
    <t>Zkoušky hutnicí</t>
  </si>
  <si>
    <t>-194161762</t>
  </si>
  <si>
    <t>"únosnost pláně, zkoušky hutnění" 1</t>
  </si>
  <si>
    <t>045203000</t>
  </si>
  <si>
    <t>Kompletační činnost</t>
  </si>
  <si>
    <t>285907973</t>
  </si>
  <si>
    <t>https://podminky.urs.cz/item/CS_URS_2025_01/045203000</t>
  </si>
  <si>
    <t>045303000</t>
  </si>
  <si>
    <t>Koordinační činnost</t>
  </si>
  <si>
    <t>-1025802380</t>
  </si>
  <si>
    <t>https://podminky.urs.cz/item/CS_URS_2025_01/045303000</t>
  </si>
  <si>
    <t>VRN9</t>
  </si>
  <si>
    <t>090001000</t>
  </si>
  <si>
    <t>-1098224998</t>
  </si>
  <si>
    <t>https://podminky.urs.cz/item/CS_URS_2025_01/090001000</t>
  </si>
  <si>
    <t xml:space="preserve">    VRN6 - Územní vlivy</t>
  </si>
  <si>
    <t xml:space="preserve">    VRN7 - Provozní vlivy</t>
  </si>
  <si>
    <t>030001000</t>
  </si>
  <si>
    <t>%</t>
  </si>
  <si>
    <t>1732881246</t>
  </si>
  <si>
    <t>https://podminky.urs.cz/item/CS_URS_2025_01/030001000</t>
  </si>
  <si>
    <t xml:space="preserve">Poznámka k položce:_x000d_
Zajištění prostoru a vybudování zařízení staveniště včetně potřebných staveništních komunikací._x000d_
Oplocení stavby a staveniště mobilním oplocení s potřebnými přechodovými lávkami pro pěší._x000d_
</t>
  </si>
  <si>
    <t>VRN6</t>
  </si>
  <si>
    <t>Územní vlivy</t>
  </si>
  <si>
    <t>060001000</t>
  </si>
  <si>
    <t>1478792060</t>
  </si>
  <si>
    <t>https://podminky.urs.cz/item/CS_URS_2025_01/060001000</t>
  </si>
  <si>
    <t>VRN7</t>
  </si>
  <si>
    <t>Provozní vlivy</t>
  </si>
  <si>
    <t>070001000</t>
  </si>
  <si>
    <t>-2033494415</t>
  </si>
  <si>
    <t>https://podminky.urs.cz/item/CS_URS_2025_01/070001000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</si>
  <si>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</si>
  <si>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</si>
  <si>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</si>
  <si>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</si>
  <si>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stavby </t>
    </r>
    <r>
      <rPr>
        <rFont val="Arial CE"/>
        <charset val="238"/>
        <color auto="1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</si>
  <si>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stavby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</si>
  <si>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</si>
  <si>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</si>
  <si>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stavby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</si>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</sst>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52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i/>
      <sz val="7"/>
      <color rgb="FF969696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family val="0"/>
      <charset val="238"/>
    </font>
    <font>
      <sz val="8"/>
      <name val="Arial CE"/>
      <family val="0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50" fillId="0" borderId="0" applyNumberFormat="0" applyFill="0" applyBorder="0" applyAlignment="0" applyProtection="0"/>
  </cellStyleXfs>
  <cellXfs count="356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6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7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4" fontId="17" fillId="0" borderId="6" xfId="0" applyNumberFormat="1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8" fillId="0" borderId="0" xfId="0" applyNumberFormat="1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4" xfId="0" applyFont="1" applyBorder="1" applyAlignment="1">
      <alignment vertical="center"/>
    </xf>
    <xf numFmtId="0" fontId="17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19" fillId="0" borderId="12" xfId="0" applyFont="1" applyBorder="1" applyAlignment="1">
      <alignment horizontal="center" vertical="center"/>
    </xf>
    <xf numFmtId="0" fontId="19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0" fillId="0" borderId="15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20" fillId="0" borderId="15" xfId="0" applyFont="1" applyBorder="1" applyAlignment="1" applyProtection="1">
      <alignment horizontal="left" vertical="center"/>
    </xf>
    <xf numFmtId="0" fontId="20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21" fillId="4" borderId="7" xfId="0" applyFont="1" applyFill="1" applyBorder="1" applyAlignment="1" applyProtection="1">
      <alignment horizontal="center" vertical="center"/>
    </xf>
    <xf numFmtId="0" fontId="21" fillId="4" borderId="8" xfId="0" applyFont="1" applyFill="1" applyBorder="1" applyAlignment="1" applyProtection="1">
      <alignment horizontal="left" vertical="center"/>
    </xf>
    <xf numFmtId="0" fontId="0" fillId="4" borderId="8" xfId="0" applyFont="1" applyFill="1" applyBorder="1" applyAlignment="1" applyProtection="1">
      <alignment vertical="center"/>
    </xf>
    <xf numFmtId="0" fontId="21" fillId="4" borderId="8" xfId="0" applyFont="1" applyFill="1" applyBorder="1" applyAlignment="1" applyProtection="1">
      <alignment horizontal="center" vertical="center"/>
    </xf>
    <xf numFmtId="0" fontId="21" fillId="4" borderId="8" xfId="0" applyFont="1" applyFill="1" applyBorder="1" applyAlignment="1" applyProtection="1">
      <alignment horizontal="right" vertical="center"/>
    </xf>
    <xf numFmtId="0" fontId="21" fillId="4" borderId="9" xfId="0" applyFont="1" applyFill="1" applyBorder="1" applyAlignment="1" applyProtection="1">
      <alignment horizontal="center" vertical="center"/>
    </xf>
    <xf numFmtId="0" fontId="22" fillId="0" borderId="17" xfId="0" applyFont="1" applyBorder="1" applyAlignment="1" applyProtection="1">
      <alignment horizontal="center" vertical="center" wrapText="1"/>
    </xf>
    <xf numFmtId="0" fontId="22" fillId="0" borderId="18" xfId="0" applyFont="1" applyBorder="1" applyAlignment="1" applyProtection="1">
      <alignment horizontal="center" vertical="center" wrapText="1"/>
    </xf>
    <xf numFmtId="0" fontId="22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3" fillId="0" borderId="0" xfId="0" applyFont="1" applyAlignment="1" applyProtection="1">
      <alignment horizontal="left" vertical="center"/>
    </xf>
    <xf numFmtId="0" fontId="23" fillId="0" borderId="0" xfId="0" applyFont="1" applyAlignment="1" applyProtection="1">
      <alignment vertical="center"/>
    </xf>
    <xf numFmtId="4" fontId="23" fillId="0" borderId="0" xfId="0" applyNumberFormat="1" applyFont="1" applyAlignment="1" applyProtection="1">
      <alignment horizontal="right" vertical="center"/>
    </xf>
    <xf numFmtId="4" fontId="23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19" fillId="0" borderId="15" xfId="0" applyNumberFormat="1" applyFont="1" applyBorder="1" applyAlignment="1" applyProtection="1">
      <alignment vertical="center"/>
    </xf>
    <xf numFmtId="4" fontId="19" fillId="0" borderId="0" xfId="0" applyNumberFormat="1" applyFont="1" applyBorder="1" applyAlignment="1" applyProtection="1">
      <alignment vertical="center"/>
    </xf>
    <xf numFmtId="166" fontId="19" fillId="0" borderId="0" xfId="0" applyNumberFormat="1" applyFont="1" applyBorder="1" applyAlignment="1" applyProtection="1">
      <alignment vertical="center"/>
    </xf>
    <xf numFmtId="4" fontId="19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26" fillId="0" borderId="0" xfId="0" applyFont="1" applyAlignment="1" applyProtection="1">
      <alignment horizontal="left" vertical="center" wrapText="1"/>
    </xf>
    <xf numFmtId="0" fontId="27" fillId="0" borderId="0" xfId="0" applyFont="1" applyAlignment="1" applyProtection="1">
      <alignment vertical="center"/>
    </xf>
    <xf numFmtId="4" fontId="27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8" fillId="0" borderId="15" xfId="0" applyNumberFormat="1" applyFont="1" applyBorder="1" applyAlignment="1" applyProtection="1">
      <alignment vertical="center"/>
    </xf>
    <xf numFmtId="4" fontId="28" fillId="0" borderId="0" xfId="0" applyNumberFormat="1" applyFont="1" applyBorder="1" applyAlignment="1" applyProtection="1">
      <alignment vertical="center"/>
    </xf>
    <xf numFmtId="166" fontId="28" fillId="0" borderId="0" xfId="0" applyNumberFormat="1" applyFont="1" applyBorder="1" applyAlignment="1" applyProtection="1">
      <alignment vertical="center"/>
    </xf>
    <xf numFmtId="4" fontId="28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8" fillId="0" borderId="20" xfId="0" applyNumberFormat="1" applyFont="1" applyBorder="1" applyAlignment="1" applyProtection="1">
      <alignment vertical="center"/>
    </xf>
    <xf numFmtId="4" fontId="28" fillId="0" borderId="21" xfId="0" applyNumberFormat="1" applyFont="1" applyBorder="1" applyAlignment="1" applyProtection="1">
      <alignment vertical="center"/>
    </xf>
    <xf numFmtId="166" fontId="28" fillId="0" borderId="21" xfId="0" applyNumberFormat="1" applyFont="1" applyBorder="1" applyAlignment="1" applyProtection="1">
      <alignment vertical="center"/>
    </xf>
    <xf numFmtId="4" fontId="28" fillId="0" borderId="22" xfId="0" applyNumberFormat="1" applyFont="1" applyBorder="1" applyAlignment="1" applyProtection="1">
      <alignment vertical="center"/>
    </xf>
    <xf numFmtId="0" fontId="0" fillId="0" borderId="2" xfId="0" applyBorder="1"/>
    <xf numFmtId="0" fontId="0" fillId="0" borderId="3" xfId="0" applyBorder="1"/>
    <xf numFmtId="0" fontId="13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23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0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1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1" fillId="4" borderId="0" xfId="0" applyFont="1" applyFill="1" applyAlignment="1" applyProtection="1">
      <alignment horizontal="right" vertical="center"/>
    </xf>
    <xf numFmtId="0" fontId="30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1" fillId="4" borderId="17" xfId="0" applyFont="1" applyFill="1" applyBorder="1" applyAlignment="1" applyProtection="1">
      <alignment horizontal="center" vertical="center" wrapText="1"/>
    </xf>
    <xf numFmtId="0" fontId="21" fillId="4" borderId="18" xfId="0" applyFont="1" applyFill="1" applyBorder="1" applyAlignment="1" applyProtection="1">
      <alignment horizontal="center" vertical="center" wrapText="1"/>
    </xf>
    <xf numFmtId="0" fontId="21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3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1" fillId="0" borderId="13" xfId="0" applyNumberFormat="1" applyFont="1" applyBorder="1" applyAlignment="1" applyProtection="1"/>
    <xf numFmtId="166" fontId="31" fillId="0" borderId="14" xfId="0" applyNumberFormat="1" applyFont="1" applyBorder="1" applyAlignment="1" applyProtection="1"/>
    <xf numFmtId="4" fontId="32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1" fillId="0" borderId="23" xfId="0" applyFont="1" applyBorder="1" applyAlignment="1" applyProtection="1">
      <alignment horizontal="center" vertical="center"/>
    </xf>
    <xf numFmtId="49" fontId="21" fillId="0" borderId="23" xfId="0" applyNumberFormat="1" applyFont="1" applyBorder="1" applyAlignment="1" applyProtection="1">
      <alignment horizontal="left" vertical="center" wrapText="1"/>
    </xf>
    <xf numFmtId="0" fontId="21" fillId="0" borderId="23" xfId="0" applyFont="1" applyBorder="1" applyAlignment="1" applyProtection="1">
      <alignment horizontal="left" vertical="center" wrapText="1"/>
    </xf>
    <xf numFmtId="0" fontId="21" fillId="0" borderId="23" xfId="0" applyFont="1" applyBorder="1" applyAlignment="1" applyProtection="1">
      <alignment horizontal="center" vertical="center" wrapText="1"/>
    </xf>
    <xf numFmtId="167" fontId="21" fillId="0" borderId="23" xfId="0" applyNumberFormat="1" applyFont="1" applyBorder="1" applyAlignment="1" applyProtection="1">
      <alignment vertical="center"/>
    </xf>
    <xf numFmtId="4" fontId="21" fillId="2" borderId="23" xfId="0" applyNumberFormat="1" applyFont="1" applyFill="1" applyBorder="1" applyAlignment="1" applyProtection="1">
      <alignment vertical="center"/>
      <protection locked="0"/>
    </xf>
    <xf numFmtId="4" fontId="21" fillId="0" borderId="23" xfId="0" applyNumberFormat="1" applyFont="1" applyBorder="1" applyAlignment="1" applyProtection="1">
      <alignment vertical="center"/>
    </xf>
    <xf numFmtId="0" fontId="22" fillId="2" borderId="15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 applyProtection="1">
      <alignment horizontal="center" vertical="center"/>
    </xf>
    <xf numFmtId="166" fontId="22" fillId="0" borderId="0" xfId="0" applyNumberFormat="1" applyFont="1" applyBorder="1" applyAlignment="1" applyProtection="1">
      <alignment vertical="center"/>
    </xf>
    <xf numFmtId="166" fontId="22" fillId="0" borderId="16" xfId="0" applyNumberFormat="1" applyFont="1" applyBorder="1" applyAlignment="1" applyProtection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3" fillId="0" borderId="0" xfId="0" applyFont="1" applyAlignment="1" applyProtection="1">
      <alignment horizontal="left" vertical="center"/>
    </xf>
    <xf numFmtId="0" fontId="34" fillId="0" borderId="0" xfId="1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5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36" fillId="0" borderId="23" xfId="0" applyFont="1" applyBorder="1" applyAlignment="1" applyProtection="1">
      <alignment horizontal="center" vertical="center"/>
    </xf>
    <xf numFmtId="49" fontId="36" fillId="0" borderId="23" xfId="0" applyNumberFormat="1" applyFont="1" applyBorder="1" applyAlignment="1" applyProtection="1">
      <alignment horizontal="left" vertical="center" wrapText="1"/>
    </xf>
    <xf numFmtId="0" fontId="36" fillId="0" borderId="23" xfId="0" applyFont="1" applyBorder="1" applyAlignment="1" applyProtection="1">
      <alignment horizontal="left" vertical="center" wrapText="1"/>
    </xf>
    <xf numFmtId="0" fontId="36" fillId="0" borderId="23" xfId="0" applyFont="1" applyBorder="1" applyAlignment="1" applyProtection="1">
      <alignment horizontal="center" vertical="center" wrapText="1"/>
    </xf>
    <xf numFmtId="167" fontId="36" fillId="0" borderId="23" xfId="0" applyNumberFormat="1" applyFont="1" applyBorder="1" applyAlignment="1" applyProtection="1">
      <alignment vertical="center"/>
    </xf>
    <xf numFmtId="4" fontId="36" fillId="2" borderId="23" xfId="0" applyNumberFormat="1" applyFont="1" applyFill="1" applyBorder="1" applyAlignment="1" applyProtection="1">
      <alignment vertical="center"/>
      <protection locked="0"/>
    </xf>
    <xf numFmtId="4" fontId="36" fillId="0" borderId="23" xfId="0" applyNumberFormat="1" applyFont="1" applyBorder="1" applyAlignment="1" applyProtection="1">
      <alignment vertical="center"/>
    </xf>
    <xf numFmtId="0" fontId="37" fillId="0" borderId="4" xfId="0" applyFont="1" applyBorder="1" applyAlignment="1">
      <alignment vertical="center"/>
    </xf>
    <xf numFmtId="0" fontId="36" fillId="2" borderId="15" xfId="0" applyFont="1" applyFill="1" applyBorder="1" applyAlignment="1" applyProtection="1">
      <alignment horizontal="left" vertical="center"/>
      <protection locked="0"/>
    </xf>
    <xf numFmtId="0" fontId="36" fillId="0" borderId="0" xfId="0" applyFont="1" applyBorder="1" applyAlignment="1" applyProtection="1">
      <alignment horizontal="center" vertical="center"/>
    </xf>
    <xf numFmtId="0" fontId="10" fillId="0" borderId="20" xfId="0" applyFont="1" applyBorder="1" applyAlignment="1" applyProtection="1">
      <alignment vertical="center"/>
    </xf>
    <xf numFmtId="0" fontId="10" fillId="0" borderId="21" xfId="0" applyFont="1" applyBorder="1" applyAlignment="1" applyProtection="1">
      <alignment vertical="center"/>
    </xf>
    <xf numFmtId="0" fontId="10" fillId="0" borderId="22" xfId="0" applyFont="1" applyBorder="1" applyAlignment="1" applyProtection="1">
      <alignment vertical="center"/>
    </xf>
    <xf numFmtId="0" fontId="38" fillId="0" borderId="0" xfId="0" applyFont="1" applyAlignment="1" applyProtection="1">
      <alignment vertical="center" wrapText="1"/>
    </xf>
    <xf numFmtId="0" fontId="0" fillId="0" borderId="20" xfId="0" applyFont="1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167" fontId="21" fillId="2" borderId="23" xfId="0" applyNumberFormat="1" applyFont="1" applyFill="1" applyBorder="1" applyAlignment="1" applyProtection="1">
      <alignment vertical="center"/>
      <protection locked="0"/>
    </xf>
    <xf numFmtId="0" fontId="0" fillId="0" borderId="0" xfId="0" applyAlignment="1">
      <alignment vertical="top"/>
    </xf>
    <xf numFmtId="0" fontId="39" fillId="0" borderId="24" xfId="0" applyFont="1" applyBorder="1" applyAlignment="1">
      <alignment vertical="center" wrapText="1"/>
    </xf>
    <xf numFmtId="0" fontId="39" fillId="0" borderId="25" xfId="0" applyFont="1" applyBorder="1" applyAlignment="1">
      <alignment vertical="center" wrapText="1"/>
    </xf>
    <xf numFmtId="0" fontId="39" fillId="0" borderId="26" xfId="0" applyFont="1" applyBorder="1" applyAlignment="1">
      <alignment vertical="center" wrapText="1"/>
    </xf>
    <xf numFmtId="0" fontId="39" fillId="0" borderId="27" xfId="0" applyFont="1" applyBorder="1" applyAlignment="1">
      <alignment horizontal="center" vertical="center" wrapText="1"/>
    </xf>
    <xf numFmtId="0" fontId="40" fillId="0" borderId="1" xfId="0" applyFont="1" applyBorder="1" applyAlignment="1">
      <alignment horizontal="center" vertical="center" wrapText="1"/>
    </xf>
    <xf numFmtId="0" fontId="39" fillId="0" borderId="28" xfId="0" applyFont="1" applyBorder="1" applyAlignment="1">
      <alignment horizontal="center" vertical="center" wrapText="1"/>
    </xf>
    <xf numFmtId="0" fontId="39" fillId="0" borderId="27" xfId="0" applyFont="1" applyBorder="1" applyAlignment="1">
      <alignment vertical="center" wrapText="1"/>
    </xf>
    <xf numFmtId="0" fontId="41" fillId="0" borderId="29" xfId="0" applyFont="1" applyBorder="1" applyAlignment="1">
      <alignment horizontal="left" wrapText="1"/>
    </xf>
    <xf numFmtId="0" fontId="39" fillId="0" borderId="28" xfId="0" applyFont="1" applyBorder="1" applyAlignment="1">
      <alignment vertical="center" wrapText="1"/>
    </xf>
    <xf numFmtId="0" fontId="41" fillId="0" borderId="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center" wrapText="1"/>
    </xf>
    <xf numFmtId="0" fontId="43" fillId="0" borderId="27" xfId="0" applyFont="1" applyBorder="1" applyAlignment="1">
      <alignment vertical="center" wrapText="1"/>
    </xf>
    <xf numFmtId="0" fontId="42" fillId="0" borderId="1" xfId="0" applyFont="1" applyBorder="1" applyAlignment="1">
      <alignment vertical="center" wrapText="1"/>
    </xf>
    <xf numFmtId="0" fontId="42" fillId="0" borderId="1" xfId="0" applyFont="1" applyBorder="1" applyAlignment="1">
      <alignment horizontal="left" vertical="center"/>
    </xf>
    <xf numFmtId="0" fontId="42" fillId="0" borderId="1" xfId="0" applyFont="1" applyBorder="1" applyAlignment="1">
      <alignment vertical="center"/>
    </xf>
    <xf numFmtId="49" fontId="42" fillId="0" borderId="1" xfId="0" applyNumberFormat="1" applyFont="1" applyBorder="1" applyAlignment="1">
      <alignment horizontal="left" vertical="center" wrapText="1"/>
    </xf>
    <xf numFmtId="49" fontId="42" fillId="0" borderId="1" xfId="0" applyNumberFormat="1" applyFont="1" applyBorder="1" applyAlignment="1">
      <alignment vertical="center" wrapText="1"/>
    </xf>
    <xf numFmtId="0" fontId="39" fillId="0" borderId="30" xfId="0" applyFont="1" applyBorder="1" applyAlignment="1">
      <alignment vertical="center" wrapText="1"/>
    </xf>
    <xf numFmtId="0" fontId="44" fillId="0" borderId="29" xfId="0" applyFont="1" applyBorder="1" applyAlignment="1">
      <alignment vertical="center" wrapText="1"/>
    </xf>
    <xf numFmtId="0" fontId="39" fillId="0" borderId="31" xfId="0" applyFont="1" applyBorder="1" applyAlignment="1">
      <alignment vertical="center" wrapText="1"/>
    </xf>
    <xf numFmtId="0" fontId="39" fillId="0" borderId="1" xfId="0" applyFont="1" applyBorder="1" applyAlignment="1">
      <alignment vertical="top"/>
    </xf>
    <xf numFmtId="0" fontId="39" fillId="0" borderId="0" xfId="0" applyFont="1" applyAlignment="1">
      <alignment vertical="top"/>
    </xf>
    <xf numFmtId="0" fontId="39" fillId="0" borderId="24" xfId="0" applyFont="1" applyBorder="1" applyAlignment="1">
      <alignment horizontal="left" vertical="center"/>
    </xf>
    <xf numFmtId="0" fontId="39" fillId="0" borderId="25" xfId="0" applyFont="1" applyBorder="1" applyAlignment="1">
      <alignment horizontal="left" vertical="center"/>
    </xf>
    <xf numFmtId="0" fontId="39" fillId="0" borderId="26" xfId="0" applyFont="1" applyBorder="1" applyAlignment="1">
      <alignment horizontal="left" vertical="center"/>
    </xf>
    <xf numFmtId="0" fontId="39" fillId="0" borderId="27" xfId="0" applyFont="1" applyBorder="1" applyAlignment="1">
      <alignment horizontal="left" vertical="center"/>
    </xf>
    <xf numFmtId="0" fontId="40" fillId="0" borderId="1" xfId="0" applyFont="1" applyBorder="1" applyAlignment="1">
      <alignment horizontal="center" vertical="center"/>
    </xf>
    <xf numFmtId="0" fontId="39" fillId="0" borderId="28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/>
    </xf>
    <xf numFmtId="0" fontId="45" fillId="0" borderId="0" xfId="0" applyFont="1" applyAlignment="1">
      <alignment horizontal="left" vertical="center"/>
    </xf>
    <xf numFmtId="0" fontId="41" fillId="0" borderId="29" xfId="0" applyFont="1" applyBorder="1" applyAlignment="1">
      <alignment horizontal="left" vertical="center"/>
    </xf>
    <xf numFmtId="0" fontId="41" fillId="0" borderId="29" xfId="0" applyFont="1" applyBorder="1" applyAlignment="1">
      <alignment horizontal="center" vertical="center"/>
    </xf>
    <xf numFmtId="0" fontId="45" fillId="0" borderId="29" xfId="0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3" fillId="0" borderId="0" xfId="0" applyFont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2" fillId="0" borderId="1" xfId="0" applyFont="1" applyBorder="1" applyAlignment="1">
      <alignment horizontal="center" vertical="center"/>
    </xf>
    <xf numFmtId="0" fontId="42" fillId="0" borderId="0" xfId="0" applyFont="1" applyAlignment="1">
      <alignment horizontal="left" vertical="center"/>
    </xf>
    <xf numFmtId="0" fontId="43" fillId="0" borderId="27" xfId="0" applyFont="1" applyBorder="1" applyAlignment="1">
      <alignment horizontal="left" vertical="center"/>
    </xf>
    <xf numFmtId="0" fontId="42" fillId="0" borderId="1" xfId="0" applyFont="1" applyFill="1" applyBorder="1" applyAlignment="1">
      <alignment horizontal="left" vertical="center"/>
    </xf>
    <xf numFmtId="0" fontId="42" fillId="0" borderId="1" xfId="0" applyFont="1" applyFill="1" applyBorder="1" applyAlignment="1">
      <alignment horizontal="center" vertical="center"/>
    </xf>
    <xf numFmtId="0" fontId="39" fillId="0" borderId="30" xfId="0" applyFont="1" applyBorder="1" applyAlignment="1">
      <alignment horizontal="left" vertical="center"/>
    </xf>
    <xf numFmtId="0" fontId="44" fillId="0" borderId="29" xfId="0" applyFont="1" applyBorder="1" applyAlignment="1">
      <alignment horizontal="left" vertical="center"/>
    </xf>
    <xf numFmtId="0" fontId="39" fillId="0" borderId="31" xfId="0" applyFont="1" applyBorder="1" applyAlignment="1">
      <alignment horizontal="left" vertical="center"/>
    </xf>
    <xf numFmtId="0" fontId="39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3" fillId="0" borderId="29" xfId="0" applyFont="1" applyBorder="1" applyAlignment="1">
      <alignment horizontal="left" vertical="center"/>
    </xf>
    <xf numFmtId="0" fontId="39" fillId="0" borderId="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center" vertical="center" wrapText="1"/>
    </xf>
    <xf numFmtId="0" fontId="39" fillId="0" borderId="24" xfId="0" applyFont="1" applyBorder="1" applyAlignment="1">
      <alignment horizontal="left" vertical="center" wrapText="1"/>
    </xf>
    <xf numFmtId="0" fontId="39" fillId="0" borderId="25" xfId="0" applyFont="1" applyBorder="1" applyAlignment="1">
      <alignment horizontal="left" vertical="center" wrapText="1"/>
    </xf>
    <xf numFmtId="0" fontId="39" fillId="0" borderId="26" xfId="0" applyFont="1" applyBorder="1" applyAlignment="1">
      <alignment horizontal="left" vertical="center" wrapText="1"/>
    </xf>
    <xf numFmtId="0" fontId="39" fillId="0" borderId="27" xfId="0" applyFont="1" applyBorder="1" applyAlignment="1">
      <alignment horizontal="left" vertical="center" wrapText="1"/>
    </xf>
    <xf numFmtId="0" fontId="39" fillId="0" borderId="28" xfId="0" applyFont="1" applyBorder="1" applyAlignment="1">
      <alignment horizontal="left" vertical="center" wrapText="1"/>
    </xf>
    <xf numFmtId="0" fontId="45" fillId="0" borderId="27" xfId="0" applyFont="1" applyBorder="1" applyAlignment="1">
      <alignment horizontal="left" vertical="center" wrapText="1"/>
    </xf>
    <xf numFmtId="0" fontId="45" fillId="0" borderId="28" xfId="0" applyFont="1" applyBorder="1" applyAlignment="1">
      <alignment horizontal="left" vertical="center" wrapText="1"/>
    </xf>
    <xf numFmtId="0" fontId="43" fillId="0" borderId="27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/>
    </xf>
    <xf numFmtId="0" fontId="43" fillId="0" borderId="28" xfId="0" applyFont="1" applyBorder="1" applyAlignment="1">
      <alignment horizontal="left" vertical="center" wrapText="1"/>
    </xf>
    <xf numFmtId="0" fontId="43" fillId="0" borderId="28" xfId="0" applyFont="1" applyBorder="1" applyAlignment="1">
      <alignment horizontal="left" vertical="center"/>
    </xf>
    <xf numFmtId="0" fontId="43" fillId="0" borderId="30" xfId="0" applyFont="1" applyBorder="1" applyAlignment="1">
      <alignment horizontal="left" vertical="center" wrapText="1"/>
    </xf>
    <xf numFmtId="0" fontId="43" fillId="0" borderId="29" xfId="0" applyFont="1" applyBorder="1" applyAlignment="1">
      <alignment horizontal="left" vertical="center" wrapText="1"/>
    </xf>
    <xf numFmtId="0" fontId="43" fillId="0" borderId="3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top"/>
    </xf>
    <xf numFmtId="0" fontId="42" fillId="0" borderId="1" xfId="0" applyFont="1" applyBorder="1" applyAlignment="1">
      <alignment horizontal="center" vertical="top"/>
    </xf>
    <xf numFmtId="0" fontId="43" fillId="0" borderId="30" xfId="0" applyFont="1" applyBorder="1" applyAlignment="1">
      <alignment horizontal="left" vertical="center"/>
    </xf>
    <xf numFmtId="0" fontId="43" fillId="0" borderId="31" xfId="0" applyFont="1" applyBorder="1" applyAlignment="1">
      <alignment horizontal="left" vertical="center"/>
    </xf>
    <xf numFmtId="0" fontId="43" fillId="0" borderId="1" xfId="0" applyFont="1" applyBorder="1" applyAlignment="1">
      <alignment horizontal="center" vertical="center"/>
    </xf>
    <xf numFmtId="0" fontId="45" fillId="0" borderId="0" xfId="0" applyFont="1" applyAlignment="1">
      <alignment vertical="center"/>
    </xf>
    <xf numFmtId="0" fontId="41" fillId="0" borderId="1" xfId="0" applyFont="1" applyBorder="1" applyAlignment="1">
      <alignment vertical="center"/>
    </xf>
    <xf numFmtId="0" fontId="45" fillId="0" borderId="29" xfId="0" applyFont="1" applyBorder="1" applyAlignment="1">
      <alignment vertical="center"/>
    </xf>
    <xf numFmtId="0" fontId="41" fillId="0" borderId="29" xfId="0" applyFont="1" applyBorder="1" applyAlignment="1">
      <alignment vertical="center"/>
    </xf>
    <xf numFmtId="0" fontId="42" fillId="0" borderId="1" xfId="0" applyFont="1" applyBorder="1" applyAlignment="1">
      <alignment vertical="top"/>
    </xf>
    <xf numFmtId="49" fontId="42" fillId="0" borderId="1" xfId="0" applyNumberFormat="1" applyFont="1" applyBorder="1" applyAlignment="1">
      <alignment horizontal="left" vertical="center"/>
    </xf>
    <xf numFmtId="0" fontId="48" fillId="0" borderId="27" xfId="0" applyFont="1" applyBorder="1" applyAlignment="1" applyProtection="1">
      <alignment horizontal="left" vertical="center"/>
    </xf>
    <xf numFmtId="0" fontId="49" fillId="0" borderId="1" xfId="0" applyFont="1" applyBorder="1" applyAlignment="1" applyProtection="1">
      <alignment vertical="top"/>
    </xf>
    <xf numFmtId="0" fontId="49" fillId="0" borderId="1" xfId="0" applyFont="1" applyBorder="1" applyAlignment="1" applyProtection="1">
      <alignment horizontal="left" vertical="center"/>
    </xf>
    <xf numFmtId="0" fontId="49" fillId="0" borderId="1" xfId="0" applyFont="1" applyBorder="1" applyAlignment="1" applyProtection="1">
      <alignment horizontal="center" vertical="center"/>
    </xf>
    <xf numFmtId="49" fontId="49" fillId="0" borderId="1" xfId="0" applyNumberFormat="1" applyFont="1" applyBorder="1" applyAlignment="1" applyProtection="1">
      <alignment horizontal="left" vertical="center"/>
    </xf>
    <xf numFmtId="0" fontId="48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41" fillId="0" borderId="29" xfId="0" applyFont="1" applyBorder="1" applyAlignment="1">
      <alignment horizontal="left"/>
    </xf>
    <xf numFmtId="0" fontId="45" fillId="0" borderId="29" xfId="0" applyFont="1" applyBorder="1" applyAlignment="1"/>
    <xf numFmtId="0" fontId="39" fillId="0" borderId="27" xfId="0" applyFont="1" applyBorder="1" applyAlignment="1">
      <alignment vertical="top"/>
    </xf>
    <xf numFmtId="0" fontId="39" fillId="0" borderId="28" xfId="0" applyFont="1" applyBorder="1" applyAlignment="1">
      <alignment vertical="top"/>
    </xf>
    <xf numFmtId="0" fontId="39" fillId="0" borderId="30" xfId="0" applyFont="1" applyBorder="1" applyAlignment="1">
      <alignment vertical="top"/>
    </xf>
    <xf numFmtId="0" fontId="39" fillId="0" borderId="29" xfId="0" applyFont="1" applyBorder="1" applyAlignment="1">
      <alignment vertical="top"/>
    </xf>
    <xf numFmtId="0" fontId="39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styles" Target="styles.xml" /><Relationship Id="rId8" Type="http://schemas.openxmlformats.org/officeDocument/2006/relationships/theme" Target="theme/theme1.xml" /><Relationship Id="rId9" Type="http://schemas.openxmlformats.org/officeDocument/2006/relationships/calcChain" Target="calcChain.xml" /><Relationship Id="rId10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113106123" TargetMode="External" /><Relationship Id="rId2" Type="http://schemas.openxmlformats.org/officeDocument/2006/relationships/hyperlink" Target="https://podminky.urs.cz/item/CS_URS_2025_01/113106171" TargetMode="External" /><Relationship Id="rId3" Type="http://schemas.openxmlformats.org/officeDocument/2006/relationships/hyperlink" Target="https://podminky.urs.cz/item/CS_URS_2025_01/113107162" TargetMode="External" /><Relationship Id="rId4" Type="http://schemas.openxmlformats.org/officeDocument/2006/relationships/hyperlink" Target="https://podminky.urs.cz/item/CS_URS_2025_01/113107170" TargetMode="External" /><Relationship Id="rId5" Type="http://schemas.openxmlformats.org/officeDocument/2006/relationships/hyperlink" Target="https://podminky.urs.cz/item/CS_URS_2025_01/113107222" TargetMode="External" /><Relationship Id="rId6" Type="http://schemas.openxmlformats.org/officeDocument/2006/relationships/hyperlink" Target="https://podminky.urs.cz/item/CS_URS_2025_01/113107231" TargetMode="External" /><Relationship Id="rId7" Type="http://schemas.openxmlformats.org/officeDocument/2006/relationships/hyperlink" Target="https://podminky.urs.cz/item/CS_URS_2025_01/113107243" TargetMode="External" /><Relationship Id="rId8" Type="http://schemas.openxmlformats.org/officeDocument/2006/relationships/hyperlink" Target="https://podminky.urs.cz/item/CS_URS_2025_01/113201112" TargetMode="External" /><Relationship Id="rId9" Type="http://schemas.openxmlformats.org/officeDocument/2006/relationships/hyperlink" Target="https://podminky.urs.cz/item/CS_URS_2025_01/121112003" TargetMode="External" /><Relationship Id="rId10" Type="http://schemas.openxmlformats.org/officeDocument/2006/relationships/hyperlink" Target="https://podminky.urs.cz/item/CS_URS_2025_01/162251102" TargetMode="External" /><Relationship Id="rId11" Type="http://schemas.openxmlformats.org/officeDocument/2006/relationships/hyperlink" Target="https://podminky.urs.cz/item/CS_URS_2025_01/162751119" TargetMode="External" /><Relationship Id="rId12" Type="http://schemas.openxmlformats.org/officeDocument/2006/relationships/hyperlink" Target="https://podminky.urs.cz/item/CS_URS_2025_01/171201231" TargetMode="External" /><Relationship Id="rId13" Type="http://schemas.openxmlformats.org/officeDocument/2006/relationships/hyperlink" Target="https://podminky.urs.cz/item/CS_URS_2025_01/171251201" TargetMode="External" /><Relationship Id="rId14" Type="http://schemas.openxmlformats.org/officeDocument/2006/relationships/hyperlink" Target="https://podminky.urs.cz/item/CS_URS_2025_01/181411131" TargetMode="External" /><Relationship Id="rId15" Type="http://schemas.openxmlformats.org/officeDocument/2006/relationships/hyperlink" Target="https://podminky.urs.cz/item/CS_URS_2025_01/181951111" TargetMode="External" /><Relationship Id="rId16" Type="http://schemas.openxmlformats.org/officeDocument/2006/relationships/hyperlink" Target="https://podminky.urs.cz/item/CS_URS_2025_01/182351124" TargetMode="External" /><Relationship Id="rId17" Type="http://schemas.openxmlformats.org/officeDocument/2006/relationships/hyperlink" Target="https://podminky.urs.cz/item/CS_URS_2025_01/564851111" TargetMode="External" /><Relationship Id="rId18" Type="http://schemas.openxmlformats.org/officeDocument/2006/relationships/hyperlink" Target="https://podminky.urs.cz/item/CS_URS_2025_01/567122114" TargetMode="External" /><Relationship Id="rId19" Type="http://schemas.openxmlformats.org/officeDocument/2006/relationships/hyperlink" Target="https://podminky.urs.cz/item/CS_URS_2025_01/573231106" TargetMode="External" /><Relationship Id="rId20" Type="http://schemas.openxmlformats.org/officeDocument/2006/relationships/hyperlink" Target="https://podminky.urs.cz/item/CS_URS_2025_01/577134111" TargetMode="External" /><Relationship Id="rId21" Type="http://schemas.openxmlformats.org/officeDocument/2006/relationships/hyperlink" Target="https://podminky.urs.cz/item/CS_URS_2025_01/577165112" TargetMode="External" /><Relationship Id="rId22" Type="http://schemas.openxmlformats.org/officeDocument/2006/relationships/hyperlink" Target="https://podminky.urs.cz/item/CS_URS_2025_01/596211112" TargetMode="External" /><Relationship Id="rId23" Type="http://schemas.openxmlformats.org/officeDocument/2006/relationships/hyperlink" Target="https://podminky.urs.cz/item/CS_URS_2025_01/596211211" TargetMode="External" /><Relationship Id="rId24" Type="http://schemas.openxmlformats.org/officeDocument/2006/relationships/hyperlink" Target="https://podminky.urs.cz/item/CS_URS_2025_01/596212213" TargetMode="External" /><Relationship Id="rId25" Type="http://schemas.openxmlformats.org/officeDocument/2006/relationships/hyperlink" Target="https://podminky.urs.cz/item/CS_URS_2025_01/899133211" TargetMode="External" /><Relationship Id="rId26" Type="http://schemas.openxmlformats.org/officeDocument/2006/relationships/hyperlink" Target="https://podminky.urs.cz/item/CS_URS_2025_01/915111111" TargetMode="External" /><Relationship Id="rId27" Type="http://schemas.openxmlformats.org/officeDocument/2006/relationships/hyperlink" Target="https://podminky.urs.cz/item/CS_URS_2025_01/915131111" TargetMode="External" /><Relationship Id="rId28" Type="http://schemas.openxmlformats.org/officeDocument/2006/relationships/hyperlink" Target="https://podminky.urs.cz/item/CS_URS_2025_01/915211112" TargetMode="External" /><Relationship Id="rId29" Type="http://schemas.openxmlformats.org/officeDocument/2006/relationships/hyperlink" Target="https://podminky.urs.cz/item/CS_URS_2025_01/915231112" TargetMode="External" /><Relationship Id="rId30" Type="http://schemas.openxmlformats.org/officeDocument/2006/relationships/hyperlink" Target="https://podminky.urs.cz/item/CS_URS_2025_01/915611111" TargetMode="External" /><Relationship Id="rId31" Type="http://schemas.openxmlformats.org/officeDocument/2006/relationships/hyperlink" Target="https://podminky.urs.cz/item/CS_URS_2025_01/915621111" TargetMode="External" /><Relationship Id="rId32" Type="http://schemas.openxmlformats.org/officeDocument/2006/relationships/hyperlink" Target="https://podminky.urs.cz/item/CS_URS_2025_01/916131113" TargetMode="External" /><Relationship Id="rId33" Type="http://schemas.openxmlformats.org/officeDocument/2006/relationships/hyperlink" Target="https://podminky.urs.cz/item/CS_URS_2025_01/916991121" TargetMode="External" /><Relationship Id="rId34" Type="http://schemas.openxmlformats.org/officeDocument/2006/relationships/hyperlink" Target="https://podminky.urs.cz/item/CS_URS_2025_01/919112233" TargetMode="External" /><Relationship Id="rId35" Type="http://schemas.openxmlformats.org/officeDocument/2006/relationships/hyperlink" Target="https://podminky.urs.cz/item/CS_URS_2025_01/919122132" TargetMode="External" /><Relationship Id="rId36" Type="http://schemas.openxmlformats.org/officeDocument/2006/relationships/hyperlink" Target="https://podminky.urs.cz/item/CS_URS_2025_01/919735113" TargetMode="External" /><Relationship Id="rId37" Type="http://schemas.openxmlformats.org/officeDocument/2006/relationships/hyperlink" Target="https://podminky.urs.cz/item/CS_URS_2025_01/938908411" TargetMode="External" /><Relationship Id="rId38" Type="http://schemas.openxmlformats.org/officeDocument/2006/relationships/hyperlink" Target="https://podminky.urs.cz/item/CS_URS_2025_01/966006261" TargetMode="External" /><Relationship Id="rId39" Type="http://schemas.openxmlformats.org/officeDocument/2006/relationships/hyperlink" Target="https://podminky.urs.cz/item/CS_URS_2025_01/979054451" TargetMode="External" /><Relationship Id="rId40" Type="http://schemas.openxmlformats.org/officeDocument/2006/relationships/hyperlink" Target="https://podminky.urs.cz/item/CS_URS_2025_01/997221551" TargetMode="External" /><Relationship Id="rId41" Type="http://schemas.openxmlformats.org/officeDocument/2006/relationships/hyperlink" Target="https://podminky.urs.cz/item/CS_URS_2025_01/997221559" TargetMode="External" /><Relationship Id="rId42" Type="http://schemas.openxmlformats.org/officeDocument/2006/relationships/hyperlink" Target="https://podminky.urs.cz/item/CS_URS_2025_01/997221561" TargetMode="External" /><Relationship Id="rId43" Type="http://schemas.openxmlformats.org/officeDocument/2006/relationships/hyperlink" Target="https://podminky.urs.cz/item/CS_URS_2025_01/997221569" TargetMode="External" /><Relationship Id="rId44" Type="http://schemas.openxmlformats.org/officeDocument/2006/relationships/hyperlink" Target="https://podminky.urs.cz/item/CS_URS_2025_01/997221571" TargetMode="External" /><Relationship Id="rId45" Type="http://schemas.openxmlformats.org/officeDocument/2006/relationships/hyperlink" Target="https://podminky.urs.cz/item/CS_URS_2025_01/997221579" TargetMode="External" /><Relationship Id="rId46" Type="http://schemas.openxmlformats.org/officeDocument/2006/relationships/hyperlink" Target="https://podminky.urs.cz/item/CS_URS_2025_01/997221861" TargetMode="External" /><Relationship Id="rId47" Type="http://schemas.openxmlformats.org/officeDocument/2006/relationships/hyperlink" Target="https://podminky.urs.cz/item/CS_URS_2025_01/997221873" TargetMode="External" /><Relationship Id="rId48" Type="http://schemas.openxmlformats.org/officeDocument/2006/relationships/hyperlink" Target="https://podminky.urs.cz/item/CS_URS_2025_01/997221875" TargetMode="External" /><Relationship Id="rId49" Type="http://schemas.openxmlformats.org/officeDocument/2006/relationships/hyperlink" Target="https://podminky.urs.cz/item/CS_URS_2025_01/998225111" TargetMode="External" /><Relationship Id="rId50" Type="http://schemas.openxmlformats.org/officeDocument/2006/relationships/hyperlink" Target="https://podminky.urs.cz/item/CS_URS_2025_01/998225191" TargetMode="External" /><Relationship Id="rId51" Type="http://schemas.openxmlformats.org/officeDocument/2006/relationships/hyperlink" Target="https://podminky.urs.cz/item/CS_URS_2025_01/711161173" TargetMode="External" /><Relationship Id="rId52" Type="http://schemas.openxmlformats.org/officeDocument/2006/relationships/hyperlink" Target="https://podminky.urs.cz/item/CS_URS_2025_01/998711121" TargetMode="External" /><Relationship Id="rId53" Type="http://schemas.openxmlformats.org/officeDocument/2006/relationships/hyperlink" Target="https://podminky.urs.cz/item/CS_URS_2025_01/998711129" TargetMode="External" /><Relationship Id="rId54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113107221" TargetMode="External" /><Relationship Id="rId2" Type="http://schemas.openxmlformats.org/officeDocument/2006/relationships/hyperlink" Target="https://podminky.urs.cz/item/CS_URS_2025_01/113107230" TargetMode="External" /><Relationship Id="rId3" Type="http://schemas.openxmlformats.org/officeDocument/2006/relationships/hyperlink" Target="https://podminky.urs.cz/item/CS_URS_2025_01/113107231" TargetMode="External" /><Relationship Id="rId4" Type="http://schemas.openxmlformats.org/officeDocument/2006/relationships/hyperlink" Target="https://podminky.urs.cz/item/CS_URS_2025_01/113107241" TargetMode="External" /><Relationship Id="rId5" Type="http://schemas.openxmlformats.org/officeDocument/2006/relationships/hyperlink" Target="https://podminky.urs.cz/item/CS_URS_2025_01/113107243" TargetMode="External" /><Relationship Id="rId6" Type="http://schemas.openxmlformats.org/officeDocument/2006/relationships/hyperlink" Target="https://podminky.urs.cz/item/CS_URS_2025_01/113202111" TargetMode="External" /><Relationship Id="rId7" Type="http://schemas.openxmlformats.org/officeDocument/2006/relationships/hyperlink" Target="https://podminky.urs.cz/item/CS_URS_2025_01/113203111" TargetMode="External" /><Relationship Id="rId8" Type="http://schemas.openxmlformats.org/officeDocument/2006/relationships/hyperlink" Target="https://podminky.urs.cz/item/CS_URS_2025_01/121151123" TargetMode="External" /><Relationship Id="rId9" Type="http://schemas.openxmlformats.org/officeDocument/2006/relationships/hyperlink" Target="https://podminky.urs.cz/item/CS_URS_2025_01/162251102" TargetMode="External" /><Relationship Id="rId10" Type="http://schemas.openxmlformats.org/officeDocument/2006/relationships/hyperlink" Target="https://podminky.urs.cz/item/CS_URS_2025_01/162751119" TargetMode="External" /><Relationship Id="rId11" Type="http://schemas.openxmlformats.org/officeDocument/2006/relationships/hyperlink" Target="https://podminky.urs.cz/item/CS_URS_2025_01/171201231" TargetMode="External" /><Relationship Id="rId12" Type="http://schemas.openxmlformats.org/officeDocument/2006/relationships/hyperlink" Target="https://podminky.urs.cz/item/CS_URS_2025_01/171251201" TargetMode="External" /><Relationship Id="rId13" Type="http://schemas.openxmlformats.org/officeDocument/2006/relationships/hyperlink" Target="https://podminky.urs.cz/item/CS_URS_2025_01/181411131" TargetMode="External" /><Relationship Id="rId14" Type="http://schemas.openxmlformats.org/officeDocument/2006/relationships/hyperlink" Target="https://podminky.urs.cz/item/CS_URS_2025_01/181951111" TargetMode="External" /><Relationship Id="rId15" Type="http://schemas.openxmlformats.org/officeDocument/2006/relationships/hyperlink" Target="https://podminky.urs.cz/item/CS_URS_2025_01/182351124" TargetMode="External" /><Relationship Id="rId16" Type="http://schemas.openxmlformats.org/officeDocument/2006/relationships/hyperlink" Target="https://podminky.urs.cz/item/CS_URS_2025_01/183101321" TargetMode="External" /><Relationship Id="rId17" Type="http://schemas.openxmlformats.org/officeDocument/2006/relationships/hyperlink" Target="https://podminky.urs.cz/item/CS_URS_2025_01/184102114" TargetMode="External" /><Relationship Id="rId18" Type="http://schemas.openxmlformats.org/officeDocument/2006/relationships/hyperlink" Target="https://podminky.urs.cz/item/CS_URS_2025_01/184502112" TargetMode="External" /><Relationship Id="rId19" Type="http://schemas.openxmlformats.org/officeDocument/2006/relationships/hyperlink" Target="https://podminky.urs.cz/item/CS_URS_2025_01/184818232" TargetMode="External" /><Relationship Id="rId20" Type="http://schemas.openxmlformats.org/officeDocument/2006/relationships/hyperlink" Target="https://podminky.urs.cz/item/CS_URS_2025_01/564851111" TargetMode="External" /><Relationship Id="rId21" Type="http://schemas.openxmlformats.org/officeDocument/2006/relationships/hyperlink" Target="https://podminky.urs.cz/item/CS_URS_2025_01/564861011" TargetMode="External" /><Relationship Id="rId22" Type="http://schemas.openxmlformats.org/officeDocument/2006/relationships/hyperlink" Target="https://podminky.urs.cz/item/CS_URS_2025_01/567122114" TargetMode="External" /><Relationship Id="rId23" Type="http://schemas.openxmlformats.org/officeDocument/2006/relationships/hyperlink" Target="https://podminky.urs.cz/item/CS_URS_2025_01/573231106" TargetMode="External" /><Relationship Id="rId24" Type="http://schemas.openxmlformats.org/officeDocument/2006/relationships/hyperlink" Target="https://podminky.urs.cz/item/CS_URS_2025_01/577134111" TargetMode="External" /><Relationship Id="rId25" Type="http://schemas.openxmlformats.org/officeDocument/2006/relationships/hyperlink" Target="https://podminky.urs.cz/item/CS_URS_2025_01/577165112" TargetMode="External" /><Relationship Id="rId26" Type="http://schemas.openxmlformats.org/officeDocument/2006/relationships/hyperlink" Target="https://podminky.urs.cz/item/CS_URS_2025_01/596211112" TargetMode="External" /><Relationship Id="rId27" Type="http://schemas.openxmlformats.org/officeDocument/2006/relationships/hyperlink" Target="https://podminky.urs.cz/item/CS_URS_2025_01/596211211" TargetMode="External" /><Relationship Id="rId28" Type="http://schemas.openxmlformats.org/officeDocument/2006/relationships/hyperlink" Target="https://podminky.urs.cz/item/CS_URS_2025_01/596212213" TargetMode="External" /><Relationship Id="rId29" Type="http://schemas.openxmlformats.org/officeDocument/2006/relationships/hyperlink" Target="https://podminky.urs.cz/item/CS_URS_2025_01/899133211" TargetMode="External" /><Relationship Id="rId30" Type="http://schemas.openxmlformats.org/officeDocument/2006/relationships/hyperlink" Target="https://podminky.urs.cz/item/CS_URS_2025_01/915111111" TargetMode="External" /><Relationship Id="rId31" Type="http://schemas.openxmlformats.org/officeDocument/2006/relationships/hyperlink" Target="https://podminky.urs.cz/item/CS_URS_2025_01/915131111" TargetMode="External" /><Relationship Id="rId32" Type="http://schemas.openxmlformats.org/officeDocument/2006/relationships/hyperlink" Target="https://podminky.urs.cz/item/CS_URS_2025_01/915211112" TargetMode="External" /><Relationship Id="rId33" Type="http://schemas.openxmlformats.org/officeDocument/2006/relationships/hyperlink" Target="https://podminky.urs.cz/item/CS_URS_2025_01/915231112" TargetMode="External" /><Relationship Id="rId34" Type="http://schemas.openxmlformats.org/officeDocument/2006/relationships/hyperlink" Target="https://podminky.urs.cz/item/CS_URS_2025_01/915611111" TargetMode="External" /><Relationship Id="rId35" Type="http://schemas.openxmlformats.org/officeDocument/2006/relationships/hyperlink" Target="https://podminky.urs.cz/item/CS_URS_2025_01/915621111" TargetMode="External" /><Relationship Id="rId36" Type="http://schemas.openxmlformats.org/officeDocument/2006/relationships/hyperlink" Target="https://podminky.urs.cz/item/CS_URS_2025_01/916131113" TargetMode="External" /><Relationship Id="rId37" Type="http://schemas.openxmlformats.org/officeDocument/2006/relationships/hyperlink" Target="https://podminky.urs.cz/item/CS_URS_2025_01/916231113" TargetMode="External" /><Relationship Id="rId38" Type="http://schemas.openxmlformats.org/officeDocument/2006/relationships/hyperlink" Target="https://podminky.urs.cz/item/CS_URS_2025_01/916241113" TargetMode="External" /><Relationship Id="rId39" Type="http://schemas.openxmlformats.org/officeDocument/2006/relationships/hyperlink" Target="https://podminky.urs.cz/item/CS_URS_2025_01/916991121" TargetMode="External" /><Relationship Id="rId40" Type="http://schemas.openxmlformats.org/officeDocument/2006/relationships/hyperlink" Target="https://podminky.urs.cz/item/CS_URS_2025_01/919112233" TargetMode="External" /><Relationship Id="rId41" Type="http://schemas.openxmlformats.org/officeDocument/2006/relationships/hyperlink" Target="https://podminky.urs.cz/item/CS_URS_2025_01/919122132" TargetMode="External" /><Relationship Id="rId42" Type="http://schemas.openxmlformats.org/officeDocument/2006/relationships/hyperlink" Target="https://podminky.urs.cz/item/CS_URS_2025_01/919735113" TargetMode="External" /><Relationship Id="rId43" Type="http://schemas.openxmlformats.org/officeDocument/2006/relationships/hyperlink" Target="https://podminky.urs.cz/item/CS_URS_2025_01/938908411" TargetMode="External" /><Relationship Id="rId44" Type="http://schemas.openxmlformats.org/officeDocument/2006/relationships/hyperlink" Target="https://podminky.urs.cz/item/CS_URS_2025_01/966006261" TargetMode="External" /><Relationship Id="rId45" Type="http://schemas.openxmlformats.org/officeDocument/2006/relationships/hyperlink" Target="https://podminky.urs.cz/item/CS_URS_2025_01/979024443" TargetMode="External" /><Relationship Id="rId46" Type="http://schemas.openxmlformats.org/officeDocument/2006/relationships/hyperlink" Target="https://podminky.urs.cz/item/CS_URS_2025_01/979071112" TargetMode="External" /><Relationship Id="rId47" Type="http://schemas.openxmlformats.org/officeDocument/2006/relationships/hyperlink" Target="https://podminky.urs.cz/item/CS_URS_2025_01/997221551" TargetMode="External" /><Relationship Id="rId48" Type="http://schemas.openxmlformats.org/officeDocument/2006/relationships/hyperlink" Target="https://podminky.urs.cz/item/CS_URS_2025_01/997221559" TargetMode="External" /><Relationship Id="rId49" Type="http://schemas.openxmlformats.org/officeDocument/2006/relationships/hyperlink" Target="https://podminky.urs.cz/item/CS_URS_2025_01/997221561" TargetMode="External" /><Relationship Id="rId50" Type="http://schemas.openxmlformats.org/officeDocument/2006/relationships/hyperlink" Target="https://podminky.urs.cz/item/CS_URS_2025_01/997221569" TargetMode="External" /><Relationship Id="rId51" Type="http://schemas.openxmlformats.org/officeDocument/2006/relationships/hyperlink" Target="https://podminky.urs.cz/item/CS_URS_2025_01/997221571" TargetMode="External" /><Relationship Id="rId52" Type="http://schemas.openxmlformats.org/officeDocument/2006/relationships/hyperlink" Target="https://podminky.urs.cz/item/CS_URS_2025_01/997221579" TargetMode="External" /><Relationship Id="rId53" Type="http://schemas.openxmlformats.org/officeDocument/2006/relationships/hyperlink" Target="https://podminky.urs.cz/item/CS_URS_2025_01/997221861" TargetMode="External" /><Relationship Id="rId54" Type="http://schemas.openxmlformats.org/officeDocument/2006/relationships/hyperlink" Target="https://podminky.urs.cz/item/CS_URS_2025_01/997221873" TargetMode="External" /><Relationship Id="rId55" Type="http://schemas.openxmlformats.org/officeDocument/2006/relationships/hyperlink" Target="https://podminky.urs.cz/item/CS_URS_2025_01/997221875" TargetMode="External" /><Relationship Id="rId56" Type="http://schemas.openxmlformats.org/officeDocument/2006/relationships/hyperlink" Target="https://podminky.urs.cz/item/CS_URS_2025_01/998225111" TargetMode="External" /><Relationship Id="rId57" Type="http://schemas.openxmlformats.org/officeDocument/2006/relationships/hyperlink" Target="https://podminky.urs.cz/item/CS_URS_2025_01/998225191" TargetMode="External" /><Relationship Id="rId58" Type="http://schemas.openxmlformats.org/officeDocument/2006/relationships/hyperlink" Target="https://podminky.urs.cz/item/CS_URS_2025_01/711161173" TargetMode="External" /><Relationship Id="rId59" Type="http://schemas.openxmlformats.org/officeDocument/2006/relationships/hyperlink" Target="https://podminky.urs.cz/item/CS_URS_2025_01/998711121" TargetMode="External" /><Relationship Id="rId60" Type="http://schemas.openxmlformats.org/officeDocument/2006/relationships/hyperlink" Target="https://podminky.urs.cz/item/CS_URS_2025_01/998711129" TargetMode="External" /><Relationship Id="rId6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012203000" TargetMode="External" /><Relationship Id="rId2" Type="http://schemas.openxmlformats.org/officeDocument/2006/relationships/hyperlink" Target="https://podminky.urs.cz/item/CS_URS_2025_01/012303000" TargetMode="External" /><Relationship Id="rId3" Type="http://schemas.openxmlformats.org/officeDocument/2006/relationships/hyperlink" Target="https://podminky.urs.cz/item/CS_URS_2025_01/012403000" TargetMode="External" /><Relationship Id="rId4" Type="http://schemas.openxmlformats.org/officeDocument/2006/relationships/hyperlink" Target="https://podminky.urs.cz/item/CS_URS_2025_01/013203000" TargetMode="External" /><Relationship Id="rId5" Type="http://schemas.openxmlformats.org/officeDocument/2006/relationships/hyperlink" Target="https://podminky.urs.cz/item/CS_URS_2025_01/013254000" TargetMode="External" /><Relationship Id="rId6" Type="http://schemas.openxmlformats.org/officeDocument/2006/relationships/hyperlink" Target="https://podminky.urs.cz/item/CS_URS_2025_01/013274000" TargetMode="External" /><Relationship Id="rId7" Type="http://schemas.openxmlformats.org/officeDocument/2006/relationships/hyperlink" Target="https://podminky.urs.cz/item/CS_URS_2025_01/013284000" TargetMode="External" /><Relationship Id="rId8" Type="http://schemas.openxmlformats.org/officeDocument/2006/relationships/hyperlink" Target="https://podminky.urs.cz/item/CS_URS_2025_01/034303000" TargetMode="External" /><Relationship Id="rId9" Type="http://schemas.openxmlformats.org/officeDocument/2006/relationships/hyperlink" Target="https://podminky.urs.cz/item/CS_URS_2025_01/034503000" TargetMode="External" /><Relationship Id="rId10" Type="http://schemas.openxmlformats.org/officeDocument/2006/relationships/hyperlink" Target="https://podminky.urs.cz/item/CS_URS_2025_01/045203000" TargetMode="External" /><Relationship Id="rId11" Type="http://schemas.openxmlformats.org/officeDocument/2006/relationships/hyperlink" Target="https://podminky.urs.cz/item/CS_URS_2025_01/045303000" TargetMode="External" /><Relationship Id="rId12" Type="http://schemas.openxmlformats.org/officeDocument/2006/relationships/hyperlink" Target="https://podminky.urs.cz/item/CS_URS_2025_01/090001000" TargetMode="External" /><Relationship Id="rId13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030001000" TargetMode="External" /><Relationship Id="rId2" Type="http://schemas.openxmlformats.org/officeDocument/2006/relationships/hyperlink" Target="https://podminky.urs.cz/item/CS_URS_2025_01/060001000" TargetMode="External" /><Relationship Id="rId3" Type="http://schemas.openxmlformats.org/officeDocument/2006/relationships/hyperlink" Target="https://podminky.urs.cz/item/CS_URS_2025_01/070001000" TargetMode="External" /><Relationship Id="rId4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7" t="s">
        <v>0</v>
      </c>
      <c r="AZ1" s="17" t="s">
        <v>1</v>
      </c>
      <c r="BA1" s="17" t="s">
        <v>2</v>
      </c>
      <c r="BB1" s="17" t="s">
        <v>3</v>
      </c>
      <c r="BT1" s="17" t="s">
        <v>4</v>
      </c>
      <c r="BU1" s="17" t="s">
        <v>4</v>
      </c>
      <c r="BV1" s="17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8" t="s">
        <v>6</v>
      </c>
      <c r="BT2" s="18" t="s">
        <v>7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8</v>
      </c>
    </row>
    <row r="4" s="1" customFormat="1" ht="24.96" customHeight="1">
      <c r="B4" s="22"/>
      <c r="C4" s="23"/>
      <c r="D4" s="24" t="s">
        <v>9</v>
      </c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1"/>
      <c r="AS4" s="25" t="s">
        <v>10</v>
      </c>
      <c r="BE4" s="26" t="s">
        <v>11</v>
      </c>
      <c r="BS4" s="18" t="s">
        <v>12</v>
      </c>
    </row>
    <row r="5" s="1" customFormat="1" ht="12" customHeight="1">
      <c r="B5" s="22"/>
      <c r="C5" s="23"/>
      <c r="D5" s="27" t="s">
        <v>13</v>
      </c>
      <c r="E5" s="23"/>
      <c r="F5" s="23"/>
      <c r="G5" s="23"/>
      <c r="H5" s="23"/>
      <c r="I5" s="23"/>
      <c r="J5" s="23"/>
      <c r="K5" s="28" t="s">
        <v>14</v>
      </c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1"/>
      <c r="BE5" s="29" t="s">
        <v>15</v>
      </c>
      <c r="BS5" s="18" t="s">
        <v>6</v>
      </c>
    </row>
    <row r="6" s="1" customFormat="1" ht="36.96" customHeight="1">
      <c r="B6" s="22"/>
      <c r="C6" s="23"/>
      <c r="D6" s="30" t="s">
        <v>16</v>
      </c>
      <c r="E6" s="23"/>
      <c r="F6" s="23"/>
      <c r="G6" s="23"/>
      <c r="H6" s="23"/>
      <c r="I6" s="23"/>
      <c r="J6" s="23"/>
      <c r="K6" s="31" t="s">
        <v>17</v>
      </c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1"/>
      <c r="BE6" s="32"/>
      <c r="BS6" s="18" t="s">
        <v>6</v>
      </c>
    </row>
    <row r="7" s="1" customFormat="1" ht="12" customHeight="1">
      <c r="B7" s="22"/>
      <c r="C7" s="23"/>
      <c r="D7" s="33" t="s">
        <v>18</v>
      </c>
      <c r="E7" s="23"/>
      <c r="F7" s="23"/>
      <c r="G7" s="23"/>
      <c r="H7" s="23"/>
      <c r="I7" s="23"/>
      <c r="J7" s="23"/>
      <c r="K7" s="28" t="s">
        <v>19</v>
      </c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33" t="s">
        <v>20</v>
      </c>
      <c r="AL7" s="23"/>
      <c r="AM7" s="23"/>
      <c r="AN7" s="28" t="s">
        <v>19</v>
      </c>
      <c r="AO7" s="23"/>
      <c r="AP7" s="23"/>
      <c r="AQ7" s="23"/>
      <c r="AR7" s="21"/>
      <c r="BE7" s="32"/>
      <c r="BS7" s="18" t="s">
        <v>6</v>
      </c>
    </row>
    <row r="8" s="1" customFormat="1" ht="12" customHeight="1">
      <c r="B8" s="22"/>
      <c r="C8" s="23"/>
      <c r="D8" s="33" t="s">
        <v>21</v>
      </c>
      <c r="E8" s="23"/>
      <c r="F8" s="23"/>
      <c r="G8" s="23"/>
      <c r="H8" s="23"/>
      <c r="I8" s="23"/>
      <c r="J8" s="23"/>
      <c r="K8" s="28" t="s">
        <v>22</v>
      </c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33" t="s">
        <v>23</v>
      </c>
      <c r="AL8" s="23"/>
      <c r="AM8" s="23"/>
      <c r="AN8" s="34" t="s">
        <v>24</v>
      </c>
      <c r="AO8" s="23"/>
      <c r="AP8" s="23"/>
      <c r="AQ8" s="23"/>
      <c r="AR8" s="21"/>
      <c r="BE8" s="32"/>
      <c r="BS8" s="18" t="s">
        <v>6</v>
      </c>
    </row>
    <row r="9" s="1" customFormat="1" ht="14.4" customHeight="1">
      <c r="B9" s="22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1"/>
      <c r="BE9" s="32"/>
      <c r="BS9" s="18" t="s">
        <v>6</v>
      </c>
    </row>
    <row r="10" s="1" customFormat="1" ht="12" customHeight="1">
      <c r="B10" s="22"/>
      <c r="C10" s="23"/>
      <c r="D10" s="33" t="s">
        <v>25</v>
      </c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33" t="s">
        <v>26</v>
      </c>
      <c r="AL10" s="23"/>
      <c r="AM10" s="23"/>
      <c r="AN10" s="28" t="s">
        <v>19</v>
      </c>
      <c r="AO10" s="23"/>
      <c r="AP10" s="23"/>
      <c r="AQ10" s="23"/>
      <c r="AR10" s="21"/>
      <c r="BE10" s="32"/>
      <c r="BS10" s="18" t="s">
        <v>6</v>
      </c>
    </row>
    <row r="11" s="1" customFormat="1" ht="18.48" customHeight="1">
      <c r="B11" s="22"/>
      <c r="C11" s="23"/>
      <c r="D11" s="23"/>
      <c r="E11" s="28" t="s">
        <v>27</v>
      </c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33" t="s">
        <v>28</v>
      </c>
      <c r="AL11" s="23"/>
      <c r="AM11" s="23"/>
      <c r="AN11" s="28" t="s">
        <v>19</v>
      </c>
      <c r="AO11" s="23"/>
      <c r="AP11" s="23"/>
      <c r="AQ11" s="23"/>
      <c r="AR11" s="21"/>
      <c r="BE11" s="32"/>
      <c r="BS11" s="18" t="s">
        <v>6</v>
      </c>
    </row>
    <row r="12" s="1" customFormat="1" ht="6.96" customHeight="1">
      <c r="B12" s="22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1"/>
      <c r="BE12" s="32"/>
      <c r="BS12" s="18" t="s">
        <v>6</v>
      </c>
    </row>
    <row r="13" s="1" customFormat="1" ht="12" customHeight="1">
      <c r="B13" s="22"/>
      <c r="C13" s="23"/>
      <c r="D13" s="33" t="s">
        <v>29</v>
      </c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33" t="s">
        <v>26</v>
      </c>
      <c r="AL13" s="23"/>
      <c r="AM13" s="23"/>
      <c r="AN13" s="35" t="s">
        <v>30</v>
      </c>
      <c r="AO13" s="23"/>
      <c r="AP13" s="23"/>
      <c r="AQ13" s="23"/>
      <c r="AR13" s="21"/>
      <c r="BE13" s="32"/>
      <c r="BS13" s="18" t="s">
        <v>6</v>
      </c>
    </row>
    <row r="14">
      <c r="B14" s="22"/>
      <c r="C14" s="23"/>
      <c r="D14" s="23"/>
      <c r="E14" s="35" t="s">
        <v>30</v>
      </c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3" t="s">
        <v>28</v>
      </c>
      <c r="AL14" s="23"/>
      <c r="AM14" s="23"/>
      <c r="AN14" s="35" t="s">
        <v>30</v>
      </c>
      <c r="AO14" s="23"/>
      <c r="AP14" s="23"/>
      <c r="AQ14" s="23"/>
      <c r="AR14" s="21"/>
      <c r="BE14" s="32"/>
      <c r="BS14" s="18" t="s">
        <v>6</v>
      </c>
    </row>
    <row r="15" s="1" customFormat="1" ht="6.96" customHeight="1">
      <c r="B15" s="22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1"/>
      <c r="BE15" s="32"/>
      <c r="BS15" s="18" t="s">
        <v>4</v>
      </c>
    </row>
    <row r="16" s="1" customFormat="1" ht="12" customHeight="1">
      <c r="B16" s="22"/>
      <c r="C16" s="23"/>
      <c r="D16" s="33" t="s">
        <v>31</v>
      </c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33" t="s">
        <v>26</v>
      </c>
      <c r="AL16" s="23"/>
      <c r="AM16" s="23"/>
      <c r="AN16" s="28" t="s">
        <v>19</v>
      </c>
      <c r="AO16" s="23"/>
      <c r="AP16" s="23"/>
      <c r="AQ16" s="23"/>
      <c r="AR16" s="21"/>
      <c r="BE16" s="32"/>
      <c r="BS16" s="18" t="s">
        <v>4</v>
      </c>
    </row>
    <row r="17" s="1" customFormat="1" ht="18.48" customHeight="1">
      <c r="B17" s="22"/>
      <c r="C17" s="23"/>
      <c r="D17" s="23"/>
      <c r="E17" s="28" t="s">
        <v>27</v>
      </c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33" t="s">
        <v>28</v>
      </c>
      <c r="AL17" s="23"/>
      <c r="AM17" s="23"/>
      <c r="AN17" s="28" t="s">
        <v>19</v>
      </c>
      <c r="AO17" s="23"/>
      <c r="AP17" s="23"/>
      <c r="AQ17" s="23"/>
      <c r="AR17" s="21"/>
      <c r="BE17" s="32"/>
      <c r="BS17" s="18" t="s">
        <v>32</v>
      </c>
    </row>
    <row r="18" s="1" customFormat="1" ht="6.96" customHeight="1">
      <c r="B18" s="22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1"/>
      <c r="BE18" s="32"/>
      <c r="BS18" s="18" t="s">
        <v>6</v>
      </c>
    </row>
    <row r="19" s="1" customFormat="1" ht="12" customHeight="1">
      <c r="B19" s="22"/>
      <c r="C19" s="23"/>
      <c r="D19" s="33" t="s">
        <v>33</v>
      </c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33" t="s">
        <v>26</v>
      </c>
      <c r="AL19" s="23"/>
      <c r="AM19" s="23"/>
      <c r="AN19" s="28" t="s">
        <v>34</v>
      </c>
      <c r="AO19" s="23"/>
      <c r="AP19" s="23"/>
      <c r="AQ19" s="23"/>
      <c r="AR19" s="21"/>
      <c r="BE19" s="32"/>
      <c r="BS19" s="18" t="s">
        <v>6</v>
      </c>
    </row>
    <row r="20" s="1" customFormat="1" ht="18.48" customHeight="1">
      <c r="B20" s="22"/>
      <c r="C20" s="23"/>
      <c r="D20" s="23"/>
      <c r="E20" s="28" t="s">
        <v>35</v>
      </c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33" t="s">
        <v>28</v>
      </c>
      <c r="AL20" s="23"/>
      <c r="AM20" s="23"/>
      <c r="AN20" s="28" t="s">
        <v>36</v>
      </c>
      <c r="AO20" s="23"/>
      <c r="AP20" s="23"/>
      <c r="AQ20" s="23"/>
      <c r="AR20" s="21"/>
      <c r="BE20" s="32"/>
      <c r="BS20" s="18" t="s">
        <v>4</v>
      </c>
    </row>
    <row r="21" s="1" customFormat="1" ht="6.96" customHeight="1">
      <c r="B21" s="22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1"/>
      <c r="BE21" s="32"/>
    </row>
    <row r="22" s="1" customFormat="1" ht="12" customHeight="1">
      <c r="B22" s="22"/>
      <c r="C22" s="23"/>
      <c r="D22" s="33" t="s">
        <v>37</v>
      </c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1"/>
      <c r="BE22" s="32"/>
    </row>
    <row r="23" s="1" customFormat="1" ht="47.25" customHeight="1">
      <c r="B23" s="22"/>
      <c r="C23" s="23"/>
      <c r="D23" s="23"/>
      <c r="E23" s="37" t="s">
        <v>38</v>
      </c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23"/>
      <c r="AP23" s="23"/>
      <c r="AQ23" s="23"/>
      <c r="AR23" s="21"/>
      <c r="BE23" s="32"/>
    </row>
    <row r="24" s="1" customFormat="1" ht="6.96" customHeight="1">
      <c r="B24" s="22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1"/>
      <c r="BE24" s="32"/>
    </row>
    <row r="25" s="1" customFormat="1" ht="6.96" customHeight="1">
      <c r="B25" s="22"/>
      <c r="C25" s="23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23"/>
      <c r="AQ25" s="23"/>
      <c r="AR25" s="21"/>
      <c r="BE25" s="32"/>
    </row>
    <row r="26" s="2" customFormat="1" ht="25.92" customHeight="1">
      <c r="A26" s="39"/>
      <c r="B26" s="40"/>
      <c r="C26" s="41"/>
      <c r="D26" s="42" t="s">
        <v>39</v>
      </c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4">
        <f>ROUND(AG54,2)</f>
        <v>0</v>
      </c>
      <c r="AL26" s="43"/>
      <c r="AM26" s="43"/>
      <c r="AN26" s="43"/>
      <c r="AO26" s="43"/>
      <c r="AP26" s="41"/>
      <c r="AQ26" s="41"/>
      <c r="AR26" s="45"/>
      <c r="BE26" s="32"/>
    </row>
    <row r="27" s="2" customFormat="1" ht="6.96" customHeight="1">
      <c r="A27" s="39"/>
      <c r="B27" s="40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5"/>
      <c r="BE27" s="32"/>
    </row>
    <row r="28" s="2" customFormat="1">
      <c r="A28" s="39"/>
      <c r="B28" s="40"/>
      <c r="C28" s="41"/>
      <c r="D28" s="41"/>
      <c r="E28" s="41"/>
      <c r="F28" s="41"/>
      <c r="G28" s="41"/>
      <c r="H28" s="41"/>
      <c r="I28" s="41"/>
      <c r="J28" s="41"/>
      <c r="K28" s="41"/>
      <c r="L28" s="46" t="s">
        <v>40</v>
      </c>
      <c r="M28" s="46"/>
      <c r="N28" s="46"/>
      <c r="O28" s="46"/>
      <c r="P28" s="46"/>
      <c r="Q28" s="41"/>
      <c r="R28" s="41"/>
      <c r="S28" s="41"/>
      <c r="T28" s="41"/>
      <c r="U28" s="41"/>
      <c r="V28" s="41"/>
      <c r="W28" s="46" t="s">
        <v>41</v>
      </c>
      <c r="X28" s="46"/>
      <c r="Y28" s="46"/>
      <c r="Z28" s="46"/>
      <c r="AA28" s="46"/>
      <c r="AB28" s="46"/>
      <c r="AC28" s="46"/>
      <c r="AD28" s="46"/>
      <c r="AE28" s="46"/>
      <c r="AF28" s="41"/>
      <c r="AG28" s="41"/>
      <c r="AH28" s="41"/>
      <c r="AI28" s="41"/>
      <c r="AJ28" s="41"/>
      <c r="AK28" s="46" t="s">
        <v>42</v>
      </c>
      <c r="AL28" s="46"/>
      <c r="AM28" s="46"/>
      <c r="AN28" s="46"/>
      <c r="AO28" s="46"/>
      <c r="AP28" s="41"/>
      <c r="AQ28" s="41"/>
      <c r="AR28" s="45"/>
      <c r="BE28" s="32"/>
    </row>
    <row r="29" s="3" customFormat="1" ht="14.4" customHeight="1">
      <c r="A29" s="3"/>
      <c r="B29" s="47"/>
      <c r="C29" s="48"/>
      <c r="D29" s="33" t="s">
        <v>43</v>
      </c>
      <c r="E29" s="48"/>
      <c r="F29" s="33" t="s">
        <v>44</v>
      </c>
      <c r="G29" s="48"/>
      <c r="H29" s="48"/>
      <c r="I29" s="48"/>
      <c r="J29" s="48"/>
      <c r="K29" s="48"/>
      <c r="L29" s="49">
        <v>0.20999999999999999</v>
      </c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50">
        <f>ROUND(AZ54, 2)</f>
        <v>0</v>
      </c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50">
        <f>ROUND(AV54, 2)</f>
        <v>0</v>
      </c>
      <c r="AL29" s="48"/>
      <c r="AM29" s="48"/>
      <c r="AN29" s="48"/>
      <c r="AO29" s="48"/>
      <c r="AP29" s="48"/>
      <c r="AQ29" s="48"/>
      <c r="AR29" s="51"/>
      <c r="BE29" s="52"/>
    </row>
    <row r="30" s="3" customFormat="1" ht="14.4" customHeight="1">
      <c r="A30" s="3"/>
      <c r="B30" s="47"/>
      <c r="C30" s="48"/>
      <c r="D30" s="48"/>
      <c r="E30" s="48"/>
      <c r="F30" s="33" t="s">
        <v>45</v>
      </c>
      <c r="G30" s="48"/>
      <c r="H30" s="48"/>
      <c r="I30" s="48"/>
      <c r="J30" s="48"/>
      <c r="K30" s="48"/>
      <c r="L30" s="49">
        <v>0.12</v>
      </c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50">
        <f>ROUND(BA54, 2)</f>
        <v>0</v>
      </c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50">
        <f>ROUND(AW54, 2)</f>
        <v>0</v>
      </c>
      <c r="AL30" s="48"/>
      <c r="AM30" s="48"/>
      <c r="AN30" s="48"/>
      <c r="AO30" s="48"/>
      <c r="AP30" s="48"/>
      <c r="AQ30" s="48"/>
      <c r="AR30" s="51"/>
      <c r="BE30" s="52"/>
    </row>
    <row r="31" hidden="1" s="3" customFormat="1" ht="14.4" customHeight="1">
      <c r="A31" s="3"/>
      <c r="B31" s="47"/>
      <c r="C31" s="48"/>
      <c r="D31" s="48"/>
      <c r="E31" s="48"/>
      <c r="F31" s="33" t="s">
        <v>46</v>
      </c>
      <c r="G31" s="48"/>
      <c r="H31" s="48"/>
      <c r="I31" s="48"/>
      <c r="J31" s="48"/>
      <c r="K31" s="48"/>
      <c r="L31" s="49">
        <v>0.20999999999999999</v>
      </c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50">
        <f>ROUND(BB54, 2)</f>
        <v>0</v>
      </c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50">
        <v>0</v>
      </c>
      <c r="AL31" s="48"/>
      <c r="AM31" s="48"/>
      <c r="AN31" s="48"/>
      <c r="AO31" s="48"/>
      <c r="AP31" s="48"/>
      <c r="AQ31" s="48"/>
      <c r="AR31" s="51"/>
      <c r="BE31" s="52"/>
    </row>
    <row r="32" hidden="1" s="3" customFormat="1" ht="14.4" customHeight="1">
      <c r="A32" s="3"/>
      <c r="B32" s="47"/>
      <c r="C32" s="48"/>
      <c r="D32" s="48"/>
      <c r="E32" s="48"/>
      <c r="F32" s="33" t="s">
        <v>47</v>
      </c>
      <c r="G32" s="48"/>
      <c r="H32" s="48"/>
      <c r="I32" s="48"/>
      <c r="J32" s="48"/>
      <c r="K32" s="48"/>
      <c r="L32" s="49">
        <v>0.12</v>
      </c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50">
        <f>ROUND(BC54, 2)</f>
        <v>0</v>
      </c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50">
        <v>0</v>
      </c>
      <c r="AL32" s="48"/>
      <c r="AM32" s="48"/>
      <c r="AN32" s="48"/>
      <c r="AO32" s="48"/>
      <c r="AP32" s="48"/>
      <c r="AQ32" s="48"/>
      <c r="AR32" s="51"/>
      <c r="BE32" s="52"/>
    </row>
    <row r="33" hidden="1" s="3" customFormat="1" ht="14.4" customHeight="1">
      <c r="A33" s="3"/>
      <c r="B33" s="47"/>
      <c r="C33" s="48"/>
      <c r="D33" s="48"/>
      <c r="E33" s="48"/>
      <c r="F33" s="33" t="s">
        <v>48</v>
      </c>
      <c r="G33" s="48"/>
      <c r="H33" s="48"/>
      <c r="I33" s="48"/>
      <c r="J33" s="48"/>
      <c r="K33" s="48"/>
      <c r="L33" s="49">
        <v>0</v>
      </c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50">
        <f>ROUND(BD54, 2)</f>
        <v>0</v>
      </c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48"/>
      <c r="AK33" s="50">
        <v>0</v>
      </c>
      <c r="AL33" s="48"/>
      <c r="AM33" s="48"/>
      <c r="AN33" s="48"/>
      <c r="AO33" s="48"/>
      <c r="AP33" s="48"/>
      <c r="AQ33" s="48"/>
      <c r="AR33" s="51"/>
      <c r="BE33" s="3"/>
    </row>
    <row r="34" s="2" customFormat="1" ht="6.96" customHeight="1">
      <c r="A34" s="39"/>
      <c r="B34" s="40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5"/>
      <c r="BE34" s="39"/>
    </row>
    <row r="35" s="2" customFormat="1" ht="25.92" customHeight="1">
      <c r="A35" s="39"/>
      <c r="B35" s="40"/>
      <c r="C35" s="53"/>
      <c r="D35" s="54" t="s">
        <v>49</v>
      </c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6" t="s">
        <v>50</v>
      </c>
      <c r="U35" s="55"/>
      <c r="V35" s="55"/>
      <c r="W35" s="55"/>
      <c r="X35" s="57" t="s">
        <v>51</v>
      </c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55"/>
      <c r="AJ35" s="55"/>
      <c r="AK35" s="58">
        <f>SUM(AK26:AK33)</f>
        <v>0</v>
      </c>
      <c r="AL35" s="55"/>
      <c r="AM35" s="55"/>
      <c r="AN35" s="55"/>
      <c r="AO35" s="59"/>
      <c r="AP35" s="53"/>
      <c r="AQ35" s="53"/>
      <c r="AR35" s="45"/>
      <c r="BE35" s="39"/>
    </row>
    <row r="36" s="2" customFormat="1" ht="6.96" customHeight="1">
      <c r="A36" s="39"/>
      <c r="B36" s="40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5"/>
      <c r="BE36" s="39"/>
    </row>
    <row r="37" s="2" customFormat="1" ht="6.96" customHeight="1">
      <c r="A37" s="39"/>
      <c r="B37" s="60"/>
      <c r="C37" s="61"/>
      <c r="D37" s="61"/>
      <c r="E37" s="61"/>
      <c r="F37" s="61"/>
      <c r="G37" s="61"/>
      <c r="H37" s="61"/>
      <c r="I37" s="61"/>
      <c r="J37" s="61"/>
      <c r="K37" s="61"/>
      <c r="L37" s="61"/>
      <c r="M37" s="61"/>
      <c r="N37" s="61"/>
      <c r="O37" s="61"/>
      <c r="P37" s="61"/>
      <c r="Q37" s="61"/>
      <c r="R37" s="61"/>
      <c r="S37" s="61"/>
      <c r="T37" s="61"/>
      <c r="U37" s="61"/>
      <c r="V37" s="61"/>
      <c r="W37" s="61"/>
      <c r="X37" s="61"/>
      <c r="Y37" s="61"/>
      <c r="Z37" s="61"/>
      <c r="AA37" s="61"/>
      <c r="AB37" s="61"/>
      <c r="AC37" s="61"/>
      <c r="AD37" s="61"/>
      <c r="AE37" s="61"/>
      <c r="AF37" s="61"/>
      <c r="AG37" s="61"/>
      <c r="AH37" s="61"/>
      <c r="AI37" s="61"/>
      <c r="AJ37" s="61"/>
      <c r="AK37" s="61"/>
      <c r="AL37" s="61"/>
      <c r="AM37" s="61"/>
      <c r="AN37" s="61"/>
      <c r="AO37" s="61"/>
      <c r="AP37" s="61"/>
      <c r="AQ37" s="61"/>
      <c r="AR37" s="45"/>
      <c r="BE37" s="39"/>
    </row>
    <row r="41" s="2" customFormat="1" ht="6.96" customHeight="1">
      <c r="A41" s="39"/>
      <c r="B41" s="62"/>
      <c r="C41" s="63"/>
      <c r="D41" s="63"/>
      <c r="E41" s="63"/>
      <c r="F41" s="63"/>
      <c r="G41" s="63"/>
      <c r="H41" s="63"/>
      <c r="I41" s="63"/>
      <c r="J41" s="63"/>
      <c r="K41" s="63"/>
      <c r="L41" s="63"/>
      <c r="M41" s="63"/>
      <c r="N41" s="63"/>
      <c r="O41" s="63"/>
      <c r="P41" s="63"/>
      <c r="Q41" s="63"/>
      <c r="R41" s="63"/>
      <c r="S41" s="63"/>
      <c r="T41" s="63"/>
      <c r="U41" s="63"/>
      <c r="V41" s="63"/>
      <c r="W41" s="63"/>
      <c r="X41" s="63"/>
      <c r="Y41" s="63"/>
      <c r="Z41" s="63"/>
      <c r="AA41" s="63"/>
      <c r="AB41" s="63"/>
      <c r="AC41" s="63"/>
      <c r="AD41" s="63"/>
      <c r="AE41" s="63"/>
      <c r="AF41" s="63"/>
      <c r="AG41" s="63"/>
      <c r="AH41" s="63"/>
      <c r="AI41" s="63"/>
      <c r="AJ41" s="63"/>
      <c r="AK41" s="63"/>
      <c r="AL41" s="63"/>
      <c r="AM41" s="63"/>
      <c r="AN41" s="63"/>
      <c r="AO41" s="63"/>
      <c r="AP41" s="63"/>
      <c r="AQ41" s="63"/>
      <c r="AR41" s="45"/>
      <c r="BE41" s="39"/>
    </row>
    <row r="42" s="2" customFormat="1" ht="24.96" customHeight="1">
      <c r="A42" s="39"/>
      <c r="B42" s="40"/>
      <c r="C42" s="24" t="s">
        <v>52</v>
      </c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1"/>
      <c r="AJ42" s="41"/>
      <c r="AK42" s="41"/>
      <c r="AL42" s="41"/>
      <c r="AM42" s="41"/>
      <c r="AN42" s="41"/>
      <c r="AO42" s="41"/>
      <c r="AP42" s="41"/>
      <c r="AQ42" s="41"/>
      <c r="AR42" s="45"/>
      <c r="BE42" s="39"/>
    </row>
    <row r="43" s="2" customFormat="1" ht="6.96" customHeight="1">
      <c r="A43" s="39"/>
      <c r="B43" s="40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J43" s="41"/>
      <c r="AK43" s="41"/>
      <c r="AL43" s="41"/>
      <c r="AM43" s="41"/>
      <c r="AN43" s="41"/>
      <c r="AO43" s="41"/>
      <c r="AP43" s="41"/>
      <c r="AQ43" s="41"/>
      <c r="AR43" s="45"/>
      <c r="BE43" s="39"/>
    </row>
    <row r="44" s="4" customFormat="1" ht="12" customHeight="1">
      <c r="A44" s="4"/>
      <c r="B44" s="64"/>
      <c r="C44" s="33" t="s">
        <v>13</v>
      </c>
      <c r="D44" s="65"/>
      <c r="E44" s="65"/>
      <c r="F44" s="65"/>
      <c r="G44" s="65"/>
      <c r="H44" s="65"/>
      <c r="I44" s="65"/>
      <c r="J44" s="65"/>
      <c r="K44" s="65"/>
      <c r="L44" s="65" t="str">
        <f>K5</f>
        <v>01052025</v>
      </c>
      <c r="M44" s="65"/>
      <c r="N44" s="65"/>
      <c r="O44" s="65"/>
      <c r="P44" s="65"/>
      <c r="Q44" s="65"/>
      <c r="R44" s="65"/>
      <c r="S44" s="65"/>
      <c r="T44" s="65"/>
      <c r="U44" s="65"/>
      <c r="V44" s="65"/>
      <c r="W44" s="65"/>
      <c r="X44" s="65"/>
      <c r="Y44" s="65"/>
      <c r="Z44" s="65"/>
      <c r="AA44" s="65"/>
      <c r="AB44" s="65"/>
      <c r="AC44" s="65"/>
      <c r="AD44" s="65"/>
      <c r="AE44" s="65"/>
      <c r="AF44" s="65"/>
      <c r="AG44" s="65"/>
      <c r="AH44" s="65"/>
      <c r="AI44" s="65"/>
      <c r="AJ44" s="65"/>
      <c r="AK44" s="65"/>
      <c r="AL44" s="65"/>
      <c r="AM44" s="65"/>
      <c r="AN44" s="65"/>
      <c r="AO44" s="65"/>
      <c r="AP44" s="65"/>
      <c r="AQ44" s="65"/>
      <c r="AR44" s="66"/>
      <c r="BE44" s="4"/>
    </row>
    <row r="45" s="5" customFormat="1" ht="36.96" customHeight="1">
      <c r="A45" s="5"/>
      <c r="B45" s="67"/>
      <c r="C45" s="68" t="s">
        <v>16</v>
      </c>
      <c r="D45" s="69"/>
      <c r="E45" s="69"/>
      <c r="F45" s="69"/>
      <c r="G45" s="69"/>
      <c r="H45" s="69"/>
      <c r="I45" s="69"/>
      <c r="J45" s="69"/>
      <c r="K45" s="69"/>
      <c r="L45" s="70" t="str">
        <f>K6</f>
        <v>Oprava povrchu ulic Vysokovská a Jeřická</v>
      </c>
      <c r="M45" s="69"/>
      <c r="N45" s="69"/>
      <c r="O45" s="69"/>
      <c r="P45" s="69"/>
      <c r="Q45" s="69"/>
      <c r="R45" s="69"/>
      <c r="S45" s="69"/>
      <c r="T45" s="69"/>
      <c r="U45" s="69"/>
      <c r="V45" s="69"/>
      <c r="W45" s="69"/>
      <c r="X45" s="69"/>
      <c r="Y45" s="69"/>
      <c r="Z45" s="69"/>
      <c r="AA45" s="69"/>
      <c r="AB45" s="69"/>
      <c r="AC45" s="69"/>
      <c r="AD45" s="69"/>
      <c r="AE45" s="69"/>
      <c r="AF45" s="69"/>
      <c r="AG45" s="69"/>
      <c r="AH45" s="69"/>
      <c r="AI45" s="69"/>
      <c r="AJ45" s="69"/>
      <c r="AK45" s="69"/>
      <c r="AL45" s="69"/>
      <c r="AM45" s="69"/>
      <c r="AN45" s="69"/>
      <c r="AO45" s="69"/>
      <c r="AP45" s="69"/>
      <c r="AQ45" s="69"/>
      <c r="AR45" s="71"/>
      <c r="BE45" s="5"/>
    </row>
    <row r="46" s="2" customFormat="1" ht="6.96" customHeight="1">
      <c r="A46" s="39"/>
      <c r="B46" s="40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41"/>
      <c r="AL46" s="41"/>
      <c r="AM46" s="41"/>
      <c r="AN46" s="41"/>
      <c r="AO46" s="41"/>
      <c r="AP46" s="41"/>
      <c r="AQ46" s="41"/>
      <c r="AR46" s="45"/>
      <c r="BE46" s="39"/>
    </row>
    <row r="47" s="2" customFormat="1" ht="12" customHeight="1">
      <c r="A47" s="39"/>
      <c r="B47" s="40"/>
      <c r="C47" s="33" t="s">
        <v>21</v>
      </c>
      <c r="D47" s="41"/>
      <c r="E47" s="41"/>
      <c r="F47" s="41"/>
      <c r="G47" s="41"/>
      <c r="H47" s="41"/>
      <c r="I47" s="41"/>
      <c r="J47" s="41"/>
      <c r="K47" s="41"/>
      <c r="L47" s="72" t="str">
        <f>IF(K8="","",K8)</f>
        <v>MČ Praha 20</v>
      </c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33" t="s">
        <v>23</v>
      </c>
      <c r="AJ47" s="41"/>
      <c r="AK47" s="41"/>
      <c r="AL47" s="41"/>
      <c r="AM47" s="73" t="str">
        <f>IF(AN8= "","",AN8)</f>
        <v>1. 5. 2025</v>
      </c>
      <c r="AN47" s="73"/>
      <c r="AO47" s="41"/>
      <c r="AP47" s="41"/>
      <c r="AQ47" s="41"/>
      <c r="AR47" s="45"/>
      <c r="BE47" s="39"/>
    </row>
    <row r="48" s="2" customFormat="1" ht="6.96" customHeight="1">
      <c r="A48" s="39"/>
      <c r="B48" s="40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41"/>
      <c r="AI48" s="41"/>
      <c r="AJ48" s="41"/>
      <c r="AK48" s="41"/>
      <c r="AL48" s="41"/>
      <c r="AM48" s="41"/>
      <c r="AN48" s="41"/>
      <c r="AO48" s="41"/>
      <c r="AP48" s="41"/>
      <c r="AQ48" s="41"/>
      <c r="AR48" s="45"/>
      <c r="BE48" s="39"/>
    </row>
    <row r="49" s="2" customFormat="1" ht="15.15" customHeight="1">
      <c r="A49" s="39"/>
      <c r="B49" s="40"/>
      <c r="C49" s="33" t="s">
        <v>25</v>
      </c>
      <c r="D49" s="41"/>
      <c r="E49" s="41"/>
      <c r="F49" s="41"/>
      <c r="G49" s="41"/>
      <c r="H49" s="41"/>
      <c r="I49" s="41"/>
      <c r="J49" s="41"/>
      <c r="K49" s="41"/>
      <c r="L49" s="65" t="str">
        <f>IF(E11= "","",E11)</f>
        <v xml:space="preserve"> </v>
      </c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1"/>
      <c r="AI49" s="33" t="s">
        <v>31</v>
      </c>
      <c r="AJ49" s="41"/>
      <c r="AK49" s="41"/>
      <c r="AL49" s="41"/>
      <c r="AM49" s="74" t="str">
        <f>IF(E17="","",E17)</f>
        <v xml:space="preserve"> </v>
      </c>
      <c r="AN49" s="65"/>
      <c r="AO49" s="65"/>
      <c r="AP49" s="65"/>
      <c r="AQ49" s="41"/>
      <c r="AR49" s="45"/>
      <c r="AS49" s="75" t="s">
        <v>53</v>
      </c>
      <c r="AT49" s="76"/>
      <c r="AU49" s="77"/>
      <c r="AV49" s="77"/>
      <c r="AW49" s="77"/>
      <c r="AX49" s="77"/>
      <c r="AY49" s="77"/>
      <c r="AZ49" s="77"/>
      <c r="BA49" s="77"/>
      <c r="BB49" s="77"/>
      <c r="BC49" s="77"/>
      <c r="BD49" s="78"/>
      <c r="BE49" s="39"/>
    </row>
    <row r="50" s="2" customFormat="1" ht="25.65" customHeight="1">
      <c r="A50" s="39"/>
      <c r="B50" s="40"/>
      <c r="C50" s="33" t="s">
        <v>29</v>
      </c>
      <c r="D50" s="41"/>
      <c r="E50" s="41"/>
      <c r="F50" s="41"/>
      <c r="G50" s="41"/>
      <c r="H50" s="41"/>
      <c r="I50" s="41"/>
      <c r="J50" s="41"/>
      <c r="K50" s="41"/>
      <c r="L50" s="65" t="str">
        <f>IF(E14= "Vyplň údaj","",E14)</f>
        <v/>
      </c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41"/>
      <c r="AI50" s="33" t="s">
        <v>33</v>
      </c>
      <c r="AJ50" s="41"/>
      <c r="AK50" s="41"/>
      <c r="AL50" s="41"/>
      <c r="AM50" s="74" t="str">
        <f>IF(E20="","",E20)</f>
        <v>TMI Building s.r.o., Kakosova 1189/8, Praha 5</v>
      </c>
      <c r="AN50" s="65"/>
      <c r="AO50" s="65"/>
      <c r="AP50" s="65"/>
      <c r="AQ50" s="41"/>
      <c r="AR50" s="45"/>
      <c r="AS50" s="79"/>
      <c r="AT50" s="80"/>
      <c r="AU50" s="81"/>
      <c r="AV50" s="81"/>
      <c r="AW50" s="81"/>
      <c r="AX50" s="81"/>
      <c r="AY50" s="81"/>
      <c r="AZ50" s="81"/>
      <c r="BA50" s="81"/>
      <c r="BB50" s="81"/>
      <c r="BC50" s="81"/>
      <c r="BD50" s="82"/>
      <c r="BE50" s="39"/>
    </row>
    <row r="51" s="2" customFormat="1" ht="10.8" customHeight="1">
      <c r="A51" s="39"/>
      <c r="B51" s="40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1"/>
      <c r="AK51" s="41"/>
      <c r="AL51" s="41"/>
      <c r="AM51" s="41"/>
      <c r="AN51" s="41"/>
      <c r="AO51" s="41"/>
      <c r="AP51" s="41"/>
      <c r="AQ51" s="41"/>
      <c r="AR51" s="45"/>
      <c r="AS51" s="83"/>
      <c r="AT51" s="84"/>
      <c r="AU51" s="85"/>
      <c r="AV51" s="85"/>
      <c r="AW51" s="85"/>
      <c r="AX51" s="85"/>
      <c r="AY51" s="85"/>
      <c r="AZ51" s="85"/>
      <c r="BA51" s="85"/>
      <c r="BB51" s="85"/>
      <c r="BC51" s="85"/>
      <c r="BD51" s="86"/>
      <c r="BE51" s="39"/>
    </row>
    <row r="52" s="2" customFormat="1" ht="29.28" customHeight="1">
      <c r="A52" s="39"/>
      <c r="B52" s="40"/>
      <c r="C52" s="87" t="s">
        <v>54</v>
      </c>
      <c r="D52" s="88"/>
      <c r="E52" s="88"/>
      <c r="F52" s="88"/>
      <c r="G52" s="88"/>
      <c r="H52" s="89"/>
      <c r="I52" s="90" t="s">
        <v>55</v>
      </c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8"/>
      <c r="U52" s="88"/>
      <c r="V52" s="88"/>
      <c r="W52" s="88"/>
      <c r="X52" s="88"/>
      <c r="Y52" s="88"/>
      <c r="Z52" s="88"/>
      <c r="AA52" s="88"/>
      <c r="AB52" s="88"/>
      <c r="AC52" s="88"/>
      <c r="AD52" s="88"/>
      <c r="AE52" s="88"/>
      <c r="AF52" s="88"/>
      <c r="AG52" s="91" t="s">
        <v>56</v>
      </c>
      <c r="AH52" s="88"/>
      <c r="AI52" s="88"/>
      <c r="AJ52" s="88"/>
      <c r="AK52" s="88"/>
      <c r="AL52" s="88"/>
      <c r="AM52" s="88"/>
      <c r="AN52" s="90" t="s">
        <v>57</v>
      </c>
      <c r="AO52" s="88"/>
      <c r="AP52" s="88"/>
      <c r="AQ52" s="92" t="s">
        <v>58</v>
      </c>
      <c r="AR52" s="45"/>
      <c r="AS52" s="93" t="s">
        <v>59</v>
      </c>
      <c r="AT52" s="94" t="s">
        <v>60</v>
      </c>
      <c r="AU52" s="94" t="s">
        <v>61</v>
      </c>
      <c r="AV52" s="94" t="s">
        <v>62</v>
      </c>
      <c r="AW52" s="94" t="s">
        <v>63</v>
      </c>
      <c r="AX52" s="94" t="s">
        <v>64</v>
      </c>
      <c r="AY52" s="94" t="s">
        <v>65</v>
      </c>
      <c r="AZ52" s="94" t="s">
        <v>66</v>
      </c>
      <c r="BA52" s="94" t="s">
        <v>67</v>
      </c>
      <c r="BB52" s="94" t="s">
        <v>68</v>
      </c>
      <c r="BC52" s="94" t="s">
        <v>69</v>
      </c>
      <c r="BD52" s="95" t="s">
        <v>70</v>
      </c>
      <c r="BE52" s="39"/>
    </row>
    <row r="53" s="2" customFormat="1" ht="10.8" customHeight="1">
      <c r="A53" s="39"/>
      <c r="B53" s="40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1"/>
      <c r="AH53" s="41"/>
      <c r="AI53" s="41"/>
      <c r="AJ53" s="41"/>
      <c r="AK53" s="41"/>
      <c r="AL53" s="41"/>
      <c r="AM53" s="41"/>
      <c r="AN53" s="41"/>
      <c r="AO53" s="41"/>
      <c r="AP53" s="41"/>
      <c r="AQ53" s="41"/>
      <c r="AR53" s="45"/>
      <c r="AS53" s="96"/>
      <c r="AT53" s="97"/>
      <c r="AU53" s="97"/>
      <c r="AV53" s="97"/>
      <c r="AW53" s="97"/>
      <c r="AX53" s="97"/>
      <c r="AY53" s="97"/>
      <c r="AZ53" s="97"/>
      <c r="BA53" s="97"/>
      <c r="BB53" s="97"/>
      <c r="BC53" s="97"/>
      <c r="BD53" s="98"/>
      <c r="BE53" s="39"/>
    </row>
    <row r="54" s="6" customFormat="1" ht="32.4" customHeight="1">
      <c r="A54" s="6"/>
      <c r="B54" s="99"/>
      <c r="C54" s="100" t="s">
        <v>71</v>
      </c>
      <c r="D54" s="101"/>
      <c r="E54" s="101"/>
      <c r="F54" s="101"/>
      <c r="G54" s="101"/>
      <c r="H54" s="101"/>
      <c r="I54" s="101"/>
      <c r="J54" s="101"/>
      <c r="K54" s="101"/>
      <c r="L54" s="101"/>
      <c r="M54" s="101"/>
      <c r="N54" s="101"/>
      <c r="O54" s="101"/>
      <c r="P54" s="101"/>
      <c r="Q54" s="101"/>
      <c r="R54" s="101"/>
      <c r="S54" s="101"/>
      <c r="T54" s="101"/>
      <c r="U54" s="101"/>
      <c r="V54" s="101"/>
      <c r="W54" s="101"/>
      <c r="X54" s="101"/>
      <c r="Y54" s="101"/>
      <c r="Z54" s="101"/>
      <c r="AA54" s="101"/>
      <c r="AB54" s="101"/>
      <c r="AC54" s="101"/>
      <c r="AD54" s="101"/>
      <c r="AE54" s="101"/>
      <c r="AF54" s="101"/>
      <c r="AG54" s="102">
        <f>ROUND(SUM(AG55:AG58),2)</f>
        <v>0</v>
      </c>
      <c r="AH54" s="102"/>
      <c r="AI54" s="102"/>
      <c r="AJ54" s="102"/>
      <c r="AK54" s="102"/>
      <c r="AL54" s="102"/>
      <c r="AM54" s="102"/>
      <c r="AN54" s="103">
        <f>SUM(AG54,AT54)</f>
        <v>0</v>
      </c>
      <c r="AO54" s="103"/>
      <c r="AP54" s="103"/>
      <c r="AQ54" s="104" t="s">
        <v>19</v>
      </c>
      <c r="AR54" s="105"/>
      <c r="AS54" s="106">
        <f>ROUND(SUM(AS55:AS58),2)</f>
        <v>0</v>
      </c>
      <c r="AT54" s="107">
        <f>ROUND(SUM(AV54:AW54),2)</f>
        <v>0</v>
      </c>
      <c r="AU54" s="108">
        <f>ROUND(SUM(AU55:AU58),5)</f>
        <v>0</v>
      </c>
      <c r="AV54" s="107">
        <f>ROUND(AZ54*L29,2)</f>
        <v>0</v>
      </c>
      <c r="AW54" s="107">
        <f>ROUND(BA54*L30,2)</f>
        <v>0</v>
      </c>
      <c r="AX54" s="107">
        <f>ROUND(BB54*L29,2)</f>
        <v>0</v>
      </c>
      <c r="AY54" s="107">
        <f>ROUND(BC54*L30,2)</f>
        <v>0</v>
      </c>
      <c r="AZ54" s="107">
        <f>ROUND(SUM(AZ55:AZ58),2)</f>
        <v>0</v>
      </c>
      <c r="BA54" s="107">
        <f>ROUND(SUM(BA55:BA58),2)</f>
        <v>0</v>
      </c>
      <c r="BB54" s="107">
        <f>ROUND(SUM(BB55:BB58),2)</f>
        <v>0</v>
      </c>
      <c r="BC54" s="107">
        <f>ROUND(SUM(BC55:BC58),2)</f>
        <v>0</v>
      </c>
      <c r="BD54" s="109">
        <f>ROUND(SUM(BD55:BD58),2)</f>
        <v>0</v>
      </c>
      <c r="BE54" s="6"/>
      <c r="BS54" s="110" t="s">
        <v>72</v>
      </c>
      <c r="BT54" s="110" t="s">
        <v>73</v>
      </c>
      <c r="BU54" s="111" t="s">
        <v>74</v>
      </c>
      <c r="BV54" s="110" t="s">
        <v>75</v>
      </c>
      <c r="BW54" s="110" t="s">
        <v>5</v>
      </c>
      <c r="BX54" s="110" t="s">
        <v>76</v>
      </c>
      <c r="CL54" s="110" t="s">
        <v>19</v>
      </c>
    </row>
    <row r="55" s="7" customFormat="1" ht="16.5" customHeight="1">
      <c r="A55" s="112" t="s">
        <v>77</v>
      </c>
      <c r="B55" s="113"/>
      <c r="C55" s="114"/>
      <c r="D55" s="115" t="s">
        <v>78</v>
      </c>
      <c r="E55" s="115"/>
      <c r="F55" s="115"/>
      <c r="G55" s="115"/>
      <c r="H55" s="115"/>
      <c r="I55" s="116"/>
      <c r="J55" s="115" t="s">
        <v>79</v>
      </c>
      <c r="K55" s="115"/>
      <c r="L55" s="115"/>
      <c r="M55" s="115"/>
      <c r="N55" s="115"/>
      <c r="O55" s="115"/>
      <c r="P55" s="115"/>
      <c r="Q55" s="115"/>
      <c r="R55" s="115"/>
      <c r="S55" s="115"/>
      <c r="T55" s="115"/>
      <c r="U55" s="115"/>
      <c r="V55" s="115"/>
      <c r="W55" s="115"/>
      <c r="X55" s="115"/>
      <c r="Y55" s="115"/>
      <c r="Z55" s="115"/>
      <c r="AA55" s="115"/>
      <c r="AB55" s="115"/>
      <c r="AC55" s="115"/>
      <c r="AD55" s="115"/>
      <c r="AE55" s="115"/>
      <c r="AF55" s="115"/>
      <c r="AG55" s="117">
        <f>'SO 100 - Oprava povrchu u...'!J30</f>
        <v>0</v>
      </c>
      <c r="AH55" s="116"/>
      <c r="AI55" s="116"/>
      <c r="AJ55" s="116"/>
      <c r="AK55" s="116"/>
      <c r="AL55" s="116"/>
      <c r="AM55" s="116"/>
      <c r="AN55" s="117">
        <f>SUM(AG55,AT55)</f>
        <v>0</v>
      </c>
      <c r="AO55" s="116"/>
      <c r="AP55" s="116"/>
      <c r="AQ55" s="118" t="s">
        <v>80</v>
      </c>
      <c r="AR55" s="119"/>
      <c r="AS55" s="120">
        <v>0</v>
      </c>
      <c r="AT55" s="121">
        <f>ROUND(SUM(AV55:AW55),2)</f>
        <v>0</v>
      </c>
      <c r="AU55" s="122">
        <f>'SO 100 - Oprava povrchu u...'!P88</f>
        <v>0</v>
      </c>
      <c r="AV55" s="121">
        <f>'SO 100 - Oprava povrchu u...'!J33</f>
        <v>0</v>
      </c>
      <c r="AW55" s="121">
        <f>'SO 100 - Oprava povrchu u...'!J34</f>
        <v>0</v>
      </c>
      <c r="AX55" s="121">
        <f>'SO 100 - Oprava povrchu u...'!J35</f>
        <v>0</v>
      </c>
      <c r="AY55" s="121">
        <f>'SO 100 - Oprava povrchu u...'!J36</f>
        <v>0</v>
      </c>
      <c r="AZ55" s="121">
        <f>'SO 100 - Oprava povrchu u...'!F33</f>
        <v>0</v>
      </c>
      <c r="BA55" s="121">
        <f>'SO 100 - Oprava povrchu u...'!F34</f>
        <v>0</v>
      </c>
      <c r="BB55" s="121">
        <f>'SO 100 - Oprava povrchu u...'!F35</f>
        <v>0</v>
      </c>
      <c r="BC55" s="121">
        <f>'SO 100 - Oprava povrchu u...'!F36</f>
        <v>0</v>
      </c>
      <c r="BD55" s="123">
        <f>'SO 100 - Oprava povrchu u...'!F37</f>
        <v>0</v>
      </c>
      <c r="BE55" s="7"/>
      <c r="BT55" s="124" t="s">
        <v>81</v>
      </c>
      <c r="BV55" s="124" t="s">
        <v>75</v>
      </c>
      <c r="BW55" s="124" t="s">
        <v>82</v>
      </c>
      <c r="BX55" s="124" t="s">
        <v>5</v>
      </c>
      <c r="CL55" s="124" t="s">
        <v>19</v>
      </c>
      <c r="CM55" s="124" t="s">
        <v>83</v>
      </c>
    </row>
    <row r="56" s="7" customFormat="1" ht="24.75" customHeight="1">
      <c r="A56" s="112" t="s">
        <v>77</v>
      </c>
      <c r="B56" s="113"/>
      <c r="C56" s="114"/>
      <c r="D56" s="115" t="s">
        <v>84</v>
      </c>
      <c r="E56" s="115"/>
      <c r="F56" s="115"/>
      <c r="G56" s="115"/>
      <c r="H56" s="115"/>
      <c r="I56" s="116"/>
      <c r="J56" s="115" t="s">
        <v>85</v>
      </c>
      <c r="K56" s="115"/>
      <c r="L56" s="115"/>
      <c r="M56" s="115"/>
      <c r="N56" s="115"/>
      <c r="O56" s="115"/>
      <c r="P56" s="115"/>
      <c r="Q56" s="115"/>
      <c r="R56" s="115"/>
      <c r="S56" s="115"/>
      <c r="T56" s="115"/>
      <c r="U56" s="115"/>
      <c r="V56" s="115"/>
      <c r="W56" s="115"/>
      <c r="X56" s="115"/>
      <c r="Y56" s="115"/>
      <c r="Z56" s="115"/>
      <c r="AA56" s="115"/>
      <c r="AB56" s="115"/>
      <c r="AC56" s="115"/>
      <c r="AD56" s="115"/>
      <c r="AE56" s="115"/>
      <c r="AF56" s="115"/>
      <c r="AG56" s="117">
        <f>'SO 100-1 - Oprava povrchu...'!J30</f>
        <v>0</v>
      </c>
      <c r="AH56" s="116"/>
      <c r="AI56" s="116"/>
      <c r="AJ56" s="116"/>
      <c r="AK56" s="116"/>
      <c r="AL56" s="116"/>
      <c r="AM56" s="116"/>
      <c r="AN56" s="117">
        <f>SUM(AG56,AT56)</f>
        <v>0</v>
      </c>
      <c r="AO56" s="116"/>
      <c r="AP56" s="116"/>
      <c r="AQ56" s="118" t="s">
        <v>80</v>
      </c>
      <c r="AR56" s="119"/>
      <c r="AS56" s="120">
        <v>0</v>
      </c>
      <c r="AT56" s="121">
        <f>ROUND(SUM(AV56:AW56),2)</f>
        <v>0</v>
      </c>
      <c r="AU56" s="122">
        <f>'SO 100-1 - Oprava povrchu...'!P88</f>
        <v>0</v>
      </c>
      <c r="AV56" s="121">
        <f>'SO 100-1 - Oprava povrchu...'!J33</f>
        <v>0</v>
      </c>
      <c r="AW56" s="121">
        <f>'SO 100-1 - Oprava povrchu...'!J34</f>
        <v>0</v>
      </c>
      <c r="AX56" s="121">
        <f>'SO 100-1 - Oprava povrchu...'!J35</f>
        <v>0</v>
      </c>
      <c r="AY56" s="121">
        <f>'SO 100-1 - Oprava povrchu...'!J36</f>
        <v>0</v>
      </c>
      <c r="AZ56" s="121">
        <f>'SO 100-1 - Oprava povrchu...'!F33</f>
        <v>0</v>
      </c>
      <c r="BA56" s="121">
        <f>'SO 100-1 - Oprava povrchu...'!F34</f>
        <v>0</v>
      </c>
      <c r="BB56" s="121">
        <f>'SO 100-1 - Oprava povrchu...'!F35</f>
        <v>0</v>
      </c>
      <c r="BC56" s="121">
        <f>'SO 100-1 - Oprava povrchu...'!F36</f>
        <v>0</v>
      </c>
      <c r="BD56" s="123">
        <f>'SO 100-1 - Oprava povrchu...'!F37</f>
        <v>0</v>
      </c>
      <c r="BE56" s="7"/>
      <c r="BT56" s="124" t="s">
        <v>81</v>
      </c>
      <c r="BV56" s="124" t="s">
        <v>75</v>
      </c>
      <c r="BW56" s="124" t="s">
        <v>86</v>
      </c>
      <c r="BX56" s="124" t="s">
        <v>5</v>
      </c>
      <c r="CL56" s="124" t="s">
        <v>19</v>
      </c>
      <c r="CM56" s="124" t="s">
        <v>83</v>
      </c>
    </row>
    <row r="57" s="7" customFormat="1" ht="16.5" customHeight="1">
      <c r="A57" s="112" t="s">
        <v>77</v>
      </c>
      <c r="B57" s="113"/>
      <c r="C57" s="114"/>
      <c r="D57" s="115" t="s">
        <v>87</v>
      </c>
      <c r="E57" s="115"/>
      <c r="F57" s="115"/>
      <c r="G57" s="115"/>
      <c r="H57" s="115"/>
      <c r="I57" s="116"/>
      <c r="J57" s="115" t="s">
        <v>88</v>
      </c>
      <c r="K57" s="115"/>
      <c r="L57" s="115"/>
      <c r="M57" s="115"/>
      <c r="N57" s="115"/>
      <c r="O57" s="115"/>
      <c r="P57" s="115"/>
      <c r="Q57" s="115"/>
      <c r="R57" s="115"/>
      <c r="S57" s="115"/>
      <c r="T57" s="115"/>
      <c r="U57" s="115"/>
      <c r="V57" s="115"/>
      <c r="W57" s="115"/>
      <c r="X57" s="115"/>
      <c r="Y57" s="115"/>
      <c r="Z57" s="115"/>
      <c r="AA57" s="115"/>
      <c r="AB57" s="115"/>
      <c r="AC57" s="115"/>
      <c r="AD57" s="115"/>
      <c r="AE57" s="115"/>
      <c r="AF57" s="115"/>
      <c r="AG57" s="117">
        <f>'ON - Ostatní náklady'!J30</f>
        <v>0</v>
      </c>
      <c r="AH57" s="116"/>
      <c r="AI57" s="116"/>
      <c r="AJ57" s="116"/>
      <c r="AK57" s="116"/>
      <c r="AL57" s="116"/>
      <c r="AM57" s="116"/>
      <c r="AN57" s="117">
        <f>SUM(AG57,AT57)</f>
        <v>0</v>
      </c>
      <c r="AO57" s="116"/>
      <c r="AP57" s="116"/>
      <c r="AQ57" s="118" t="s">
        <v>80</v>
      </c>
      <c r="AR57" s="119"/>
      <c r="AS57" s="120">
        <v>0</v>
      </c>
      <c r="AT57" s="121">
        <f>ROUND(SUM(AV57:AW57),2)</f>
        <v>0</v>
      </c>
      <c r="AU57" s="122">
        <f>'ON - Ostatní náklady'!P84</f>
        <v>0</v>
      </c>
      <c r="AV57" s="121">
        <f>'ON - Ostatní náklady'!J33</f>
        <v>0</v>
      </c>
      <c r="AW57" s="121">
        <f>'ON - Ostatní náklady'!J34</f>
        <v>0</v>
      </c>
      <c r="AX57" s="121">
        <f>'ON - Ostatní náklady'!J35</f>
        <v>0</v>
      </c>
      <c r="AY57" s="121">
        <f>'ON - Ostatní náklady'!J36</f>
        <v>0</v>
      </c>
      <c r="AZ57" s="121">
        <f>'ON - Ostatní náklady'!F33</f>
        <v>0</v>
      </c>
      <c r="BA57" s="121">
        <f>'ON - Ostatní náklady'!F34</f>
        <v>0</v>
      </c>
      <c r="BB57" s="121">
        <f>'ON - Ostatní náklady'!F35</f>
        <v>0</v>
      </c>
      <c r="BC57" s="121">
        <f>'ON - Ostatní náklady'!F36</f>
        <v>0</v>
      </c>
      <c r="BD57" s="123">
        <f>'ON - Ostatní náklady'!F37</f>
        <v>0</v>
      </c>
      <c r="BE57" s="7"/>
      <c r="BT57" s="124" t="s">
        <v>81</v>
      </c>
      <c r="BV57" s="124" t="s">
        <v>75</v>
      </c>
      <c r="BW57" s="124" t="s">
        <v>89</v>
      </c>
      <c r="BX57" s="124" t="s">
        <v>5</v>
      </c>
      <c r="CL57" s="124" t="s">
        <v>19</v>
      </c>
      <c r="CM57" s="124" t="s">
        <v>83</v>
      </c>
    </row>
    <row r="58" s="7" customFormat="1" ht="16.5" customHeight="1">
      <c r="A58" s="112" t="s">
        <v>77</v>
      </c>
      <c r="B58" s="113"/>
      <c r="C58" s="114"/>
      <c r="D58" s="115" t="s">
        <v>90</v>
      </c>
      <c r="E58" s="115"/>
      <c r="F58" s="115"/>
      <c r="G58" s="115"/>
      <c r="H58" s="115"/>
      <c r="I58" s="116"/>
      <c r="J58" s="115" t="s">
        <v>91</v>
      </c>
      <c r="K58" s="115"/>
      <c r="L58" s="115"/>
      <c r="M58" s="115"/>
      <c r="N58" s="115"/>
      <c r="O58" s="115"/>
      <c r="P58" s="115"/>
      <c r="Q58" s="115"/>
      <c r="R58" s="115"/>
      <c r="S58" s="115"/>
      <c r="T58" s="115"/>
      <c r="U58" s="115"/>
      <c r="V58" s="115"/>
      <c r="W58" s="115"/>
      <c r="X58" s="115"/>
      <c r="Y58" s="115"/>
      <c r="Z58" s="115"/>
      <c r="AA58" s="115"/>
      <c r="AB58" s="115"/>
      <c r="AC58" s="115"/>
      <c r="AD58" s="115"/>
      <c r="AE58" s="115"/>
      <c r="AF58" s="115"/>
      <c r="AG58" s="117">
        <f>'VRN - Vedlejší rozpočtové...'!J30</f>
        <v>0</v>
      </c>
      <c r="AH58" s="116"/>
      <c r="AI58" s="116"/>
      <c r="AJ58" s="116"/>
      <c r="AK58" s="116"/>
      <c r="AL58" s="116"/>
      <c r="AM58" s="116"/>
      <c r="AN58" s="117">
        <f>SUM(AG58,AT58)</f>
        <v>0</v>
      </c>
      <c r="AO58" s="116"/>
      <c r="AP58" s="116"/>
      <c r="AQ58" s="118" t="s">
        <v>80</v>
      </c>
      <c r="AR58" s="119"/>
      <c r="AS58" s="125">
        <v>0</v>
      </c>
      <c r="AT58" s="126">
        <f>ROUND(SUM(AV58:AW58),2)</f>
        <v>0</v>
      </c>
      <c r="AU58" s="127">
        <f>'VRN - Vedlejší rozpočtové...'!P83</f>
        <v>0</v>
      </c>
      <c r="AV58" s="126">
        <f>'VRN - Vedlejší rozpočtové...'!J33</f>
        <v>0</v>
      </c>
      <c r="AW58" s="126">
        <f>'VRN - Vedlejší rozpočtové...'!J34</f>
        <v>0</v>
      </c>
      <c r="AX58" s="126">
        <f>'VRN - Vedlejší rozpočtové...'!J35</f>
        <v>0</v>
      </c>
      <c r="AY58" s="126">
        <f>'VRN - Vedlejší rozpočtové...'!J36</f>
        <v>0</v>
      </c>
      <c r="AZ58" s="126">
        <f>'VRN - Vedlejší rozpočtové...'!F33</f>
        <v>0</v>
      </c>
      <c r="BA58" s="126">
        <f>'VRN - Vedlejší rozpočtové...'!F34</f>
        <v>0</v>
      </c>
      <c r="BB58" s="126">
        <f>'VRN - Vedlejší rozpočtové...'!F35</f>
        <v>0</v>
      </c>
      <c r="BC58" s="126">
        <f>'VRN - Vedlejší rozpočtové...'!F36</f>
        <v>0</v>
      </c>
      <c r="BD58" s="128">
        <f>'VRN - Vedlejší rozpočtové...'!F37</f>
        <v>0</v>
      </c>
      <c r="BE58" s="7"/>
      <c r="BT58" s="124" t="s">
        <v>81</v>
      </c>
      <c r="BV58" s="124" t="s">
        <v>75</v>
      </c>
      <c r="BW58" s="124" t="s">
        <v>92</v>
      </c>
      <c r="BX58" s="124" t="s">
        <v>5</v>
      </c>
      <c r="CL58" s="124" t="s">
        <v>19</v>
      </c>
      <c r="CM58" s="124" t="s">
        <v>83</v>
      </c>
    </row>
    <row r="59" s="2" customFormat="1" ht="30" customHeight="1">
      <c r="A59" s="39"/>
      <c r="B59" s="40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41"/>
      <c r="AG59" s="41"/>
      <c r="AH59" s="41"/>
      <c r="AI59" s="41"/>
      <c r="AJ59" s="41"/>
      <c r="AK59" s="41"/>
      <c r="AL59" s="41"/>
      <c r="AM59" s="41"/>
      <c r="AN59" s="41"/>
      <c r="AO59" s="41"/>
      <c r="AP59" s="41"/>
      <c r="AQ59" s="41"/>
      <c r="AR59" s="45"/>
      <c r="AS59" s="39"/>
      <c r="AT59" s="39"/>
      <c r="AU59" s="39"/>
      <c r="AV59" s="39"/>
      <c r="AW59" s="39"/>
      <c r="AX59" s="39"/>
      <c r="AY59" s="39"/>
      <c r="AZ59" s="39"/>
      <c r="BA59" s="39"/>
      <c r="BB59" s="39"/>
      <c r="BC59" s="39"/>
      <c r="BD59" s="39"/>
      <c r="BE59" s="39"/>
    </row>
    <row r="60" s="2" customFormat="1" ht="6.96" customHeight="1">
      <c r="A60" s="39"/>
      <c r="B60" s="60"/>
      <c r="C60" s="61"/>
      <c r="D60" s="61"/>
      <c r="E60" s="61"/>
      <c r="F60" s="61"/>
      <c r="G60" s="61"/>
      <c r="H60" s="61"/>
      <c r="I60" s="61"/>
      <c r="J60" s="61"/>
      <c r="K60" s="61"/>
      <c r="L60" s="61"/>
      <c r="M60" s="61"/>
      <c r="N60" s="61"/>
      <c r="O60" s="61"/>
      <c r="P60" s="61"/>
      <c r="Q60" s="61"/>
      <c r="R60" s="61"/>
      <c r="S60" s="61"/>
      <c r="T60" s="61"/>
      <c r="U60" s="61"/>
      <c r="V60" s="61"/>
      <c r="W60" s="61"/>
      <c r="X60" s="61"/>
      <c r="Y60" s="61"/>
      <c r="Z60" s="61"/>
      <c r="AA60" s="61"/>
      <c r="AB60" s="61"/>
      <c r="AC60" s="61"/>
      <c r="AD60" s="61"/>
      <c r="AE60" s="61"/>
      <c r="AF60" s="61"/>
      <c r="AG60" s="61"/>
      <c r="AH60" s="61"/>
      <c r="AI60" s="61"/>
      <c r="AJ60" s="61"/>
      <c r="AK60" s="61"/>
      <c r="AL60" s="61"/>
      <c r="AM60" s="61"/>
      <c r="AN60" s="61"/>
      <c r="AO60" s="61"/>
      <c r="AP60" s="61"/>
      <c r="AQ60" s="61"/>
      <c r="AR60" s="45"/>
      <c r="AS60" s="39"/>
      <c r="AT60" s="39"/>
      <c r="AU60" s="39"/>
      <c r="AV60" s="39"/>
      <c r="AW60" s="39"/>
      <c r="AX60" s="39"/>
      <c r="AY60" s="39"/>
      <c r="AZ60" s="39"/>
      <c r="BA60" s="39"/>
      <c r="BB60" s="39"/>
      <c r="BC60" s="39"/>
      <c r="BD60" s="39"/>
      <c r="BE60" s="39"/>
    </row>
  </sheetData>
  <sheetProtection sheet="1" formatColumns="0" formatRows="0" objects="1" scenarios="1" spinCount="100000" saltValue="NcYiA1p8sIFxBIii0Zi6D3qD88soRGPhKIGFAj5GRNXEQroJWPsB2/GJPfULlsHI4ErxeKZzRflO+8fBl00yKQ==" hashValue="N3hBhFmfit/R6wiYvQrNhIp8/GdS5dpr2Ffu4XC69qlki2kLw8snY3axn0HmIE4KVcTNAdMXEvDgZaauybl7EQ==" algorithmName="SHA-512" password="CC35"/>
  <mergeCells count="54">
    <mergeCell ref="L45:AO45"/>
    <mergeCell ref="AM47:AN47"/>
    <mergeCell ref="AM49:AP49"/>
    <mergeCell ref="AS49:AT51"/>
    <mergeCell ref="AM50:AP50"/>
    <mergeCell ref="C52:G52"/>
    <mergeCell ref="AG52:AM52"/>
    <mergeCell ref="I52:AF52"/>
    <mergeCell ref="AN52:AP52"/>
    <mergeCell ref="D55:H55"/>
    <mergeCell ref="AG55:AM55"/>
    <mergeCell ref="J55:AF55"/>
    <mergeCell ref="AN55:AP55"/>
    <mergeCell ref="J56:AF56"/>
    <mergeCell ref="D56:H56"/>
    <mergeCell ref="AG56:AM56"/>
    <mergeCell ref="AN56:AP56"/>
    <mergeCell ref="AN57:AP57"/>
    <mergeCell ref="D57:H57"/>
    <mergeCell ref="J57:AF57"/>
    <mergeCell ref="AG57:AM57"/>
    <mergeCell ref="AN58:AP58"/>
    <mergeCell ref="AG58:AM58"/>
    <mergeCell ref="D58:H58"/>
    <mergeCell ref="J58:AF58"/>
    <mergeCell ref="AG54:AM54"/>
    <mergeCell ref="AN54:AP54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W31:AE31"/>
    <mergeCell ref="AK31:AO31"/>
    <mergeCell ref="AK32:AO32"/>
    <mergeCell ref="L32:P32"/>
    <mergeCell ref="W32:AE32"/>
    <mergeCell ref="AK33:AO33"/>
    <mergeCell ref="L33:P33"/>
    <mergeCell ref="W33:AE33"/>
    <mergeCell ref="AK35:AO35"/>
    <mergeCell ref="X35:AB35"/>
    <mergeCell ref="AR2:BE2"/>
  </mergeCells>
  <hyperlinks>
    <hyperlink ref="A55" location="'SO 100 - Oprava povrchu u...'!C2" display="/"/>
    <hyperlink ref="A56" location="'SO 100-1 - Oprava povrchu...'!C2" display="/"/>
    <hyperlink ref="A57" location="'ON - Ostatní náklady'!C2" display="/"/>
    <hyperlink ref="A58" location="'VRN - Vedlejší rozpočtové...'!C2" display="/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82</v>
      </c>
    </row>
    <row r="3" s="1" customFormat="1" ht="6.96" customHeight="1">
      <c r="B3" s="129"/>
      <c r="C3" s="130"/>
      <c r="D3" s="130"/>
      <c r="E3" s="130"/>
      <c r="F3" s="130"/>
      <c r="G3" s="130"/>
      <c r="H3" s="130"/>
      <c r="I3" s="130"/>
      <c r="J3" s="130"/>
      <c r="K3" s="130"/>
      <c r="L3" s="21"/>
      <c r="AT3" s="18" t="s">
        <v>83</v>
      </c>
    </row>
    <row r="4" s="1" customFormat="1" ht="24.96" customHeight="1">
      <c r="B4" s="21"/>
      <c r="D4" s="131" t="s">
        <v>93</v>
      </c>
      <c r="L4" s="21"/>
      <c r="M4" s="132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33" t="s">
        <v>16</v>
      </c>
      <c r="L6" s="21"/>
    </row>
    <row r="7" s="1" customFormat="1" ht="16.5" customHeight="1">
      <c r="B7" s="21"/>
      <c r="E7" s="134" t="str">
        <f>'Rekapitulace stavby'!K6</f>
        <v>Oprava povrchu ulic Vysokovská a Jeřická</v>
      </c>
      <c r="F7" s="133"/>
      <c r="G7" s="133"/>
      <c r="H7" s="133"/>
      <c r="L7" s="21"/>
    </row>
    <row r="8" s="2" customFormat="1" ht="12" customHeight="1">
      <c r="A8" s="39"/>
      <c r="B8" s="45"/>
      <c r="C8" s="39"/>
      <c r="D8" s="133" t="s">
        <v>94</v>
      </c>
      <c r="E8" s="39"/>
      <c r="F8" s="39"/>
      <c r="G8" s="39"/>
      <c r="H8" s="39"/>
      <c r="I8" s="39"/>
      <c r="J8" s="39"/>
      <c r="K8" s="39"/>
      <c r="L8" s="135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36" t="s">
        <v>95</v>
      </c>
      <c r="F9" s="39"/>
      <c r="G9" s="39"/>
      <c r="H9" s="39"/>
      <c r="I9" s="39"/>
      <c r="J9" s="39"/>
      <c r="K9" s="39"/>
      <c r="L9" s="135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135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33" t="s">
        <v>18</v>
      </c>
      <c r="E11" s="39"/>
      <c r="F11" s="137" t="s">
        <v>19</v>
      </c>
      <c r="G11" s="39"/>
      <c r="H11" s="39"/>
      <c r="I11" s="133" t="s">
        <v>20</v>
      </c>
      <c r="J11" s="137" t="s">
        <v>19</v>
      </c>
      <c r="K11" s="39"/>
      <c r="L11" s="135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33" t="s">
        <v>21</v>
      </c>
      <c r="E12" s="39"/>
      <c r="F12" s="137" t="s">
        <v>22</v>
      </c>
      <c r="G12" s="39"/>
      <c r="H12" s="39"/>
      <c r="I12" s="133" t="s">
        <v>23</v>
      </c>
      <c r="J12" s="138" t="str">
        <f>'Rekapitulace stavby'!AN8</f>
        <v>1. 5. 2025</v>
      </c>
      <c r="K12" s="39"/>
      <c r="L12" s="135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135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33" t="s">
        <v>25</v>
      </c>
      <c r="E14" s="39"/>
      <c r="F14" s="39"/>
      <c r="G14" s="39"/>
      <c r="H14" s="39"/>
      <c r="I14" s="133" t="s">
        <v>26</v>
      </c>
      <c r="J14" s="137" t="str">
        <f>IF('Rekapitulace stavby'!AN10="","",'Rekapitulace stavby'!AN10)</f>
        <v/>
      </c>
      <c r="K14" s="39"/>
      <c r="L14" s="135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37" t="str">
        <f>IF('Rekapitulace stavby'!E11="","",'Rekapitulace stavby'!E11)</f>
        <v xml:space="preserve"> </v>
      </c>
      <c r="F15" s="39"/>
      <c r="G15" s="39"/>
      <c r="H15" s="39"/>
      <c r="I15" s="133" t="s">
        <v>28</v>
      </c>
      <c r="J15" s="137" t="str">
        <f>IF('Rekapitulace stavby'!AN11="","",'Rekapitulace stavby'!AN11)</f>
        <v/>
      </c>
      <c r="K15" s="39"/>
      <c r="L15" s="135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135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33" t="s">
        <v>29</v>
      </c>
      <c r="E17" s="39"/>
      <c r="F17" s="39"/>
      <c r="G17" s="39"/>
      <c r="H17" s="39"/>
      <c r="I17" s="133" t="s">
        <v>26</v>
      </c>
      <c r="J17" s="34" t="str">
        <f>'Rekapitulace stavby'!AN13</f>
        <v>Vyplň údaj</v>
      </c>
      <c r="K17" s="39"/>
      <c r="L17" s="135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37"/>
      <c r="G18" s="137"/>
      <c r="H18" s="137"/>
      <c r="I18" s="133" t="s">
        <v>28</v>
      </c>
      <c r="J18" s="34" t="str">
        <f>'Rekapitulace stavby'!AN14</f>
        <v>Vyplň údaj</v>
      </c>
      <c r="K18" s="39"/>
      <c r="L18" s="135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135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33" t="s">
        <v>31</v>
      </c>
      <c r="E20" s="39"/>
      <c r="F20" s="39"/>
      <c r="G20" s="39"/>
      <c r="H20" s="39"/>
      <c r="I20" s="133" t="s">
        <v>26</v>
      </c>
      <c r="J20" s="137" t="str">
        <f>IF('Rekapitulace stavby'!AN16="","",'Rekapitulace stavby'!AN16)</f>
        <v/>
      </c>
      <c r="K20" s="39"/>
      <c r="L20" s="135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37" t="str">
        <f>IF('Rekapitulace stavby'!E17="","",'Rekapitulace stavby'!E17)</f>
        <v xml:space="preserve"> </v>
      </c>
      <c r="F21" s="39"/>
      <c r="G21" s="39"/>
      <c r="H21" s="39"/>
      <c r="I21" s="133" t="s">
        <v>28</v>
      </c>
      <c r="J21" s="137" t="str">
        <f>IF('Rekapitulace stavby'!AN17="","",'Rekapitulace stavby'!AN17)</f>
        <v/>
      </c>
      <c r="K21" s="39"/>
      <c r="L21" s="135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135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33" t="s">
        <v>33</v>
      </c>
      <c r="E23" s="39"/>
      <c r="F23" s="39"/>
      <c r="G23" s="39"/>
      <c r="H23" s="39"/>
      <c r="I23" s="133" t="s">
        <v>26</v>
      </c>
      <c r="J23" s="137" t="s">
        <v>34</v>
      </c>
      <c r="K23" s="39"/>
      <c r="L23" s="135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37" t="s">
        <v>35</v>
      </c>
      <c r="F24" s="39"/>
      <c r="G24" s="39"/>
      <c r="H24" s="39"/>
      <c r="I24" s="133" t="s">
        <v>28</v>
      </c>
      <c r="J24" s="137" t="s">
        <v>36</v>
      </c>
      <c r="K24" s="39"/>
      <c r="L24" s="135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135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33" t="s">
        <v>37</v>
      </c>
      <c r="E26" s="39"/>
      <c r="F26" s="39"/>
      <c r="G26" s="39"/>
      <c r="H26" s="39"/>
      <c r="I26" s="39"/>
      <c r="J26" s="39"/>
      <c r="K26" s="39"/>
      <c r="L26" s="135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39"/>
      <c r="B27" s="140"/>
      <c r="C27" s="139"/>
      <c r="D27" s="139"/>
      <c r="E27" s="141" t="s">
        <v>19</v>
      </c>
      <c r="F27" s="141"/>
      <c r="G27" s="141"/>
      <c r="H27" s="141"/>
      <c r="I27" s="139"/>
      <c r="J27" s="139"/>
      <c r="K27" s="139"/>
      <c r="L27" s="142"/>
      <c r="S27" s="139"/>
      <c r="T27" s="139"/>
      <c r="U27" s="139"/>
      <c r="V27" s="139"/>
      <c r="W27" s="139"/>
      <c r="X27" s="139"/>
      <c r="Y27" s="139"/>
      <c r="Z27" s="139"/>
      <c r="AA27" s="139"/>
      <c r="AB27" s="139"/>
      <c r="AC27" s="139"/>
      <c r="AD27" s="139"/>
      <c r="AE27" s="139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135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43"/>
      <c r="E29" s="143"/>
      <c r="F29" s="143"/>
      <c r="G29" s="143"/>
      <c r="H29" s="143"/>
      <c r="I29" s="143"/>
      <c r="J29" s="143"/>
      <c r="K29" s="143"/>
      <c r="L29" s="135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44" t="s">
        <v>39</v>
      </c>
      <c r="E30" s="39"/>
      <c r="F30" s="39"/>
      <c r="G30" s="39"/>
      <c r="H30" s="39"/>
      <c r="I30" s="39"/>
      <c r="J30" s="145">
        <f>ROUND(J88, 2)</f>
        <v>0</v>
      </c>
      <c r="K30" s="39"/>
      <c r="L30" s="135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43"/>
      <c r="E31" s="143"/>
      <c r="F31" s="143"/>
      <c r="G31" s="143"/>
      <c r="H31" s="143"/>
      <c r="I31" s="143"/>
      <c r="J31" s="143"/>
      <c r="K31" s="143"/>
      <c r="L31" s="135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46" t="s">
        <v>41</v>
      </c>
      <c r="G32" s="39"/>
      <c r="H32" s="39"/>
      <c r="I32" s="146" t="s">
        <v>40</v>
      </c>
      <c r="J32" s="146" t="s">
        <v>42</v>
      </c>
      <c r="K32" s="39"/>
      <c r="L32" s="135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47" t="s">
        <v>43</v>
      </c>
      <c r="E33" s="133" t="s">
        <v>44</v>
      </c>
      <c r="F33" s="148">
        <f>ROUND((SUM(BE88:BE341)),  2)</f>
        <v>0</v>
      </c>
      <c r="G33" s="39"/>
      <c r="H33" s="39"/>
      <c r="I33" s="149">
        <v>0.20999999999999999</v>
      </c>
      <c r="J33" s="148">
        <f>ROUND(((SUM(BE88:BE341))*I33),  2)</f>
        <v>0</v>
      </c>
      <c r="K33" s="39"/>
      <c r="L33" s="135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33" t="s">
        <v>45</v>
      </c>
      <c r="F34" s="148">
        <f>ROUND((SUM(BF88:BF341)),  2)</f>
        <v>0</v>
      </c>
      <c r="G34" s="39"/>
      <c r="H34" s="39"/>
      <c r="I34" s="149">
        <v>0.12</v>
      </c>
      <c r="J34" s="148">
        <f>ROUND(((SUM(BF88:BF341))*I34),  2)</f>
        <v>0</v>
      </c>
      <c r="K34" s="39"/>
      <c r="L34" s="135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33" t="s">
        <v>46</v>
      </c>
      <c r="F35" s="148">
        <f>ROUND((SUM(BG88:BG341)),  2)</f>
        <v>0</v>
      </c>
      <c r="G35" s="39"/>
      <c r="H35" s="39"/>
      <c r="I35" s="149">
        <v>0.20999999999999999</v>
      </c>
      <c r="J35" s="148">
        <f>0</f>
        <v>0</v>
      </c>
      <c r="K35" s="39"/>
      <c r="L35" s="135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33" t="s">
        <v>47</v>
      </c>
      <c r="F36" s="148">
        <f>ROUND((SUM(BH88:BH341)),  2)</f>
        <v>0</v>
      </c>
      <c r="G36" s="39"/>
      <c r="H36" s="39"/>
      <c r="I36" s="149">
        <v>0.12</v>
      </c>
      <c r="J36" s="148">
        <f>0</f>
        <v>0</v>
      </c>
      <c r="K36" s="39"/>
      <c r="L36" s="135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33" t="s">
        <v>48</v>
      </c>
      <c r="F37" s="148">
        <f>ROUND((SUM(BI88:BI341)),  2)</f>
        <v>0</v>
      </c>
      <c r="G37" s="39"/>
      <c r="H37" s="39"/>
      <c r="I37" s="149">
        <v>0</v>
      </c>
      <c r="J37" s="148">
        <f>0</f>
        <v>0</v>
      </c>
      <c r="K37" s="39"/>
      <c r="L37" s="135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135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0"/>
      <c r="D39" s="151" t="s">
        <v>49</v>
      </c>
      <c r="E39" s="152"/>
      <c r="F39" s="152"/>
      <c r="G39" s="153" t="s">
        <v>50</v>
      </c>
      <c r="H39" s="154" t="s">
        <v>51</v>
      </c>
      <c r="I39" s="152"/>
      <c r="J39" s="155">
        <f>SUM(J30:J37)</f>
        <v>0</v>
      </c>
      <c r="K39" s="156"/>
      <c r="L39" s="135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157"/>
      <c r="C40" s="158"/>
      <c r="D40" s="158"/>
      <c r="E40" s="158"/>
      <c r="F40" s="158"/>
      <c r="G40" s="158"/>
      <c r="H40" s="158"/>
      <c r="I40" s="158"/>
      <c r="J40" s="158"/>
      <c r="K40" s="158"/>
      <c r="L40" s="135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4" s="2" customFormat="1" ht="6.96" customHeight="1">
      <c r="A44" s="39"/>
      <c r="B44" s="159"/>
      <c r="C44" s="160"/>
      <c r="D44" s="160"/>
      <c r="E44" s="160"/>
      <c r="F44" s="160"/>
      <c r="G44" s="160"/>
      <c r="H44" s="160"/>
      <c r="I44" s="160"/>
      <c r="J44" s="160"/>
      <c r="K44" s="160"/>
      <c r="L44" s="135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</row>
    <row r="45" s="2" customFormat="1" ht="24.96" customHeight="1">
      <c r="A45" s="39"/>
      <c r="B45" s="40"/>
      <c r="C45" s="24" t="s">
        <v>96</v>
      </c>
      <c r="D45" s="41"/>
      <c r="E45" s="41"/>
      <c r="F45" s="41"/>
      <c r="G45" s="41"/>
      <c r="H45" s="41"/>
      <c r="I45" s="41"/>
      <c r="J45" s="41"/>
      <c r="K45" s="41"/>
      <c r="L45" s="135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</row>
    <row r="46" s="2" customFormat="1" ht="6.96" customHeight="1">
      <c r="A46" s="39"/>
      <c r="B46" s="40"/>
      <c r="C46" s="41"/>
      <c r="D46" s="41"/>
      <c r="E46" s="41"/>
      <c r="F46" s="41"/>
      <c r="G46" s="41"/>
      <c r="H46" s="41"/>
      <c r="I46" s="41"/>
      <c r="J46" s="41"/>
      <c r="K46" s="41"/>
      <c r="L46" s="135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12" customHeight="1">
      <c r="A47" s="39"/>
      <c r="B47" s="40"/>
      <c r="C47" s="33" t="s">
        <v>16</v>
      </c>
      <c r="D47" s="41"/>
      <c r="E47" s="41"/>
      <c r="F47" s="41"/>
      <c r="G47" s="41"/>
      <c r="H47" s="41"/>
      <c r="I47" s="41"/>
      <c r="J47" s="41"/>
      <c r="K47" s="41"/>
      <c r="L47" s="135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16.5" customHeight="1">
      <c r="A48" s="39"/>
      <c r="B48" s="40"/>
      <c r="C48" s="41"/>
      <c r="D48" s="41"/>
      <c r="E48" s="161" t="str">
        <f>E7</f>
        <v>Oprava povrchu ulic Vysokovská a Jeřická</v>
      </c>
      <c r="F48" s="33"/>
      <c r="G48" s="33"/>
      <c r="H48" s="33"/>
      <c r="I48" s="41"/>
      <c r="J48" s="41"/>
      <c r="K48" s="41"/>
      <c r="L48" s="135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12" customHeight="1">
      <c r="A49" s="39"/>
      <c r="B49" s="40"/>
      <c r="C49" s="33" t="s">
        <v>94</v>
      </c>
      <c r="D49" s="41"/>
      <c r="E49" s="41"/>
      <c r="F49" s="41"/>
      <c r="G49" s="41"/>
      <c r="H49" s="41"/>
      <c r="I49" s="41"/>
      <c r="J49" s="41"/>
      <c r="K49" s="41"/>
      <c r="L49" s="135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16.5" customHeight="1">
      <c r="A50" s="39"/>
      <c r="B50" s="40"/>
      <c r="C50" s="41"/>
      <c r="D50" s="41"/>
      <c r="E50" s="70" t="str">
        <f>E9</f>
        <v>SO 100 - Oprava povrchu ulice Vysokovská</v>
      </c>
      <c r="F50" s="41"/>
      <c r="G50" s="41"/>
      <c r="H50" s="41"/>
      <c r="I50" s="41"/>
      <c r="J50" s="41"/>
      <c r="K50" s="41"/>
      <c r="L50" s="135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2" customFormat="1" ht="6.96" customHeight="1">
      <c r="A51" s="39"/>
      <c r="B51" s="40"/>
      <c r="C51" s="41"/>
      <c r="D51" s="41"/>
      <c r="E51" s="41"/>
      <c r="F51" s="41"/>
      <c r="G51" s="41"/>
      <c r="H51" s="41"/>
      <c r="I51" s="41"/>
      <c r="J51" s="41"/>
      <c r="K51" s="41"/>
      <c r="L51" s="135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</row>
    <row r="52" s="2" customFormat="1" ht="12" customHeight="1">
      <c r="A52" s="39"/>
      <c r="B52" s="40"/>
      <c r="C52" s="33" t="s">
        <v>21</v>
      </c>
      <c r="D52" s="41"/>
      <c r="E52" s="41"/>
      <c r="F52" s="28" t="str">
        <f>F12</f>
        <v>MČ Praha 20</v>
      </c>
      <c r="G52" s="41"/>
      <c r="H52" s="41"/>
      <c r="I52" s="33" t="s">
        <v>23</v>
      </c>
      <c r="J52" s="73" t="str">
        <f>IF(J12="","",J12)</f>
        <v>1. 5. 2025</v>
      </c>
      <c r="K52" s="41"/>
      <c r="L52" s="135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6.96" customHeight="1">
      <c r="A53" s="39"/>
      <c r="B53" s="40"/>
      <c r="C53" s="41"/>
      <c r="D53" s="41"/>
      <c r="E53" s="41"/>
      <c r="F53" s="41"/>
      <c r="G53" s="41"/>
      <c r="H53" s="41"/>
      <c r="I53" s="41"/>
      <c r="J53" s="41"/>
      <c r="K53" s="41"/>
      <c r="L53" s="135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15.15" customHeight="1">
      <c r="A54" s="39"/>
      <c r="B54" s="40"/>
      <c r="C54" s="33" t="s">
        <v>25</v>
      </c>
      <c r="D54" s="41"/>
      <c r="E54" s="41"/>
      <c r="F54" s="28" t="str">
        <f>E15</f>
        <v xml:space="preserve"> </v>
      </c>
      <c r="G54" s="41"/>
      <c r="H54" s="41"/>
      <c r="I54" s="33" t="s">
        <v>31</v>
      </c>
      <c r="J54" s="37" t="str">
        <f>E21</f>
        <v xml:space="preserve"> </v>
      </c>
      <c r="K54" s="41"/>
      <c r="L54" s="135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40.05" customHeight="1">
      <c r="A55" s="39"/>
      <c r="B55" s="40"/>
      <c r="C55" s="33" t="s">
        <v>29</v>
      </c>
      <c r="D55" s="41"/>
      <c r="E55" s="41"/>
      <c r="F55" s="28" t="str">
        <f>IF(E18="","",E18)</f>
        <v>Vyplň údaj</v>
      </c>
      <c r="G55" s="41"/>
      <c r="H55" s="41"/>
      <c r="I55" s="33" t="s">
        <v>33</v>
      </c>
      <c r="J55" s="37" t="str">
        <f>E24</f>
        <v>TMI Building s.r.o., Kakosova 1189/8, Praha 5</v>
      </c>
      <c r="K55" s="41"/>
      <c r="L55" s="135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0.32" customHeight="1">
      <c r="A56" s="39"/>
      <c r="B56" s="40"/>
      <c r="C56" s="41"/>
      <c r="D56" s="41"/>
      <c r="E56" s="41"/>
      <c r="F56" s="41"/>
      <c r="G56" s="41"/>
      <c r="H56" s="41"/>
      <c r="I56" s="41"/>
      <c r="J56" s="41"/>
      <c r="K56" s="41"/>
      <c r="L56" s="135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29.28" customHeight="1">
      <c r="A57" s="39"/>
      <c r="B57" s="40"/>
      <c r="C57" s="162" t="s">
        <v>97</v>
      </c>
      <c r="D57" s="163"/>
      <c r="E57" s="163"/>
      <c r="F57" s="163"/>
      <c r="G57" s="163"/>
      <c r="H57" s="163"/>
      <c r="I57" s="163"/>
      <c r="J57" s="164" t="s">
        <v>98</v>
      </c>
      <c r="K57" s="163"/>
      <c r="L57" s="135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10.32" customHeight="1">
      <c r="A58" s="39"/>
      <c r="B58" s="40"/>
      <c r="C58" s="41"/>
      <c r="D58" s="41"/>
      <c r="E58" s="41"/>
      <c r="F58" s="41"/>
      <c r="G58" s="41"/>
      <c r="H58" s="41"/>
      <c r="I58" s="41"/>
      <c r="J58" s="41"/>
      <c r="K58" s="41"/>
      <c r="L58" s="135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22.8" customHeight="1">
      <c r="A59" s="39"/>
      <c r="B59" s="40"/>
      <c r="C59" s="165" t="s">
        <v>71</v>
      </c>
      <c r="D59" s="41"/>
      <c r="E59" s="41"/>
      <c r="F59" s="41"/>
      <c r="G59" s="41"/>
      <c r="H59" s="41"/>
      <c r="I59" s="41"/>
      <c r="J59" s="103">
        <f>J88</f>
        <v>0</v>
      </c>
      <c r="K59" s="41"/>
      <c r="L59" s="135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U59" s="18" t="s">
        <v>99</v>
      </c>
    </row>
    <row r="60" s="9" customFormat="1" ht="24.96" customHeight="1">
      <c r="A60" s="9"/>
      <c r="B60" s="166"/>
      <c r="C60" s="167"/>
      <c r="D60" s="168" t="s">
        <v>100</v>
      </c>
      <c r="E60" s="169"/>
      <c r="F60" s="169"/>
      <c r="G60" s="169"/>
      <c r="H60" s="169"/>
      <c r="I60" s="169"/>
      <c r="J60" s="170">
        <f>J89</f>
        <v>0</v>
      </c>
      <c r="K60" s="167"/>
      <c r="L60" s="171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2"/>
      <c r="C61" s="173"/>
      <c r="D61" s="174" t="s">
        <v>101</v>
      </c>
      <c r="E61" s="175"/>
      <c r="F61" s="175"/>
      <c r="G61" s="175"/>
      <c r="H61" s="175"/>
      <c r="I61" s="175"/>
      <c r="J61" s="176">
        <f>J90</f>
        <v>0</v>
      </c>
      <c r="K61" s="173"/>
      <c r="L61" s="177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2"/>
      <c r="C62" s="173"/>
      <c r="D62" s="174" t="s">
        <v>102</v>
      </c>
      <c r="E62" s="175"/>
      <c r="F62" s="175"/>
      <c r="G62" s="175"/>
      <c r="H62" s="175"/>
      <c r="I62" s="175"/>
      <c r="J62" s="176">
        <f>J161</f>
        <v>0</v>
      </c>
      <c r="K62" s="173"/>
      <c r="L62" s="177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2"/>
      <c r="C63" s="173"/>
      <c r="D63" s="174" t="s">
        <v>103</v>
      </c>
      <c r="E63" s="175"/>
      <c r="F63" s="175"/>
      <c r="G63" s="175"/>
      <c r="H63" s="175"/>
      <c r="I63" s="175"/>
      <c r="J63" s="176">
        <f>J205</f>
        <v>0</v>
      </c>
      <c r="K63" s="173"/>
      <c r="L63" s="177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2"/>
      <c r="C64" s="173"/>
      <c r="D64" s="174" t="s">
        <v>104</v>
      </c>
      <c r="E64" s="175"/>
      <c r="F64" s="175"/>
      <c r="G64" s="175"/>
      <c r="H64" s="175"/>
      <c r="I64" s="175"/>
      <c r="J64" s="176">
        <f>J215</f>
        <v>0</v>
      </c>
      <c r="K64" s="173"/>
      <c r="L64" s="177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72"/>
      <c r="C65" s="173"/>
      <c r="D65" s="174" t="s">
        <v>105</v>
      </c>
      <c r="E65" s="175"/>
      <c r="F65" s="175"/>
      <c r="G65" s="175"/>
      <c r="H65" s="175"/>
      <c r="I65" s="175"/>
      <c r="J65" s="176">
        <f>J279</f>
        <v>0</v>
      </c>
      <c r="K65" s="173"/>
      <c r="L65" s="177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72"/>
      <c r="C66" s="173"/>
      <c r="D66" s="174" t="s">
        <v>106</v>
      </c>
      <c r="E66" s="175"/>
      <c r="F66" s="175"/>
      <c r="G66" s="175"/>
      <c r="H66" s="175"/>
      <c r="I66" s="175"/>
      <c r="J66" s="176">
        <f>J320</f>
        <v>0</v>
      </c>
      <c r="K66" s="173"/>
      <c r="L66" s="177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9" customFormat="1" ht="24.96" customHeight="1">
      <c r="A67" s="9"/>
      <c r="B67" s="166"/>
      <c r="C67" s="167"/>
      <c r="D67" s="168" t="s">
        <v>107</v>
      </c>
      <c r="E67" s="169"/>
      <c r="F67" s="169"/>
      <c r="G67" s="169"/>
      <c r="H67" s="169"/>
      <c r="I67" s="169"/>
      <c r="J67" s="170">
        <f>J327</f>
        <v>0</v>
      </c>
      <c r="K67" s="167"/>
      <c r="L67" s="171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</row>
    <row r="68" s="10" customFormat="1" ht="19.92" customHeight="1">
      <c r="A68" s="10"/>
      <c r="B68" s="172"/>
      <c r="C68" s="173"/>
      <c r="D68" s="174" t="s">
        <v>108</v>
      </c>
      <c r="E68" s="175"/>
      <c r="F68" s="175"/>
      <c r="G68" s="175"/>
      <c r="H68" s="175"/>
      <c r="I68" s="175"/>
      <c r="J68" s="176">
        <f>J328</f>
        <v>0</v>
      </c>
      <c r="K68" s="173"/>
      <c r="L68" s="177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2" customFormat="1" ht="21.84" customHeight="1">
      <c r="A69" s="39"/>
      <c r="B69" s="40"/>
      <c r="C69" s="41"/>
      <c r="D69" s="41"/>
      <c r="E69" s="41"/>
      <c r="F69" s="41"/>
      <c r="G69" s="41"/>
      <c r="H69" s="41"/>
      <c r="I69" s="41"/>
      <c r="J69" s="41"/>
      <c r="K69" s="41"/>
      <c r="L69" s="135"/>
      <c r="S69" s="39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</row>
    <row r="70" s="2" customFormat="1" ht="6.96" customHeight="1">
      <c r="A70" s="39"/>
      <c r="B70" s="60"/>
      <c r="C70" s="61"/>
      <c r="D70" s="61"/>
      <c r="E70" s="61"/>
      <c r="F70" s="61"/>
      <c r="G70" s="61"/>
      <c r="H70" s="61"/>
      <c r="I70" s="61"/>
      <c r="J70" s="61"/>
      <c r="K70" s="61"/>
      <c r="L70" s="135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</row>
    <row r="74" s="2" customFormat="1" ht="6.96" customHeight="1">
      <c r="A74" s="39"/>
      <c r="B74" s="62"/>
      <c r="C74" s="63"/>
      <c r="D74" s="63"/>
      <c r="E74" s="63"/>
      <c r="F74" s="63"/>
      <c r="G74" s="63"/>
      <c r="H74" s="63"/>
      <c r="I74" s="63"/>
      <c r="J74" s="63"/>
      <c r="K74" s="63"/>
      <c r="L74" s="135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</row>
    <row r="75" s="2" customFormat="1" ht="24.96" customHeight="1">
      <c r="A75" s="39"/>
      <c r="B75" s="40"/>
      <c r="C75" s="24" t="s">
        <v>109</v>
      </c>
      <c r="D75" s="41"/>
      <c r="E75" s="41"/>
      <c r="F75" s="41"/>
      <c r="G75" s="41"/>
      <c r="H75" s="41"/>
      <c r="I75" s="41"/>
      <c r="J75" s="41"/>
      <c r="K75" s="41"/>
      <c r="L75" s="135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</row>
    <row r="76" s="2" customFormat="1" ht="6.96" customHeight="1">
      <c r="A76" s="39"/>
      <c r="B76" s="40"/>
      <c r="C76" s="41"/>
      <c r="D76" s="41"/>
      <c r="E76" s="41"/>
      <c r="F76" s="41"/>
      <c r="G76" s="41"/>
      <c r="H76" s="41"/>
      <c r="I76" s="41"/>
      <c r="J76" s="41"/>
      <c r="K76" s="41"/>
      <c r="L76" s="135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2" customHeight="1">
      <c r="A77" s="39"/>
      <c r="B77" s="40"/>
      <c r="C77" s="33" t="s">
        <v>16</v>
      </c>
      <c r="D77" s="41"/>
      <c r="E77" s="41"/>
      <c r="F77" s="41"/>
      <c r="G77" s="41"/>
      <c r="H77" s="41"/>
      <c r="I77" s="41"/>
      <c r="J77" s="41"/>
      <c r="K77" s="41"/>
      <c r="L77" s="135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78" s="2" customFormat="1" ht="16.5" customHeight="1">
      <c r="A78" s="39"/>
      <c r="B78" s="40"/>
      <c r="C78" s="41"/>
      <c r="D78" s="41"/>
      <c r="E78" s="161" t="str">
        <f>E7</f>
        <v>Oprava povrchu ulic Vysokovská a Jeřická</v>
      </c>
      <c r="F78" s="33"/>
      <c r="G78" s="33"/>
      <c r="H78" s="33"/>
      <c r="I78" s="41"/>
      <c r="J78" s="41"/>
      <c r="K78" s="41"/>
      <c r="L78" s="135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</row>
    <row r="79" s="2" customFormat="1" ht="12" customHeight="1">
      <c r="A79" s="39"/>
      <c r="B79" s="40"/>
      <c r="C79" s="33" t="s">
        <v>94</v>
      </c>
      <c r="D79" s="41"/>
      <c r="E79" s="41"/>
      <c r="F79" s="41"/>
      <c r="G79" s="41"/>
      <c r="H79" s="41"/>
      <c r="I79" s="41"/>
      <c r="J79" s="41"/>
      <c r="K79" s="41"/>
      <c r="L79" s="135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</row>
    <row r="80" s="2" customFormat="1" ht="16.5" customHeight="1">
      <c r="A80" s="39"/>
      <c r="B80" s="40"/>
      <c r="C80" s="41"/>
      <c r="D80" s="41"/>
      <c r="E80" s="70" t="str">
        <f>E9</f>
        <v>SO 100 - Oprava povrchu ulice Vysokovská</v>
      </c>
      <c r="F80" s="41"/>
      <c r="G80" s="41"/>
      <c r="H80" s="41"/>
      <c r="I80" s="41"/>
      <c r="J80" s="41"/>
      <c r="K80" s="41"/>
      <c r="L80" s="135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</row>
    <row r="81" s="2" customFormat="1" ht="6.96" customHeight="1">
      <c r="A81" s="39"/>
      <c r="B81" s="40"/>
      <c r="C81" s="41"/>
      <c r="D81" s="41"/>
      <c r="E81" s="41"/>
      <c r="F81" s="41"/>
      <c r="G81" s="41"/>
      <c r="H81" s="41"/>
      <c r="I81" s="41"/>
      <c r="J81" s="41"/>
      <c r="K81" s="41"/>
      <c r="L81" s="135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12" customHeight="1">
      <c r="A82" s="39"/>
      <c r="B82" s="40"/>
      <c r="C82" s="33" t="s">
        <v>21</v>
      </c>
      <c r="D82" s="41"/>
      <c r="E82" s="41"/>
      <c r="F82" s="28" t="str">
        <f>F12</f>
        <v>MČ Praha 20</v>
      </c>
      <c r="G82" s="41"/>
      <c r="H82" s="41"/>
      <c r="I82" s="33" t="s">
        <v>23</v>
      </c>
      <c r="J82" s="73" t="str">
        <f>IF(J12="","",J12)</f>
        <v>1. 5. 2025</v>
      </c>
      <c r="K82" s="41"/>
      <c r="L82" s="135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135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5.15" customHeight="1">
      <c r="A84" s="39"/>
      <c r="B84" s="40"/>
      <c r="C84" s="33" t="s">
        <v>25</v>
      </c>
      <c r="D84" s="41"/>
      <c r="E84" s="41"/>
      <c r="F84" s="28" t="str">
        <f>E15</f>
        <v xml:space="preserve"> </v>
      </c>
      <c r="G84" s="41"/>
      <c r="H84" s="41"/>
      <c r="I84" s="33" t="s">
        <v>31</v>
      </c>
      <c r="J84" s="37" t="str">
        <f>E21</f>
        <v xml:space="preserve"> </v>
      </c>
      <c r="K84" s="41"/>
      <c r="L84" s="135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40.05" customHeight="1">
      <c r="A85" s="39"/>
      <c r="B85" s="40"/>
      <c r="C85" s="33" t="s">
        <v>29</v>
      </c>
      <c r="D85" s="41"/>
      <c r="E85" s="41"/>
      <c r="F85" s="28" t="str">
        <f>IF(E18="","",E18)</f>
        <v>Vyplň údaj</v>
      </c>
      <c r="G85" s="41"/>
      <c r="H85" s="41"/>
      <c r="I85" s="33" t="s">
        <v>33</v>
      </c>
      <c r="J85" s="37" t="str">
        <f>E24</f>
        <v>TMI Building s.r.o., Kakosova 1189/8, Praha 5</v>
      </c>
      <c r="K85" s="41"/>
      <c r="L85" s="135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0.32" customHeight="1">
      <c r="A86" s="39"/>
      <c r="B86" s="40"/>
      <c r="C86" s="41"/>
      <c r="D86" s="41"/>
      <c r="E86" s="41"/>
      <c r="F86" s="41"/>
      <c r="G86" s="41"/>
      <c r="H86" s="41"/>
      <c r="I86" s="41"/>
      <c r="J86" s="41"/>
      <c r="K86" s="41"/>
      <c r="L86" s="135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11" customFormat="1" ht="29.28" customHeight="1">
      <c r="A87" s="178"/>
      <c r="B87" s="179"/>
      <c r="C87" s="180" t="s">
        <v>110</v>
      </c>
      <c r="D87" s="181" t="s">
        <v>58</v>
      </c>
      <c r="E87" s="181" t="s">
        <v>54</v>
      </c>
      <c r="F87" s="181" t="s">
        <v>55</v>
      </c>
      <c r="G87" s="181" t="s">
        <v>111</v>
      </c>
      <c r="H87" s="181" t="s">
        <v>112</v>
      </c>
      <c r="I87" s="181" t="s">
        <v>113</v>
      </c>
      <c r="J87" s="181" t="s">
        <v>98</v>
      </c>
      <c r="K87" s="182" t="s">
        <v>114</v>
      </c>
      <c r="L87" s="183"/>
      <c r="M87" s="93" t="s">
        <v>19</v>
      </c>
      <c r="N87" s="94" t="s">
        <v>43</v>
      </c>
      <c r="O87" s="94" t="s">
        <v>115</v>
      </c>
      <c r="P87" s="94" t="s">
        <v>116</v>
      </c>
      <c r="Q87" s="94" t="s">
        <v>117</v>
      </c>
      <c r="R87" s="94" t="s">
        <v>118</v>
      </c>
      <c r="S87" s="94" t="s">
        <v>119</v>
      </c>
      <c r="T87" s="95" t="s">
        <v>120</v>
      </c>
      <c r="U87" s="178"/>
      <c r="V87" s="178"/>
      <c r="W87" s="178"/>
      <c r="X87" s="178"/>
      <c r="Y87" s="178"/>
      <c r="Z87" s="178"/>
      <c r="AA87" s="178"/>
      <c r="AB87" s="178"/>
      <c r="AC87" s="178"/>
      <c r="AD87" s="178"/>
      <c r="AE87" s="178"/>
    </row>
    <row r="88" s="2" customFormat="1" ht="22.8" customHeight="1">
      <c r="A88" s="39"/>
      <c r="B88" s="40"/>
      <c r="C88" s="100" t="s">
        <v>121</v>
      </c>
      <c r="D88" s="41"/>
      <c r="E88" s="41"/>
      <c r="F88" s="41"/>
      <c r="G88" s="41"/>
      <c r="H88" s="41"/>
      <c r="I88" s="41"/>
      <c r="J88" s="184">
        <f>BK88</f>
        <v>0</v>
      </c>
      <c r="K88" s="41"/>
      <c r="L88" s="45"/>
      <c r="M88" s="96"/>
      <c r="N88" s="185"/>
      <c r="O88" s="97"/>
      <c r="P88" s="186">
        <f>P89+P327</f>
        <v>0</v>
      </c>
      <c r="Q88" s="97"/>
      <c r="R88" s="186">
        <f>R89+R327</f>
        <v>152.71800880000001</v>
      </c>
      <c r="S88" s="97"/>
      <c r="T88" s="187">
        <f>T89+T327</f>
        <v>1286.4053399999996</v>
      </c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T88" s="18" t="s">
        <v>72</v>
      </c>
      <c r="AU88" s="18" t="s">
        <v>99</v>
      </c>
      <c r="BK88" s="188">
        <f>BK89+BK327</f>
        <v>0</v>
      </c>
    </row>
    <row r="89" s="12" customFormat="1" ht="25.92" customHeight="1">
      <c r="A89" s="12"/>
      <c r="B89" s="189"/>
      <c r="C89" s="190"/>
      <c r="D89" s="191" t="s">
        <v>72</v>
      </c>
      <c r="E89" s="192" t="s">
        <v>122</v>
      </c>
      <c r="F89" s="192" t="s">
        <v>123</v>
      </c>
      <c r="G89" s="190"/>
      <c r="H89" s="190"/>
      <c r="I89" s="193"/>
      <c r="J89" s="194">
        <f>BK89</f>
        <v>0</v>
      </c>
      <c r="K89" s="190"/>
      <c r="L89" s="195"/>
      <c r="M89" s="196"/>
      <c r="N89" s="197"/>
      <c r="O89" s="197"/>
      <c r="P89" s="198">
        <f>P90+P161+P205+P215+P279+P320</f>
        <v>0</v>
      </c>
      <c r="Q89" s="197"/>
      <c r="R89" s="198">
        <f>R90+R161+R205+R215+R279+R320</f>
        <v>152.61311380000001</v>
      </c>
      <c r="S89" s="197"/>
      <c r="T89" s="199">
        <f>T90+T161+T205+T215+T279+T320</f>
        <v>1286.4053399999996</v>
      </c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R89" s="200" t="s">
        <v>81</v>
      </c>
      <c r="AT89" s="201" t="s">
        <v>72</v>
      </c>
      <c r="AU89" s="201" t="s">
        <v>73</v>
      </c>
      <c r="AY89" s="200" t="s">
        <v>124</v>
      </c>
      <c r="BK89" s="202">
        <f>BK90+BK161+BK205+BK215+BK279+BK320</f>
        <v>0</v>
      </c>
    </row>
    <row r="90" s="12" customFormat="1" ht="22.8" customHeight="1">
      <c r="A90" s="12"/>
      <c r="B90" s="189"/>
      <c r="C90" s="190"/>
      <c r="D90" s="191" t="s">
        <v>72</v>
      </c>
      <c r="E90" s="203" t="s">
        <v>81</v>
      </c>
      <c r="F90" s="203" t="s">
        <v>125</v>
      </c>
      <c r="G90" s="190"/>
      <c r="H90" s="190"/>
      <c r="I90" s="193"/>
      <c r="J90" s="204">
        <f>BK90</f>
        <v>0</v>
      </c>
      <c r="K90" s="190"/>
      <c r="L90" s="195"/>
      <c r="M90" s="196"/>
      <c r="N90" s="197"/>
      <c r="O90" s="197"/>
      <c r="P90" s="198">
        <f>SUM(P91:P160)</f>
        <v>0</v>
      </c>
      <c r="Q90" s="197"/>
      <c r="R90" s="198">
        <f>SUM(R91:R160)</f>
        <v>3.60025</v>
      </c>
      <c r="S90" s="197"/>
      <c r="T90" s="199">
        <f>SUM(T91:T160)</f>
        <v>1238.7373399999997</v>
      </c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R90" s="200" t="s">
        <v>81</v>
      </c>
      <c r="AT90" s="201" t="s">
        <v>72</v>
      </c>
      <c r="AU90" s="201" t="s">
        <v>81</v>
      </c>
      <c r="AY90" s="200" t="s">
        <v>124</v>
      </c>
      <c r="BK90" s="202">
        <f>SUM(BK91:BK160)</f>
        <v>0</v>
      </c>
    </row>
    <row r="91" s="2" customFormat="1" ht="37.8" customHeight="1">
      <c r="A91" s="39"/>
      <c r="B91" s="40"/>
      <c r="C91" s="205" t="s">
        <v>81</v>
      </c>
      <c r="D91" s="205" t="s">
        <v>126</v>
      </c>
      <c r="E91" s="206" t="s">
        <v>127</v>
      </c>
      <c r="F91" s="207" t="s">
        <v>128</v>
      </c>
      <c r="G91" s="208" t="s">
        <v>129</v>
      </c>
      <c r="H91" s="209">
        <v>261</v>
      </c>
      <c r="I91" s="210"/>
      <c r="J91" s="211">
        <f>ROUND(I91*H91,2)</f>
        <v>0</v>
      </c>
      <c r="K91" s="207" t="s">
        <v>130</v>
      </c>
      <c r="L91" s="45"/>
      <c r="M91" s="212" t="s">
        <v>19</v>
      </c>
      <c r="N91" s="213" t="s">
        <v>44</v>
      </c>
      <c r="O91" s="85"/>
      <c r="P91" s="214">
        <f>O91*H91</f>
        <v>0</v>
      </c>
      <c r="Q91" s="214">
        <v>0</v>
      </c>
      <c r="R91" s="214">
        <f>Q91*H91</f>
        <v>0</v>
      </c>
      <c r="S91" s="214">
        <v>0.26000000000000001</v>
      </c>
      <c r="T91" s="215">
        <f>S91*H91</f>
        <v>67.859999999999999</v>
      </c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R91" s="216" t="s">
        <v>131</v>
      </c>
      <c r="AT91" s="216" t="s">
        <v>126</v>
      </c>
      <c r="AU91" s="216" t="s">
        <v>83</v>
      </c>
      <c r="AY91" s="18" t="s">
        <v>124</v>
      </c>
      <c r="BE91" s="217">
        <f>IF(N91="základní",J91,0)</f>
        <v>0</v>
      </c>
      <c r="BF91" s="217">
        <f>IF(N91="snížená",J91,0)</f>
        <v>0</v>
      </c>
      <c r="BG91" s="217">
        <f>IF(N91="zákl. přenesená",J91,0)</f>
        <v>0</v>
      </c>
      <c r="BH91" s="217">
        <f>IF(N91="sníž. přenesená",J91,0)</f>
        <v>0</v>
      </c>
      <c r="BI91" s="217">
        <f>IF(N91="nulová",J91,0)</f>
        <v>0</v>
      </c>
      <c r="BJ91" s="18" t="s">
        <v>81</v>
      </c>
      <c r="BK91" s="217">
        <f>ROUND(I91*H91,2)</f>
        <v>0</v>
      </c>
      <c r="BL91" s="18" t="s">
        <v>131</v>
      </c>
      <c r="BM91" s="216" t="s">
        <v>132</v>
      </c>
    </row>
    <row r="92" s="2" customFormat="1">
      <c r="A92" s="39"/>
      <c r="B92" s="40"/>
      <c r="C92" s="41"/>
      <c r="D92" s="218" t="s">
        <v>133</v>
      </c>
      <c r="E92" s="41"/>
      <c r="F92" s="219" t="s">
        <v>134</v>
      </c>
      <c r="G92" s="41"/>
      <c r="H92" s="41"/>
      <c r="I92" s="220"/>
      <c r="J92" s="41"/>
      <c r="K92" s="41"/>
      <c r="L92" s="45"/>
      <c r="M92" s="221"/>
      <c r="N92" s="222"/>
      <c r="O92" s="85"/>
      <c r="P92" s="85"/>
      <c r="Q92" s="85"/>
      <c r="R92" s="85"/>
      <c r="S92" s="85"/>
      <c r="T92" s="86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T92" s="18" t="s">
        <v>133</v>
      </c>
      <c r="AU92" s="18" t="s">
        <v>83</v>
      </c>
    </row>
    <row r="93" s="13" customFormat="1">
      <c r="A93" s="13"/>
      <c r="B93" s="223"/>
      <c r="C93" s="224"/>
      <c r="D93" s="225" t="s">
        <v>135</v>
      </c>
      <c r="E93" s="226" t="s">
        <v>19</v>
      </c>
      <c r="F93" s="227" t="s">
        <v>136</v>
      </c>
      <c r="G93" s="224"/>
      <c r="H93" s="228">
        <v>261</v>
      </c>
      <c r="I93" s="229"/>
      <c r="J93" s="224"/>
      <c r="K93" s="224"/>
      <c r="L93" s="230"/>
      <c r="M93" s="231"/>
      <c r="N93" s="232"/>
      <c r="O93" s="232"/>
      <c r="P93" s="232"/>
      <c r="Q93" s="232"/>
      <c r="R93" s="232"/>
      <c r="S93" s="232"/>
      <c r="T93" s="23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T93" s="234" t="s">
        <v>135</v>
      </c>
      <c r="AU93" s="234" t="s">
        <v>83</v>
      </c>
      <c r="AV93" s="13" t="s">
        <v>83</v>
      </c>
      <c r="AW93" s="13" t="s">
        <v>32</v>
      </c>
      <c r="AX93" s="13" t="s">
        <v>73</v>
      </c>
      <c r="AY93" s="234" t="s">
        <v>124</v>
      </c>
    </row>
    <row r="94" s="14" customFormat="1">
      <c r="A94" s="14"/>
      <c r="B94" s="235"/>
      <c r="C94" s="236"/>
      <c r="D94" s="225" t="s">
        <v>135</v>
      </c>
      <c r="E94" s="237" t="s">
        <v>19</v>
      </c>
      <c r="F94" s="238" t="s">
        <v>137</v>
      </c>
      <c r="G94" s="236"/>
      <c r="H94" s="239">
        <v>261</v>
      </c>
      <c r="I94" s="240"/>
      <c r="J94" s="236"/>
      <c r="K94" s="236"/>
      <c r="L94" s="241"/>
      <c r="M94" s="242"/>
      <c r="N94" s="243"/>
      <c r="O94" s="243"/>
      <c r="P94" s="243"/>
      <c r="Q94" s="243"/>
      <c r="R94" s="243"/>
      <c r="S94" s="243"/>
      <c r="T94" s="244"/>
      <c r="U94" s="14"/>
      <c r="V94" s="14"/>
      <c r="W94" s="14"/>
      <c r="X94" s="14"/>
      <c r="Y94" s="14"/>
      <c r="Z94" s="14"/>
      <c r="AA94" s="14"/>
      <c r="AB94" s="14"/>
      <c r="AC94" s="14"/>
      <c r="AD94" s="14"/>
      <c r="AE94" s="14"/>
      <c r="AT94" s="245" t="s">
        <v>135</v>
      </c>
      <c r="AU94" s="245" t="s">
        <v>83</v>
      </c>
      <c r="AV94" s="14" t="s">
        <v>131</v>
      </c>
      <c r="AW94" s="14" t="s">
        <v>32</v>
      </c>
      <c r="AX94" s="14" t="s">
        <v>81</v>
      </c>
      <c r="AY94" s="245" t="s">
        <v>124</v>
      </c>
    </row>
    <row r="95" s="2" customFormat="1" ht="33" customHeight="1">
      <c r="A95" s="39"/>
      <c r="B95" s="40"/>
      <c r="C95" s="205" t="s">
        <v>83</v>
      </c>
      <c r="D95" s="205" t="s">
        <v>126</v>
      </c>
      <c r="E95" s="206" t="s">
        <v>138</v>
      </c>
      <c r="F95" s="207" t="s">
        <v>139</v>
      </c>
      <c r="G95" s="208" t="s">
        <v>129</v>
      </c>
      <c r="H95" s="209">
        <v>178</v>
      </c>
      <c r="I95" s="210"/>
      <c r="J95" s="211">
        <f>ROUND(I95*H95,2)</f>
        <v>0</v>
      </c>
      <c r="K95" s="207" t="s">
        <v>130</v>
      </c>
      <c r="L95" s="45"/>
      <c r="M95" s="212" t="s">
        <v>19</v>
      </c>
      <c r="N95" s="213" t="s">
        <v>44</v>
      </c>
      <c r="O95" s="85"/>
      <c r="P95" s="214">
        <f>O95*H95</f>
        <v>0</v>
      </c>
      <c r="Q95" s="214">
        <v>0</v>
      </c>
      <c r="R95" s="214">
        <f>Q95*H95</f>
        <v>0</v>
      </c>
      <c r="S95" s="214">
        <v>0.29499999999999998</v>
      </c>
      <c r="T95" s="215">
        <f>S95*H95</f>
        <v>52.509999999999998</v>
      </c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R95" s="216" t="s">
        <v>131</v>
      </c>
      <c r="AT95" s="216" t="s">
        <v>126</v>
      </c>
      <c r="AU95" s="216" t="s">
        <v>83</v>
      </c>
      <c r="AY95" s="18" t="s">
        <v>124</v>
      </c>
      <c r="BE95" s="217">
        <f>IF(N95="základní",J95,0)</f>
        <v>0</v>
      </c>
      <c r="BF95" s="217">
        <f>IF(N95="snížená",J95,0)</f>
        <v>0</v>
      </c>
      <c r="BG95" s="217">
        <f>IF(N95="zákl. přenesená",J95,0)</f>
        <v>0</v>
      </c>
      <c r="BH95" s="217">
        <f>IF(N95="sníž. přenesená",J95,0)</f>
        <v>0</v>
      </c>
      <c r="BI95" s="217">
        <f>IF(N95="nulová",J95,0)</f>
        <v>0</v>
      </c>
      <c r="BJ95" s="18" t="s">
        <v>81</v>
      </c>
      <c r="BK95" s="217">
        <f>ROUND(I95*H95,2)</f>
        <v>0</v>
      </c>
      <c r="BL95" s="18" t="s">
        <v>131</v>
      </c>
      <c r="BM95" s="216" t="s">
        <v>140</v>
      </c>
    </row>
    <row r="96" s="2" customFormat="1">
      <c r="A96" s="39"/>
      <c r="B96" s="40"/>
      <c r="C96" s="41"/>
      <c r="D96" s="218" t="s">
        <v>133</v>
      </c>
      <c r="E96" s="41"/>
      <c r="F96" s="219" t="s">
        <v>141</v>
      </c>
      <c r="G96" s="41"/>
      <c r="H96" s="41"/>
      <c r="I96" s="220"/>
      <c r="J96" s="41"/>
      <c r="K96" s="41"/>
      <c r="L96" s="45"/>
      <c r="M96" s="221"/>
      <c r="N96" s="222"/>
      <c r="O96" s="85"/>
      <c r="P96" s="85"/>
      <c r="Q96" s="85"/>
      <c r="R96" s="85"/>
      <c r="S96" s="85"/>
      <c r="T96" s="86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T96" s="18" t="s">
        <v>133</v>
      </c>
      <c r="AU96" s="18" t="s">
        <v>83</v>
      </c>
    </row>
    <row r="97" s="13" customFormat="1">
      <c r="A97" s="13"/>
      <c r="B97" s="223"/>
      <c r="C97" s="224"/>
      <c r="D97" s="225" t="s">
        <v>135</v>
      </c>
      <c r="E97" s="226" t="s">
        <v>19</v>
      </c>
      <c r="F97" s="227" t="s">
        <v>142</v>
      </c>
      <c r="G97" s="224"/>
      <c r="H97" s="228">
        <v>178</v>
      </c>
      <c r="I97" s="229"/>
      <c r="J97" s="224"/>
      <c r="K97" s="224"/>
      <c r="L97" s="230"/>
      <c r="M97" s="231"/>
      <c r="N97" s="232"/>
      <c r="O97" s="232"/>
      <c r="P97" s="232"/>
      <c r="Q97" s="232"/>
      <c r="R97" s="232"/>
      <c r="S97" s="232"/>
      <c r="T97" s="23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T97" s="234" t="s">
        <v>135</v>
      </c>
      <c r="AU97" s="234" t="s">
        <v>83</v>
      </c>
      <c r="AV97" s="13" t="s">
        <v>83</v>
      </c>
      <c r="AW97" s="13" t="s">
        <v>32</v>
      </c>
      <c r="AX97" s="13" t="s">
        <v>73</v>
      </c>
      <c r="AY97" s="234" t="s">
        <v>124</v>
      </c>
    </row>
    <row r="98" s="14" customFormat="1">
      <c r="A98" s="14"/>
      <c r="B98" s="235"/>
      <c r="C98" s="236"/>
      <c r="D98" s="225" t="s">
        <v>135</v>
      </c>
      <c r="E98" s="237" t="s">
        <v>19</v>
      </c>
      <c r="F98" s="238" t="s">
        <v>137</v>
      </c>
      <c r="G98" s="236"/>
      <c r="H98" s="239">
        <v>178</v>
      </c>
      <c r="I98" s="240"/>
      <c r="J98" s="236"/>
      <c r="K98" s="236"/>
      <c r="L98" s="241"/>
      <c r="M98" s="242"/>
      <c r="N98" s="243"/>
      <c r="O98" s="243"/>
      <c r="P98" s="243"/>
      <c r="Q98" s="243"/>
      <c r="R98" s="243"/>
      <c r="S98" s="243"/>
      <c r="T98" s="244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T98" s="245" t="s">
        <v>135</v>
      </c>
      <c r="AU98" s="245" t="s">
        <v>83</v>
      </c>
      <c r="AV98" s="14" t="s">
        <v>131</v>
      </c>
      <c r="AW98" s="14" t="s">
        <v>32</v>
      </c>
      <c r="AX98" s="14" t="s">
        <v>81</v>
      </c>
      <c r="AY98" s="245" t="s">
        <v>124</v>
      </c>
    </row>
    <row r="99" s="2" customFormat="1" ht="37.8" customHeight="1">
      <c r="A99" s="39"/>
      <c r="B99" s="40"/>
      <c r="C99" s="205" t="s">
        <v>143</v>
      </c>
      <c r="D99" s="205" t="s">
        <v>126</v>
      </c>
      <c r="E99" s="206" t="s">
        <v>144</v>
      </c>
      <c r="F99" s="207" t="s">
        <v>145</v>
      </c>
      <c r="G99" s="208" t="s">
        <v>129</v>
      </c>
      <c r="H99" s="209">
        <v>178</v>
      </c>
      <c r="I99" s="210"/>
      <c r="J99" s="211">
        <f>ROUND(I99*H99,2)</f>
        <v>0</v>
      </c>
      <c r="K99" s="207" t="s">
        <v>130</v>
      </c>
      <c r="L99" s="45"/>
      <c r="M99" s="212" t="s">
        <v>19</v>
      </c>
      <c r="N99" s="213" t="s">
        <v>44</v>
      </c>
      <c r="O99" s="85"/>
      <c r="P99" s="214">
        <f>O99*H99</f>
        <v>0</v>
      </c>
      <c r="Q99" s="214">
        <v>0</v>
      </c>
      <c r="R99" s="214">
        <f>Q99*H99</f>
        <v>0</v>
      </c>
      <c r="S99" s="214">
        <v>0.28999999999999998</v>
      </c>
      <c r="T99" s="215">
        <f>S99*H99</f>
        <v>51.619999999999997</v>
      </c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R99" s="216" t="s">
        <v>131</v>
      </c>
      <c r="AT99" s="216" t="s">
        <v>126</v>
      </c>
      <c r="AU99" s="216" t="s">
        <v>83</v>
      </c>
      <c r="AY99" s="18" t="s">
        <v>124</v>
      </c>
      <c r="BE99" s="217">
        <f>IF(N99="základní",J99,0)</f>
        <v>0</v>
      </c>
      <c r="BF99" s="217">
        <f>IF(N99="snížená",J99,0)</f>
        <v>0</v>
      </c>
      <c r="BG99" s="217">
        <f>IF(N99="zákl. přenesená",J99,0)</f>
        <v>0</v>
      </c>
      <c r="BH99" s="217">
        <f>IF(N99="sníž. přenesená",J99,0)</f>
        <v>0</v>
      </c>
      <c r="BI99" s="217">
        <f>IF(N99="nulová",J99,0)</f>
        <v>0</v>
      </c>
      <c r="BJ99" s="18" t="s">
        <v>81</v>
      </c>
      <c r="BK99" s="217">
        <f>ROUND(I99*H99,2)</f>
        <v>0</v>
      </c>
      <c r="BL99" s="18" t="s">
        <v>131</v>
      </c>
      <c r="BM99" s="216" t="s">
        <v>146</v>
      </c>
    </row>
    <row r="100" s="2" customFormat="1">
      <c r="A100" s="39"/>
      <c r="B100" s="40"/>
      <c r="C100" s="41"/>
      <c r="D100" s="218" t="s">
        <v>133</v>
      </c>
      <c r="E100" s="41"/>
      <c r="F100" s="219" t="s">
        <v>147</v>
      </c>
      <c r="G100" s="41"/>
      <c r="H100" s="41"/>
      <c r="I100" s="220"/>
      <c r="J100" s="41"/>
      <c r="K100" s="41"/>
      <c r="L100" s="45"/>
      <c r="M100" s="221"/>
      <c r="N100" s="222"/>
      <c r="O100" s="85"/>
      <c r="P100" s="85"/>
      <c r="Q100" s="85"/>
      <c r="R100" s="85"/>
      <c r="S100" s="85"/>
      <c r="T100" s="86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T100" s="18" t="s">
        <v>133</v>
      </c>
      <c r="AU100" s="18" t="s">
        <v>83</v>
      </c>
    </row>
    <row r="101" s="13" customFormat="1">
      <c r="A101" s="13"/>
      <c r="B101" s="223"/>
      <c r="C101" s="224"/>
      <c r="D101" s="225" t="s">
        <v>135</v>
      </c>
      <c r="E101" s="226" t="s">
        <v>19</v>
      </c>
      <c r="F101" s="227" t="s">
        <v>148</v>
      </c>
      <c r="G101" s="224"/>
      <c r="H101" s="228">
        <v>178</v>
      </c>
      <c r="I101" s="229"/>
      <c r="J101" s="224"/>
      <c r="K101" s="224"/>
      <c r="L101" s="230"/>
      <c r="M101" s="231"/>
      <c r="N101" s="232"/>
      <c r="O101" s="232"/>
      <c r="P101" s="232"/>
      <c r="Q101" s="232"/>
      <c r="R101" s="232"/>
      <c r="S101" s="232"/>
      <c r="T101" s="23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T101" s="234" t="s">
        <v>135</v>
      </c>
      <c r="AU101" s="234" t="s">
        <v>83</v>
      </c>
      <c r="AV101" s="13" t="s">
        <v>83</v>
      </c>
      <c r="AW101" s="13" t="s">
        <v>32</v>
      </c>
      <c r="AX101" s="13" t="s">
        <v>73</v>
      </c>
      <c r="AY101" s="234" t="s">
        <v>124</v>
      </c>
    </row>
    <row r="102" s="14" customFormat="1">
      <c r="A102" s="14"/>
      <c r="B102" s="235"/>
      <c r="C102" s="236"/>
      <c r="D102" s="225" t="s">
        <v>135</v>
      </c>
      <c r="E102" s="237" t="s">
        <v>19</v>
      </c>
      <c r="F102" s="238" t="s">
        <v>137</v>
      </c>
      <c r="G102" s="236"/>
      <c r="H102" s="239">
        <v>178</v>
      </c>
      <c r="I102" s="240"/>
      <c r="J102" s="236"/>
      <c r="K102" s="236"/>
      <c r="L102" s="241"/>
      <c r="M102" s="242"/>
      <c r="N102" s="243"/>
      <c r="O102" s="243"/>
      <c r="P102" s="243"/>
      <c r="Q102" s="243"/>
      <c r="R102" s="243"/>
      <c r="S102" s="243"/>
      <c r="T102" s="244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T102" s="245" t="s">
        <v>135</v>
      </c>
      <c r="AU102" s="245" t="s">
        <v>83</v>
      </c>
      <c r="AV102" s="14" t="s">
        <v>131</v>
      </c>
      <c r="AW102" s="14" t="s">
        <v>32</v>
      </c>
      <c r="AX102" s="14" t="s">
        <v>81</v>
      </c>
      <c r="AY102" s="245" t="s">
        <v>124</v>
      </c>
    </row>
    <row r="103" s="2" customFormat="1" ht="37.8" customHeight="1">
      <c r="A103" s="39"/>
      <c r="B103" s="40"/>
      <c r="C103" s="205" t="s">
        <v>131</v>
      </c>
      <c r="D103" s="205" t="s">
        <v>126</v>
      </c>
      <c r="E103" s="206" t="s">
        <v>149</v>
      </c>
      <c r="F103" s="207" t="s">
        <v>150</v>
      </c>
      <c r="G103" s="208" t="s">
        <v>129</v>
      </c>
      <c r="H103" s="209">
        <v>178</v>
      </c>
      <c r="I103" s="210"/>
      <c r="J103" s="211">
        <f>ROUND(I103*H103,2)</f>
        <v>0</v>
      </c>
      <c r="K103" s="207" t="s">
        <v>130</v>
      </c>
      <c r="L103" s="45"/>
      <c r="M103" s="212" t="s">
        <v>19</v>
      </c>
      <c r="N103" s="213" t="s">
        <v>44</v>
      </c>
      <c r="O103" s="85"/>
      <c r="P103" s="214">
        <f>O103*H103</f>
        <v>0</v>
      </c>
      <c r="Q103" s="214">
        <v>0</v>
      </c>
      <c r="R103" s="214">
        <f>Q103*H103</f>
        <v>0</v>
      </c>
      <c r="S103" s="214">
        <v>0.23999999999999999</v>
      </c>
      <c r="T103" s="215">
        <f>S103*H103</f>
        <v>42.719999999999999</v>
      </c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R103" s="216" t="s">
        <v>131</v>
      </c>
      <c r="AT103" s="216" t="s">
        <v>126</v>
      </c>
      <c r="AU103" s="216" t="s">
        <v>83</v>
      </c>
      <c r="AY103" s="18" t="s">
        <v>124</v>
      </c>
      <c r="BE103" s="217">
        <f>IF(N103="základní",J103,0)</f>
        <v>0</v>
      </c>
      <c r="BF103" s="217">
        <f>IF(N103="snížená",J103,0)</f>
        <v>0</v>
      </c>
      <c r="BG103" s="217">
        <f>IF(N103="zákl. přenesená",J103,0)</f>
        <v>0</v>
      </c>
      <c r="BH103" s="217">
        <f>IF(N103="sníž. přenesená",J103,0)</f>
        <v>0</v>
      </c>
      <c r="BI103" s="217">
        <f>IF(N103="nulová",J103,0)</f>
        <v>0</v>
      </c>
      <c r="BJ103" s="18" t="s">
        <v>81</v>
      </c>
      <c r="BK103" s="217">
        <f>ROUND(I103*H103,2)</f>
        <v>0</v>
      </c>
      <c r="BL103" s="18" t="s">
        <v>131</v>
      </c>
      <c r="BM103" s="216" t="s">
        <v>151</v>
      </c>
    </row>
    <row r="104" s="2" customFormat="1">
      <c r="A104" s="39"/>
      <c r="B104" s="40"/>
      <c r="C104" s="41"/>
      <c r="D104" s="218" t="s">
        <v>133</v>
      </c>
      <c r="E104" s="41"/>
      <c r="F104" s="219" t="s">
        <v>152</v>
      </c>
      <c r="G104" s="41"/>
      <c r="H104" s="41"/>
      <c r="I104" s="220"/>
      <c r="J104" s="41"/>
      <c r="K104" s="41"/>
      <c r="L104" s="45"/>
      <c r="M104" s="221"/>
      <c r="N104" s="222"/>
      <c r="O104" s="85"/>
      <c r="P104" s="85"/>
      <c r="Q104" s="85"/>
      <c r="R104" s="85"/>
      <c r="S104" s="85"/>
      <c r="T104" s="86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T104" s="18" t="s">
        <v>133</v>
      </c>
      <c r="AU104" s="18" t="s">
        <v>83</v>
      </c>
    </row>
    <row r="105" s="13" customFormat="1">
      <c r="A105" s="13"/>
      <c r="B105" s="223"/>
      <c r="C105" s="224"/>
      <c r="D105" s="225" t="s">
        <v>135</v>
      </c>
      <c r="E105" s="226" t="s">
        <v>19</v>
      </c>
      <c r="F105" s="227" t="s">
        <v>153</v>
      </c>
      <c r="G105" s="224"/>
      <c r="H105" s="228">
        <v>178</v>
      </c>
      <c r="I105" s="229"/>
      <c r="J105" s="224"/>
      <c r="K105" s="224"/>
      <c r="L105" s="230"/>
      <c r="M105" s="231"/>
      <c r="N105" s="232"/>
      <c r="O105" s="232"/>
      <c r="P105" s="232"/>
      <c r="Q105" s="232"/>
      <c r="R105" s="232"/>
      <c r="S105" s="232"/>
      <c r="T105" s="23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T105" s="234" t="s">
        <v>135</v>
      </c>
      <c r="AU105" s="234" t="s">
        <v>83</v>
      </c>
      <c r="AV105" s="13" t="s">
        <v>83</v>
      </c>
      <c r="AW105" s="13" t="s">
        <v>32</v>
      </c>
      <c r="AX105" s="13" t="s">
        <v>73</v>
      </c>
      <c r="AY105" s="234" t="s">
        <v>124</v>
      </c>
    </row>
    <row r="106" s="14" customFormat="1">
      <c r="A106" s="14"/>
      <c r="B106" s="235"/>
      <c r="C106" s="236"/>
      <c r="D106" s="225" t="s">
        <v>135</v>
      </c>
      <c r="E106" s="237" t="s">
        <v>19</v>
      </c>
      <c r="F106" s="238" t="s">
        <v>137</v>
      </c>
      <c r="G106" s="236"/>
      <c r="H106" s="239">
        <v>178</v>
      </c>
      <c r="I106" s="240"/>
      <c r="J106" s="236"/>
      <c r="K106" s="236"/>
      <c r="L106" s="241"/>
      <c r="M106" s="242"/>
      <c r="N106" s="243"/>
      <c r="O106" s="243"/>
      <c r="P106" s="243"/>
      <c r="Q106" s="243"/>
      <c r="R106" s="243"/>
      <c r="S106" s="243"/>
      <c r="T106" s="244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T106" s="245" t="s">
        <v>135</v>
      </c>
      <c r="AU106" s="245" t="s">
        <v>83</v>
      </c>
      <c r="AV106" s="14" t="s">
        <v>131</v>
      </c>
      <c r="AW106" s="14" t="s">
        <v>32</v>
      </c>
      <c r="AX106" s="14" t="s">
        <v>81</v>
      </c>
      <c r="AY106" s="245" t="s">
        <v>124</v>
      </c>
    </row>
    <row r="107" s="2" customFormat="1" ht="37.8" customHeight="1">
      <c r="A107" s="39"/>
      <c r="B107" s="40"/>
      <c r="C107" s="205" t="s">
        <v>154</v>
      </c>
      <c r="D107" s="205" t="s">
        <v>126</v>
      </c>
      <c r="E107" s="206" t="s">
        <v>155</v>
      </c>
      <c r="F107" s="207" t="s">
        <v>156</v>
      </c>
      <c r="G107" s="208" t="s">
        <v>129</v>
      </c>
      <c r="H107" s="209">
        <v>261</v>
      </c>
      <c r="I107" s="210"/>
      <c r="J107" s="211">
        <f>ROUND(I107*H107,2)</f>
        <v>0</v>
      </c>
      <c r="K107" s="207" t="s">
        <v>130</v>
      </c>
      <c r="L107" s="45"/>
      <c r="M107" s="212" t="s">
        <v>19</v>
      </c>
      <c r="N107" s="213" t="s">
        <v>44</v>
      </c>
      <c r="O107" s="85"/>
      <c r="P107" s="214">
        <f>O107*H107</f>
        <v>0</v>
      </c>
      <c r="Q107" s="214">
        <v>0</v>
      </c>
      <c r="R107" s="214">
        <f>Q107*H107</f>
        <v>0</v>
      </c>
      <c r="S107" s="214">
        <v>0.28999999999999998</v>
      </c>
      <c r="T107" s="215">
        <f>S107*H107</f>
        <v>75.689999999999998</v>
      </c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  <c r="AR107" s="216" t="s">
        <v>131</v>
      </c>
      <c r="AT107" s="216" t="s">
        <v>126</v>
      </c>
      <c r="AU107" s="216" t="s">
        <v>83</v>
      </c>
      <c r="AY107" s="18" t="s">
        <v>124</v>
      </c>
      <c r="BE107" s="217">
        <f>IF(N107="základní",J107,0)</f>
        <v>0</v>
      </c>
      <c r="BF107" s="217">
        <f>IF(N107="snížená",J107,0)</f>
        <v>0</v>
      </c>
      <c r="BG107" s="217">
        <f>IF(N107="zákl. přenesená",J107,0)</f>
        <v>0</v>
      </c>
      <c r="BH107" s="217">
        <f>IF(N107="sníž. přenesená",J107,0)</f>
        <v>0</v>
      </c>
      <c r="BI107" s="217">
        <f>IF(N107="nulová",J107,0)</f>
        <v>0</v>
      </c>
      <c r="BJ107" s="18" t="s">
        <v>81</v>
      </c>
      <c r="BK107" s="217">
        <f>ROUND(I107*H107,2)</f>
        <v>0</v>
      </c>
      <c r="BL107" s="18" t="s">
        <v>131</v>
      </c>
      <c r="BM107" s="216" t="s">
        <v>157</v>
      </c>
    </row>
    <row r="108" s="2" customFormat="1">
      <c r="A108" s="39"/>
      <c r="B108" s="40"/>
      <c r="C108" s="41"/>
      <c r="D108" s="218" t="s">
        <v>133</v>
      </c>
      <c r="E108" s="41"/>
      <c r="F108" s="219" t="s">
        <v>158</v>
      </c>
      <c r="G108" s="41"/>
      <c r="H108" s="41"/>
      <c r="I108" s="220"/>
      <c r="J108" s="41"/>
      <c r="K108" s="41"/>
      <c r="L108" s="45"/>
      <c r="M108" s="221"/>
      <c r="N108" s="222"/>
      <c r="O108" s="85"/>
      <c r="P108" s="85"/>
      <c r="Q108" s="85"/>
      <c r="R108" s="85"/>
      <c r="S108" s="85"/>
      <c r="T108" s="86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T108" s="18" t="s">
        <v>133</v>
      </c>
      <c r="AU108" s="18" t="s">
        <v>83</v>
      </c>
    </row>
    <row r="109" s="13" customFormat="1">
      <c r="A109" s="13"/>
      <c r="B109" s="223"/>
      <c r="C109" s="224"/>
      <c r="D109" s="225" t="s">
        <v>135</v>
      </c>
      <c r="E109" s="226" t="s">
        <v>19</v>
      </c>
      <c r="F109" s="227" t="s">
        <v>159</v>
      </c>
      <c r="G109" s="224"/>
      <c r="H109" s="228">
        <v>261</v>
      </c>
      <c r="I109" s="229"/>
      <c r="J109" s="224"/>
      <c r="K109" s="224"/>
      <c r="L109" s="230"/>
      <c r="M109" s="231"/>
      <c r="N109" s="232"/>
      <c r="O109" s="232"/>
      <c r="P109" s="232"/>
      <c r="Q109" s="232"/>
      <c r="R109" s="232"/>
      <c r="S109" s="232"/>
      <c r="T109" s="23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T109" s="234" t="s">
        <v>135</v>
      </c>
      <c r="AU109" s="234" t="s">
        <v>83</v>
      </c>
      <c r="AV109" s="13" t="s">
        <v>83</v>
      </c>
      <c r="AW109" s="13" t="s">
        <v>32</v>
      </c>
      <c r="AX109" s="13" t="s">
        <v>73</v>
      </c>
      <c r="AY109" s="234" t="s">
        <v>124</v>
      </c>
    </row>
    <row r="110" s="14" customFormat="1">
      <c r="A110" s="14"/>
      <c r="B110" s="235"/>
      <c r="C110" s="236"/>
      <c r="D110" s="225" t="s">
        <v>135</v>
      </c>
      <c r="E110" s="237" t="s">
        <v>19</v>
      </c>
      <c r="F110" s="238" t="s">
        <v>137</v>
      </c>
      <c r="G110" s="236"/>
      <c r="H110" s="239">
        <v>261</v>
      </c>
      <c r="I110" s="240"/>
      <c r="J110" s="236"/>
      <c r="K110" s="236"/>
      <c r="L110" s="241"/>
      <c r="M110" s="242"/>
      <c r="N110" s="243"/>
      <c r="O110" s="243"/>
      <c r="P110" s="243"/>
      <c r="Q110" s="243"/>
      <c r="R110" s="243"/>
      <c r="S110" s="243"/>
      <c r="T110" s="244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T110" s="245" t="s">
        <v>135</v>
      </c>
      <c r="AU110" s="245" t="s">
        <v>83</v>
      </c>
      <c r="AV110" s="14" t="s">
        <v>131</v>
      </c>
      <c r="AW110" s="14" t="s">
        <v>32</v>
      </c>
      <c r="AX110" s="14" t="s">
        <v>81</v>
      </c>
      <c r="AY110" s="245" t="s">
        <v>124</v>
      </c>
    </row>
    <row r="111" s="2" customFormat="1" ht="37.8" customHeight="1">
      <c r="A111" s="39"/>
      <c r="B111" s="40"/>
      <c r="C111" s="205" t="s">
        <v>160</v>
      </c>
      <c r="D111" s="205" t="s">
        <v>126</v>
      </c>
      <c r="E111" s="206" t="s">
        <v>161</v>
      </c>
      <c r="F111" s="207" t="s">
        <v>162</v>
      </c>
      <c r="G111" s="208" t="s">
        <v>129</v>
      </c>
      <c r="H111" s="209">
        <v>474.82799999999997</v>
      </c>
      <c r="I111" s="210"/>
      <c r="J111" s="211">
        <f>ROUND(I111*H111,2)</f>
        <v>0</v>
      </c>
      <c r="K111" s="207" t="s">
        <v>130</v>
      </c>
      <c r="L111" s="45"/>
      <c r="M111" s="212" t="s">
        <v>19</v>
      </c>
      <c r="N111" s="213" t="s">
        <v>44</v>
      </c>
      <c r="O111" s="85"/>
      <c r="P111" s="214">
        <f>O111*H111</f>
        <v>0</v>
      </c>
      <c r="Q111" s="214">
        <v>0</v>
      </c>
      <c r="R111" s="214">
        <f>Q111*H111</f>
        <v>0</v>
      </c>
      <c r="S111" s="214">
        <v>0.32500000000000001</v>
      </c>
      <c r="T111" s="215">
        <f>S111*H111</f>
        <v>154.31909999999999</v>
      </c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  <c r="AR111" s="216" t="s">
        <v>131</v>
      </c>
      <c r="AT111" s="216" t="s">
        <v>126</v>
      </c>
      <c r="AU111" s="216" t="s">
        <v>83</v>
      </c>
      <c r="AY111" s="18" t="s">
        <v>124</v>
      </c>
      <c r="BE111" s="217">
        <f>IF(N111="základní",J111,0)</f>
        <v>0</v>
      </c>
      <c r="BF111" s="217">
        <f>IF(N111="snížená",J111,0)</f>
        <v>0</v>
      </c>
      <c r="BG111" s="217">
        <f>IF(N111="zákl. přenesená",J111,0)</f>
        <v>0</v>
      </c>
      <c r="BH111" s="217">
        <f>IF(N111="sníž. přenesená",J111,0)</f>
        <v>0</v>
      </c>
      <c r="BI111" s="217">
        <f>IF(N111="nulová",J111,0)</f>
        <v>0</v>
      </c>
      <c r="BJ111" s="18" t="s">
        <v>81</v>
      </c>
      <c r="BK111" s="217">
        <f>ROUND(I111*H111,2)</f>
        <v>0</v>
      </c>
      <c r="BL111" s="18" t="s">
        <v>131</v>
      </c>
      <c r="BM111" s="216" t="s">
        <v>163</v>
      </c>
    </row>
    <row r="112" s="2" customFormat="1">
      <c r="A112" s="39"/>
      <c r="B112" s="40"/>
      <c r="C112" s="41"/>
      <c r="D112" s="218" t="s">
        <v>133</v>
      </c>
      <c r="E112" s="41"/>
      <c r="F112" s="219" t="s">
        <v>164</v>
      </c>
      <c r="G112" s="41"/>
      <c r="H112" s="41"/>
      <c r="I112" s="220"/>
      <c r="J112" s="41"/>
      <c r="K112" s="41"/>
      <c r="L112" s="45"/>
      <c r="M112" s="221"/>
      <c r="N112" s="222"/>
      <c r="O112" s="85"/>
      <c r="P112" s="85"/>
      <c r="Q112" s="85"/>
      <c r="R112" s="85"/>
      <c r="S112" s="85"/>
      <c r="T112" s="86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  <c r="AT112" s="18" t="s">
        <v>133</v>
      </c>
      <c r="AU112" s="18" t="s">
        <v>83</v>
      </c>
    </row>
    <row r="113" s="13" customFormat="1">
      <c r="A113" s="13"/>
      <c r="B113" s="223"/>
      <c r="C113" s="224"/>
      <c r="D113" s="225" t="s">
        <v>135</v>
      </c>
      <c r="E113" s="226" t="s">
        <v>19</v>
      </c>
      <c r="F113" s="227" t="s">
        <v>165</v>
      </c>
      <c r="G113" s="224"/>
      <c r="H113" s="228">
        <v>474.82799999999997</v>
      </c>
      <c r="I113" s="229"/>
      <c r="J113" s="224"/>
      <c r="K113" s="224"/>
      <c r="L113" s="230"/>
      <c r="M113" s="231"/>
      <c r="N113" s="232"/>
      <c r="O113" s="232"/>
      <c r="P113" s="232"/>
      <c r="Q113" s="232"/>
      <c r="R113" s="232"/>
      <c r="S113" s="232"/>
      <c r="T113" s="233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T113" s="234" t="s">
        <v>135</v>
      </c>
      <c r="AU113" s="234" t="s">
        <v>83</v>
      </c>
      <c r="AV113" s="13" t="s">
        <v>83</v>
      </c>
      <c r="AW113" s="13" t="s">
        <v>32</v>
      </c>
      <c r="AX113" s="13" t="s">
        <v>73</v>
      </c>
      <c r="AY113" s="234" t="s">
        <v>124</v>
      </c>
    </row>
    <row r="114" s="14" customFormat="1">
      <c r="A114" s="14"/>
      <c r="B114" s="235"/>
      <c r="C114" s="236"/>
      <c r="D114" s="225" t="s">
        <v>135</v>
      </c>
      <c r="E114" s="237" t="s">
        <v>19</v>
      </c>
      <c r="F114" s="238" t="s">
        <v>137</v>
      </c>
      <c r="G114" s="236"/>
      <c r="H114" s="239">
        <v>474.82799999999997</v>
      </c>
      <c r="I114" s="240"/>
      <c r="J114" s="236"/>
      <c r="K114" s="236"/>
      <c r="L114" s="241"/>
      <c r="M114" s="242"/>
      <c r="N114" s="243"/>
      <c r="O114" s="243"/>
      <c r="P114" s="243"/>
      <c r="Q114" s="243"/>
      <c r="R114" s="243"/>
      <c r="S114" s="243"/>
      <c r="T114" s="244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T114" s="245" t="s">
        <v>135</v>
      </c>
      <c r="AU114" s="245" t="s">
        <v>83</v>
      </c>
      <c r="AV114" s="14" t="s">
        <v>131</v>
      </c>
      <c r="AW114" s="14" t="s">
        <v>32</v>
      </c>
      <c r="AX114" s="14" t="s">
        <v>81</v>
      </c>
      <c r="AY114" s="245" t="s">
        <v>124</v>
      </c>
    </row>
    <row r="115" s="2" customFormat="1" ht="33" customHeight="1">
      <c r="A115" s="39"/>
      <c r="B115" s="40"/>
      <c r="C115" s="205" t="s">
        <v>166</v>
      </c>
      <c r="D115" s="205" t="s">
        <v>126</v>
      </c>
      <c r="E115" s="206" t="s">
        <v>167</v>
      </c>
      <c r="F115" s="207" t="s">
        <v>168</v>
      </c>
      <c r="G115" s="208" t="s">
        <v>129</v>
      </c>
      <c r="H115" s="209">
        <v>2374.1399999999999</v>
      </c>
      <c r="I115" s="210"/>
      <c r="J115" s="211">
        <f>ROUND(I115*H115,2)</f>
        <v>0</v>
      </c>
      <c r="K115" s="207" t="s">
        <v>130</v>
      </c>
      <c r="L115" s="45"/>
      <c r="M115" s="212" t="s">
        <v>19</v>
      </c>
      <c r="N115" s="213" t="s">
        <v>44</v>
      </c>
      <c r="O115" s="85"/>
      <c r="P115" s="214">
        <f>O115*H115</f>
        <v>0</v>
      </c>
      <c r="Q115" s="214">
        <v>0</v>
      </c>
      <c r="R115" s="214">
        <f>Q115*H115</f>
        <v>0</v>
      </c>
      <c r="S115" s="214">
        <v>0.316</v>
      </c>
      <c r="T115" s="215">
        <f>S115*H115</f>
        <v>750.22823999999991</v>
      </c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  <c r="AR115" s="216" t="s">
        <v>131</v>
      </c>
      <c r="AT115" s="216" t="s">
        <v>126</v>
      </c>
      <c r="AU115" s="216" t="s">
        <v>83</v>
      </c>
      <c r="AY115" s="18" t="s">
        <v>124</v>
      </c>
      <c r="BE115" s="217">
        <f>IF(N115="základní",J115,0)</f>
        <v>0</v>
      </c>
      <c r="BF115" s="217">
        <f>IF(N115="snížená",J115,0)</f>
        <v>0</v>
      </c>
      <c r="BG115" s="217">
        <f>IF(N115="zákl. přenesená",J115,0)</f>
        <v>0</v>
      </c>
      <c r="BH115" s="217">
        <f>IF(N115="sníž. přenesená",J115,0)</f>
        <v>0</v>
      </c>
      <c r="BI115" s="217">
        <f>IF(N115="nulová",J115,0)</f>
        <v>0</v>
      </c>
      <c r="BJ115" s="18" t="s">
        <v>81</v>
      </c>
      <c r="BK115" s="217">
        <f>ROUND(I115*H115,2)</f>
        <v>0</v>
      </c>
      <c r="BL115" s="18" t="s">
        <v>131</v>
      </c>
      <c r="BM115" s="216" t="s">
        <v>169</v>
      </c>
    </row>
    <row r="116" s="2" customFormat="1">
      <c r="A116" s="39"/>
      <c r="B116" s="40"/>
      <c r="C116" s="41"/>
      <c r="D116" s="218" t="s">
        <v>133</v>
      </c>
      <c r="E116" s="41"/>
      <c r="F116" s="219" t="s">
        <v>170</v>
      </c>
      <c r="G116" s="41"/>
      <c r="H116" s="41"/>
      <c r="I116" s="220"/>
      <c r="J116" s="41"/>
      <c r="K116" s="41"/>
      <c r="L116" s="45"/>
      <c r="M116" s="221"/>
      <c r="N116" s="222"/>
      <c r="O116" s="85"/>
      <c r="P116" s="85"/>
      <c r="Q116" s="85"/>
      <c r="R116" s="85"/>
      <c r="S116" s="85"/>
      <c r="T116" s="86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  <c r="AT116" s="18" t="s">
        <v>133</v>
      </c>
      <c r="AU116" s="18" t="s">
        <v>83</v>
      </c>
    </row>
    <row r="117" s="13" customFormat="1">
      <c r="A117" s="13"/>
      <c r="B117" s="223"/>
      <c r="C117" s="224"/>
      <c r="D117" s="225" t="s">
        <v>135</v>
      </c>
      <c r="E117" s="226" t="s">
        <v>19</v>
      </c>
      <c r="F117" s="227" t="s">
        <v>171</v>
      </c>
      <c r="G117" s="224"/>
      <c r="H117" s="228">
        <v>2374.1399999999999</v>
      </c>
      <c r="I117" s="229"/>
      <c r="J117" s="224"/>
      <c r="K117" s="224"/>
      <c r="L117" s="230"/>
      <c r="M117" s="231"/>
      <c r="N117" s="232"/>
      <c r="O117" s="232"/>
      <c r="P117" s="232"/>
      <c r="Q117" s="232"/>
      <c r="R117" s="232"/>
      <c r="S117" s="232"/>
      <c r="T117" s="23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T117" s="234" t="s">
        <v>135</v>
      </c>
      <c r="AU117" s="234" t="s">
        <v>83</v>
      </c>
      <c r="AV117" s="13" t="s">
        <v>83</v>
      </c>
      <c r="AW117" s="13" t="s">
        <v>32</v>
      </c>
      <c r="AX117" s="13" t="s">
        <v>73</v>
      </c>
      <c r="AY117" s="234" t="s">
        <v>124</v>
      </c>
    </row>
    <row r="118" s="14" customFormat="1">
      <c r="A118" s="14"/>
      <c r="B118" s="235"/>
      <c r="C118" s="236"/>
      <c r="D118" s="225" t="s">
        <v>135</v>
      </c>
      <c r="E118" s="237" t="s">
        <v>19</v>
      </c>
      <c r="F118" s="238" t="s">
        <v>137</v>
      </c>
      <c r="G118" s="236"/>
      <c r="H118" s="239">
        <v>2374.1399999999999</v>
      </c>
      <c r="I118" s="240"/>
      <c r="J118" s="236"/>
      <c r="K118" s="236"/>
      <c r="L118" s="241"/>
      <c r="M118" s="242"/>
      <c r="N118" s="243"/>
      <c r="O118" s="243"/>
      <c r="P118" s="243"/>
      <c r="Q118" s="243"/>
      <c r="R118" s="243"/>
      <c r="S118" s="243"/>
      <c r="T118" s="244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T118" s="245" t="s">
        <v>135</v>
      </c>
      <c r="AU118" s="245" t="s">
        <v>83</v>
      </c>
      <c r="AV118" s="14" t="s">
        <v>131</v>
      </c>
      <c r="AW118" s="14" t="s">
        <v>32</v>
      </c>
      <c r="AX118" s="14" t="s">
        <v>81</v>
      </c>
      <c r="AY118" s="245" t="s">
        <v>124</v>
      </c>
    </row>
    <row r="119" s="2" customFormat="1" ht="24.15" customHeight="1">
      <c r="A119" s="39"/>
      <c r="B119" s="40"/>
      <c r="C119" s="205" t="s">
        <v>172</v>
      </c>
      <c r="D119" s="205" t="s">
        <v>126</v>
      </c>
      <c r="E119" s="206" t="s">
        <v>173</v>
      </c>
      <c r="F119" s="207" t="s">
        <v>174</v>
      </c>
      <c r="G119" s="208" t="s">
        <v>175</v>
      </c>
      <c r="H119" s="209">
        <v>151</v>
      </c>
      <c r="I119" s="210"/>
      <c r="J119" s="211">
        <f>ROUND(I119*H119,2)</f>
        <v>0</v>
      </c>
      <c r="K119" s="207" t="s">
        <v>130</v>
      </c>
      <c r="L119" s="45"/>
      <c r="M119" s="212" t="s">
        <v>19</v>
      </c>
      <c r="N119" s="213" t="s">
        <v>44</v>
      </c>
      <c r="O119" s="85"/>
      <c r="P119" s="214">
        <f>O119*H119</f>
        <v>0</v>
      </c>
      <c r="Q119" s="214">
        <v>0</v>
      </c>
      <c r="R119" s="214">
        <f>Q119*H119</f>
        <v>0</v>
      </c>
      <c r="S119" s="214">
        <v>0.28999999999999998</v>
      </c>
      <c r="T119" s="215">
        <f>S119*H119</f>
        <v>43.789999999999999</v>
      </c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R119" s="216" t="s">
        <v>131</v>
      </c>
      <c r="AT119" s="216" t="s">
        <v>126</v>
      </c>
      <c r="AU119" s="216" t="s">
        <v>83</v>
      </c>
      <c r="AY119" s="18" t="s">
        <v>124</v>
      </c>
      <c r="BE119" s="217">
        <f>IF(N119="základní",J119,0)</f>
        <v>0</v>
      </c>
      <c r="BF119" s="217">
        <f>IF(N119="snížená",J119,0)</f>
        <v>0</v>
      </c>
      <c r="BG119" s="217">
        <f>IF(N119="zákl. přenesená",J119,0)</f>
        <v>0</v>
      </c>
      <c r="BH119" s="217">
        <f>IF(N119="sníž. přenesená",J119,0)</f>
        <v>0</v>
      </c>
      <c r="BI119" s="217">
        <f>IF(N119="nulová",J119,0)</f>
        <v>0</v>
      </c>
      <c r="BJ119" s="18" t="s">
        <v>81</v>
      </c>
      <c r="BK119" s="217">
        <f>ROUND(I119*H119,2)</f>
        <v>0</v>
      </c>
      <c r="BL119" s="18" t="s">
        <v>131</v>
      </c>
      <c r="BM119" s="216" t="s">
        <v>176</v>
      </c>
    </row>
    <row r="120" s="2" customFormat="1">
      <c r="A120" s="39"/>
      <c r="B120" s="40"/>
      <c r="C120" s="41"/>
      <c r="D120" s="218" t="s">
        <v>133</v>
      </c>
      <c r="E120" s="41"/>
      <c r="F120" s="219" t="s">
        <v>177</v>
      </c>
      <c r="G120" s="41"/>
      <c r="H120" s="41"/>
      <c r="I120" s="220"/>
      <c r="J120" s="41"/>
      <c r="K120" s="41"/>
      <c r="L120" s="45"/>
      <c r="M120" s="221"/>
      <c r="N120" s="222"/>
      <c r="O120" s="85"/>
      <c r="P120" s="85"/>
      <c r="Q120" s="85"/>
      <c r="R120" s="85"/>
      <c r="S120" s="85"/>
      <c r="T120" s="86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T120" s="18" t="s">
        <v>133</v>
      </c>
      <c r="AU120" s="18" t="s">
        <v>83</v>
      </c>
    </row>
    <row r="121" s="13" customFormat="1">
      <c r="A121" s="13"/>
      <c r="B121" s="223"/>
      <c r="C121" s="224"/>
      <c r="D121" s="225" t="s">
        <v>135</v>
      </c>
      <c r="E121" s="226" t="s">
        <v>19</v>
      </c>
      <c r="F121" s="227" t="s">
        <v>178</v>
      </c>
      <c r="G121" s="224"/>
      <c r="H121" s="228">
        <v>151</v>
      </c>
      <c r="I121" s="229"/>
      <c r="J121" s="224"/>
      <c r="K121" s="224"/>
      <c r="L121" s="230"/>
      <c r="M121" s="231"/>
      <c r="N121" s="232"/>
      <c r="O121" s="232"/>
      <c r="P121" s="232"/>
      <c r="Q121" s="232"/>
      <c r="R121" s="232"/>
      <c r="S121" s="232"/>
      <c r="T121" s="23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T121" s="234" t="s">
        <v>135</v>
      </c>
      <c r="AU121" s="234" t="s">
        <v>83</v>
      </c>
      <c r="AV121" s="13" t="s">
        <v>83</v>
      </c>
      <c r="AW121" s="13" t="s">
        <v>32</v>
      </c>
      <c r="AX121" s="13" t="s">
        <v>73</v>
      </c>
      <c r="AY121" s="234" t="s">
        <v>124</v>
      </c>
    </row>
    <row r="122" s="14" customFormat="1">
      <c r="A122" s="14"/>
      <c r="B122" s="235"/>
      <c r="C122" s="236"/>
      <c r="D122" s="225" t="s">
        <v>135</v>
      </c>
      <c r="E122" s="237" t="s">
        <v>19</v>
      </c>
      <c r="F122" s="238" t="s">
        <v>137</v>
      </c>
      <c r="G122" s="236"/>
      <c r="H122" s="239">
        <v>151</v>
      </c>
      <c r="I122" s="240"/>
      <c r="J122" s="236"/>
      <c r="K122" s="236"/>
      <c r="L122" s="241"/>
      <c r="M122" s="242"/>
      <c r="N122" s="243"/>
      <c r="O122" s="243"/>
      <c r="P122" s="243"/>
      <c r="Q122" s="243"/>
      <c r="R122" s="243"/>
      <c r="S122" s="243"/>
      <c r="T122" s="244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T122" s="245" t="s">
        <v>135</v>
      </c>
      <c r="AU122" s="245" t="s">
        <v>83</v>
      </c>
      <c r="AV122" s="14" t="s">
        <v>131</v>
      </c>
      <c r="AW122" s="14" t="s">
        <v>32</v>
      </c>
      <c r="AX122" s="14" t="s">
        <v>81</v>
      </c>
      <c r="AY122" s="245" t="s">
        <v>124</v>
      </c>
    </row>
    <row r="123" s="2" customFormat="1" ht="16.5" customHeight="1">
      <c r="A123" s="39"/>
      <c r="B123" s="40"/>
      <c r="C123" s="205" t="s">
        <v>179</v>
      </c>
      <c r="D123" s="205" t="s">
        <v>126</v>
      </c>
      <c r="E123" s="206" t="s">
        <v>180</v>
      </c>
      <c r="F123" s="207" t="s">
        <v>181</v>
      </c>
      <c r="G123" s="208" t="s">
        <v>129</v>
      </c>
      <c r="H123" s="209">
        <v>10</v>
      </c>
      <c r="I123" s="210"/>
      <c r="J123" s="211">
        <f>ROUND(I123*H123,2)</f>
        <v>0</v>
      </c>
      <c r="K123" s="207" t="s">
        <v>130</v>
      </c>
      <c r="L123" s="45"/>
      <c r="M123" s="212" t="s">
        <v>19</v>
      </c>
      <c r="N123" s="213" t="s">
        <v>44</v>
      </c>
      <c r="O123" s="85"/>
      <c r="P123" s="214">
        <f>O123*H123</f>
        <v>0</v>
      </c>
      <c r="Q123" s="214">
        <v>0</v>
      </c>
      <c r="R123" s="214">
        <f>Q123*H123</f>
        <v>0</v>
      </c>
      <c r="S123" s="214">
        <v>0</v>
      </c>
      <c r="T123" s="215">
        <f>S123*H123</f>
        <v>0</v>
      </c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R123" s="216" t="s">
        <v>131</v>
      </c>
      <c r="AT123" s="216" t="s">
        <v>126</v>
      </c>
      <c r="AU123" s="216" t="s">
        <v>83</v>
      </c>
      <c r="AY123" s="18" t="s">
        <v>124</v>
      </c>
      <c r="BE123" s="217">
        <f>IF(N123="základní",J123,0)</f>
        <v>0</v>
      </c>
      <c r="BF123" s="217">
        <f>IF(N123="snížená",J123,0)</f>
        <v>0</v>
      </c>
      <c r="BG123" s="217">
        <f>IF(N123="zákl. přenesená",J123,0)</f>
        <v>0</v>
      </c>
      <c r="BH123" s="217">
        <f>IF(N123="sníž. přenesená",J123,0)</f>
        <v>0</v>
      </c>
      <c r="BI123" s="217">
        <f>IF(N123="nulová",J123,0)</f>
        <v>0</v>
      </c>
      <c r="BJ123" s="18" t="s">
        <v>81</v>
      </c>
      <c r="BK123" s="217">
        <f>ROUND(I123*H123,2)</f>
        <v>0</v>
      </c>
      <c r="BL123" s="18" t="s">
        <v>131</v>
      </c>
      <c r="BM123" s="216" t="s">
        <v>182</v>
      </c>
    </row>
    <row r="124" s="2" customFormat="1">
      <c r="A124" s="39"/>
      <c r="B124" s="40"/>
      <c r="C124" s="41"/>
      <c r="D124" s="218" t="s">
        <v>133</v>
      </c>
      <c r="E124" s="41"/>
      <c r="F124" s="219" t="s">
        <v>183</v>
      </c>
      <c r="G124" s="41"/>
      <c r="H124" s="41"/>
      <c r="I124" s="220"/>
      <c r="J124" s="41"/>
      <c r="K124" s="41"/>
      <c r="L124" s="45"/>
      <c r="M124" s="221"/>
      <c r="N124" s="222"/>
      <c r="O124" s="85"/>
      <c r="P124" s="85"/>
      <c r="Q124" s="85"/>
      <c r="R124" s="85"/>
      <c r="S124" s="85"/>
      <c r="T124" s="86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T124" s="18" t="s">
        <v>133</v>
      </c>
      <c r="AU124" s="18" t="s">
        <v>83</v>
      </c>
    </row>
    <row r="125" s="13" customFormat="1">
      <c r="A125" s="13"/>
      <c r="B125" s="223"/>
      <c r="C125" s="224"/>
      <c r="D125" s="225" t="s">
        <v>135</v>
      </c>
      <c r="E125" s="226" t="s">
        <v>19</v>
      </c>
      <c r="F125" s="227" t="s">
        <v>184</v>
      </c>
      <c r="G125" s="224"/>
      <c r="H125" s="228">
        <v>10</v>
      </c>
      <c r="I125" s="229"/>
      <c r="J125" s="224"/>
      <c r="K125" s="224"/>
      <c r="L125" s="230"/>
      <c r="M125" s="231"/>
      <c r="N125" s="232"/>
      <c r="O125" s="232"/>
      <c r="P125" s="232"/>
      <c r="Q125" s="232"/>
      <c r="R125" s="232"/>
      <c r="S125" s="232"/>
      <c r="T125" s="23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T125" s="234" t="s">
        <v>135</v>
      </c>
      <c r="AU125" s="234" t="s">
        <v>83</v>
      </c>
      <c r="AV125" s="13" t="s">
        <v>83</v>
      </c>
      <c r="AW125" s="13" t="s">
        <v>32</v>
      </c>
      <c r="AX125" s="13" t="s">
        <v>73</v>
      </c>
      <c r="AY125" s="234" t="s">
        <v>124</v>
      </c>
    </row>
    <row r="126" s="14" customFormat="1">
      <c r="A126" s="14"/>
      <c r="B126" s="235"/>
      <c r="C126" s="236"/>
      <c r="D126" s="225" t="s">
        <v>135</v>
      </c>
      <c r="E126" s="237" t="s">
        <v>19</v>
      </c>
      <c r="F126" s="238" t="s">
        <v>137</v>
      </c>
      <c r="G126" s="236"/>
      <c r="H126" s="239">
        <v>10</v>
      </c>
      <c r="I126" s="240"/>
      <c r="J126" s="236"/>
      <c r="K126" s="236"/>
      <c r="L126" s="241"/>
      <c r="M126" s="242"/>
      <c r="N126" s="243"/>
      <c r="O126" s="243"/>
      <c r="P126" s="243"/>
      <c r="Q126" s="243"/>
      <c r="R126" s="243"/>
      <c r="S126" s="243"/>
      <c r="T126" s="244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T126" s="245" t="s">
        <v>135</v>
      </c>
      <c r="AU126" s="245" t="s">
        <v>83</v>
      </c>
      <c r="AV126" s="14" t="s">
        <v>131</v>
      </c>
      <c r="AW126" s="14" t="s">
        <v>32</v>
      </c>
      <c r="AX126" s="14" t="s">
        <v>81</v>
      </c>
      <c r="AY126" s="245" t="s">
        <v>124</v>
      </c>
    </row>
    <row r="127" s="2" customFormat="1" ht="37.8" customHeight="1">
      <c r="A127" s="39"/>
      <c r="B127" s="40"/>
      <c r="C127" s="205" t="s">
        <v>185</v>
      </c>
      <c r="D127" s="205" t="s">
        <v>126</v>
      </c>
      <c r="E127" s="206" t="s">
        <v>186</v>
      </c>
      <c r="F127" s="207" t="s">
        <v>187</v>
      </c>
      <c r="G127" s="208" t="s">
        <v>188</v>
      </c>
      <c r="H127" s="209">
        <v>2</v>
      </c>
      <c r="I127" s="210"/>
      <c r="J127" s="211">
        <f>ROUND(I127*H127,2)</f>
        <v>0</v>
      </c>
      <c r="K127" s="207" t="s">
        <v>130</v>
      </c>
      <c r="L127" s="45"/>
      <c r="M127" s="212" t="s">
        <v>19</v>
      </c>
      <c r="N127" s="213" t="s">
        <v>44</v>
      </c>
      <c r="O127" s="85"/>
      <c r="P127" s="214">
        <f>O127*H127</f>
        <v>0</v>
      </c>
      <c r="Q127" s="214">
        <v>0</v>
      </c>
      <c r="R127" s="214">
        <f>Q127*H127</f>
        <v>0</v>
      </c>
      <c r="S127" s="214">
        <v>0</v>
      </c>
      <c r="T127" s="215">
        <f>S127*H127</f>
        <v>0</v>
      </c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R127" s="216" t="s">
        <v>131</v>
      </c>
      <c r="AT127" s="216" t="s">
        <v>126</v>
      </c>
      <c r="AU127" s="216" t="s">
        <v>83</v>
      </c>
      <c r="AY127" s="18" t="s">
        <v>124</v>
      </c>
      <c r="BE127" s="217">
        <f>IF(N127="základní",J127,0)</f>
        <v>0</v>
      </c>
      <c r="BF127" s="217">
        <f>IF(N127="snížená",J127,0)</f>
        <v>0</v>
      </c>
      <c r="BG127" s="217">
        <f>IF(N127="zákl. přenesená",J127,0)</f>
        <v>0</v>
      </c>
      <c r="BH127" s="217">
        <f>IF(N127="sníž. přenesená",J127,0)</f>
        <v>0</v>
      </c>
      <c r="BI127" s="217">
        <f>IF(N127="nulová",J127,0)</f>
        <v>0</v>
      </c>
      <c r="BJ127" s="18" t="s">
        <v>81</v>
      </c>
      <c r="BK127" s="217">
        <f>ROUND(I127*H127,2)</f>
        <v>0</v>
      </c>
      <c r="BL127" s="18" t="s">
        <v>131</v>
      </c>
      <c r="BM127" s="216" t="s">
        <v>189</v>
      </c>
    </row>
    <row r="128" s="2" customFormat="1">
      <c r="A128" s="39"/>
      <c r="B128" s="40"/>
      <c r="C128" s="41"/>
      <c r="D128" s="218" t="s">
        <v>133</v>
      </c>
      <c r="E128" s="41"/>
      <c r="F128" s="219" t="s">
        <v>190</v>
      </c>
      <c r="G128" s="41"/>
      <c r="H128" s="41"/>
      <c r="I128" s="220"/>
      <c r="J128" s="41"/>
      <c r="K128" s="41"/>
      <c r="L128" s="45"/>
      <c r="M128" s="221"/>
      <c r="N128" s="222"/>
      <c r="O128" s="85"/>
      <c r="P128" s="85"/>
      <c r="Q128" s="85"/>
      <c r="R128" s="85"/>
      <c r="S128" s="85"/>
      <c r="T128" s="86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T128" s="18" t="s">
        <v>133</v>
      </c>
      <c r="AU128" s="18" t="s">
        <v>83</v>
      </c>
    </row>
    <row r="129" s="13" customFormat="1">
      <c r="A129" s="13"/>
      <c r="B129" s="223"/>
      <c r="C129" s="224"/>
      <c r="D129" s="225" t="s">
        <v>135</v>
      </c>
      <c r="E129" s="226" t="s">
        <v>19</v>
      </c>
      <c r="F129" s="227" t="s">
        <v>191</v>
      </c>
      <c r="G129" s="224"/>
      <c r="H129" s="228">
        <v>2</v>
      </c>
      <c r="I129" s="229"/>
      <c r="J129" s="224"/>
      <c r="K129" s="224"/>
      <c r="L129" s="230"/>
      <c r="M129" s="231"/>
      <c r="N129" s="232"/>
      <c r="O129" s="232"/>
      <c r="P129" s="232"/>
      <c r="Q129" s="232"/>
      <c r="R129" s="232"/>
      <c r="S129" s="232"/>
      <c r="T129" s="233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234" t="s">
        <v>135</v>
      </c>
      <c r="AU129" s="234" t="s">
        <v>83</v>
      </c>
      <c r="AV129" s="13" t="s">
        <v>83</v>
      </c>
      <c r="AW129" s="13" t="s">
        <v>32</v>
      </c>
      <c r="AX129" s="13" t="s">
        <v>73</v>
      </c>
      <c r="AY129" s="234" t="s">
        <v>124</v>
      </c>
    </row>
    <row r="130" s="14" customFormat="1">
      <c r="A130" s="14"/>
      <c r="B130" s="235"/>
      <c r="C130" s="236"/>
      <c r="D130" s="225" t="s">
        <v>135</v>
      </c>
      <c r="E130" s="237" t="s">
        <v>19</v>
      </c>
      <c r="F130" s="238" t="s">
        <v>137</v>
      </c>
      <c r="G130" s="236"/>
      <c r="H130" s="239">
        <v>2</v>
      </c>
      <c r="I130" s="240"/>
      <c r="J130" s="236"/>
      <c r="K130" s="236"/>
      <c r="L130" s="241"/>
      <c r="M130" s="242"/>
      <c r="N130" s="243"/>
      <c r="O130" s="243"/>
      <c r="P130" s="243"/>
      <c r="Q130" s="243"/>
      <c r="R130" s="243"/>
      <c r="S130" s="243"/>
      <c r="T130" s="244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T130" s="245" t="s">
        <v>135</v>
      </c>
      <c r="AU130" s="245" t="s">
        <v>83</v>
      </c>
      <c r="AV130" s="14" t="s">
        <v>131</v>
      </c>
      <c r="AW130" s="14" t="s">
        <v>32</v>
      </c>
      <c r="AX130" s="14" t="s">
        <v>81</v>
      </c>
      <c r="AY130" s="245" t="s">
        <v>124</v>
      </c>
    </row>
    <row r="131" s="2" customFormat="1" ht="37.8" customHeight="1">
      <c r="A131" s="39"/>
      <c r="B131" s="40"/>
      <c r="C131" s="205" t="s">
        <v>192</v>
      </c>
      <c r="D131" s="205" t="s">
        <v>126</v>
      </c>
      <c r="E131" s="206" t="s">
        <v>193</v>
      </c>
      <c r="F131" s="207" t="s">
        <v>194</v>
      </c>
      <c r="G131" s="208" t="s">
        <v>188</v>
      </c>
      <c r="H131" s="209">
        <v>20</v>
      </c>
      <c r="I131" s="210"/>
      <c r="J131" s="211">
        <f>ROUND(I131*H131,2)</f>
        <v>0</v>
      </c>
      <c r="K131" s="207" t="s">
        <v>130</v>
      </c>
      <c r="L131" s="45"/>
      <c r="M131" s="212" t="s">
        <v>19</v>
      </c>
      <c r="N131" s="213" t="s">
        <v>44</v>
      </c>
      <c r="O131" s="85"/>
      <c r="P131" s="214">
        <f>O131*H131</f>
        <v>0</v>
      </c>
      <c r="Q131" s="214">
        <v>0</v>
      </c>
      <c r="R131" s="214">
        <f>Q131*H131</f>
        <v>0</v>
      </c>
      <c r="S131" s="214">
        <v>0</v>
      </c>
      <c r="T131" s="215">
        <f>S131*H131</f>
        <v>0</v>
      </c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R131" s="216" t="s">
        <v>131</v>
      </c>
      <c r="AT131" s="216" t="s">
        <v>126</v>
      </c>
      <c r="AU131" s="216" t="s">
        <v>83</v>
      </c>
      <c r="AY131" s="18" t="s">
        <v>124</v>
      </c>
      <c r="BE131" s="217">
        <f>IF(N131="základní",J131,0)</f>
        <v>0</v>
      </c>
      <c r="BF131" s="217">
        <f>IF(N131="snížená",J131,0)</f>
        <v>0</v>
      </c>
      <c r="BG131" s="217">
        <f>IF(N131="zákl. přenesená",J131,0)</f>
        <v>0</v>
      </c>
      <c r="BH131" s="217">
        <f>IF(N131="sníž. přenesená",J131,0)</f>
        <v>0</v>
      </c>
      <c r="BI131" s="217">
        <f>IF(N131="nulová",J131,0)</f>
        <v>0</v>
      </c>
      <c r="BJ131" s="18" t="s">
        <v>81</v>
      </c>
      <c r="BK131" s="217">
        <f>ROUND(I131*H131,2)</f>
        <v>0</v>
      </c>
      <c r="BL131" s="18" t="s">
        <v>131</v>
      </c>
      <c r="BM131" s="216" t="s">
        <v>195</v>
      </c>
    </row>
    <row r="132" s="2" customFormat="1">
      <c r="A132" s="39"/>
      <c r="B132" s="40"/>
      <c r="C132" s="41"/>
      <c r="D132" s="218" t="s">
        <v>133</v>
      </c>
      <c r="E132" s="41"/>
      <c r="F132" s="219" t="s">
        <v>196</v>
      </c>
      <c r="G132" s="41"/>
      <c r="H132" s="41"/>
      <c r="I132" s="220"/>
      <c r="J132" s="41"/>
      <c r="K132" s="41"/>
      <c r="L132" s="45"/>
      <c r="M132" s="221"/>
      <c r="N132" s="222"/>
      <c r="O132" s="85"/>
      <c r="P132" s="85"/>
      <c r="Q132" s="85"/>
      <c r="R132" s="85"/>
      <c r="S132" s="85"/>
      <c r="T132" s="86"/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T132" s="18" t="s">
        <v>133</v>
      </c>
      <c r="AU132" s="18" t="s">
        <v>83</v>
      </c>
    </row>
    <row r="133" s="13" customFormat="1">
      <c r="A133" s="13"/>
      <c r="B133" s="223"/>
      <c r="C133" s="224"/>
      <c r="D133" s="225" t="s">
        <v>135</v>
      </c>
      <c r="E133" s="226" t="s">
        <v>19</v>
      </c>
      <c r="F133" s="227" t="s">
        <v>197</v>
      </c>
      <c r="G133" s="224"/>
      <c r="H133" s="228">
        <v>20</v>
      </c>
      <c r="I133" s="229"/>
      <c r="J133" s="224"/>
      <c r="K133" s="224"/>
      <c r="L133" s="230"/>
      <c r="M133" s="231"/>
      <c r="N133" s="232"/>
      <c r="O133" s="232"/>
      <c r="P133" s="232"/>
      <c r="Q133" s="232"/>
      <c r="R133" s="232"/>
      <c r="S133" s="232"/>
      <c r="T133" s="233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34" t="s">
        <v>135</v>
      </c>
      <c r="AU133" s="234" t="s">
        <v>83</v>
      </c>
      <c r="AV133" s="13" t="s">
        <v>83</v>
      </c>
      <c r="AW133" s="13" t="s">
        <v>32</v>
      </c>
      <c r="AX133" s="13" t="s">
        <v>73</v>
      </c>
      <c r="AY133" s="234" t="s">
        <v>124</v>
      </c>
    </row>
    <row r="134" s="14" customFormat="1">
      <c r="A134" s="14"/>
      <c r="B134" s="235"/>
      <c r="C134" s="236"/>
      <c r="D134" s="225" t="s">
        <v>135</v>
      </c>
      <c r="E134" s="237" t="s">
        <v>19</v>
      </c>
      <c r="F134" s="238" t="s">
        <v>137</v>
      </c>
      <c r="G134" s="236"/>
      <c r="H134" s="239">
        <v>20</v>
      </c>
      <c r="I134" s="240"/>
      <c r="J134" s="236"/>
      <c r="K134" s="236"/>
      <c r="L134" s="241"/>
      <c r="M134" s="242"/>
      <c r="N134" s="243"/>
      <c r="O134" s="243"/>
      <c r="P134" s="243"/>
      <c r="Q134" s="243"/>
      <c r="R134" s="243"/>
      <c r="S134" s="243"/>
      <c r="T134" s="244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T134" s="245" t="s">
        <v>135</v>
      </c>
      <c r="AU134" s="245" t="s">
        <v>83</v>
      </c>
      <c r="AV134" s="14" t="s">
        <v>131</v>
      </c>
      <c r="AW134" s="14" t="s">
        <v>32</v>
      </c>
      <c r="AX134" s="14" t="s">
        <v>81</v>
      </c>
      <c r="AY134" s="245" t="s">
        <v>124</v>
      </c>
    </row>
    <row r="135" s="2" customFormat="1" ht="24.15" customHeight="1">
      <c r="A135" s="39"/>
      <c r="B135" s="40"/>
      <c r="C135" s="205" t="s">
        <v>8</v>
      </c>
      <c r="D135" s="205" t="s">
        <v>126</v>
      </c>
      <c r="E135" s="206" t="s">
        <v>198</v>
      </c>
      <c r="F135" s="207" t="s">
        <v>199</v>
      </c>
      <c r="G135" s="208" t="s">
        <v>200</v>
      </c>
      <c r="H135" s="209">
        <v>3.6000000000000001</v>
      </c>
      <c r="I135" s="210"/>
      <c r="J135" s="211">
        <f>ROUND(I135*H135,2)</f>
        <v>0</v>
      </c>
      <c r="K135" s="207" t="s">
        <v>130</v>
      </c>
      <c r="L135" s="45"/>
      <c r="M135" s="212" t="s">
        <v>19</v>
      </c>
      <c r="N135" s="213" t="s">
        <v>44</v>
      </c>
      <c r="O135" s="85"/>
      <c r="P135" s="214">
        <f>O135*H135</f>
        <v>0</v>
      </c>
      <c r="Q135" s="214">
        <v>0</v>
      </c>
      <c r="R135" s="214">
        <f>Q135*H135</f>
        <v>0</v>
      </c>
      <c r="S135" s="214">
        <v>0</v>
      </c>
      <c r="T135" s="215">
        <f>S135*H135</f>
        <v>0</v>
      </c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R135" s="216" t="s">
        <v>131</v>
      </c>
      <c r="AT135" s="216" t="s">
        <v>126</v>
      </c>
      <c r="AU135" s="216" t="s">
        <v>83</v>
      </c>
      <c r="AY135" s="18" t="s">
        <v>124</v>
      </c>
      <c r="BE135" s="217">
        <f>IF(N135="základní",J135,0)</f>
        <v>0</v>
      </c>
      <c r="BF135" s="217">
        <f>IF(N135="snížená",J135,0)</f>
        <v>0</v>
      </c>
      <c r="BG135" s="217">
        <f>IF(N135="zákl. přenesená",J135,0)</f>
        <v>0</v>
      </c>
      <c r="BH135" s="217">
        <f>IF(N135="sníž. přenesená",J135,0)</f>
        <v>0</v>
      </c>
      <c r="BI135" s="217">
        <f>IF(N135="nulová",J135,0)</f>
        <v>0</v>
      </c>
      <c r="BJ135" s="18" t="s">
        <v>81</v>
      </c>
      <c r="BK135" s="217">
        <f>ROUND(I135*H135,2)</f>
        <v>0</v>
      </c>
      <c r="BL135" s="18" t="s">
        <v>131</v>
      </c>
      <c r="BM135" s="216" t="s">
        <v>201</v>
      </c>
    </row>
    <row r="136" s="2" customFormat="1">
      <c r="A136" s="39"/>
      <c r="B136" s="40"/>
      <c r="C136" s="41"/>
      <c r="D136" s="218" t="s">
        <v>133</v>
      </c>
      <c r="E136" s="41"/>
      <c r="F136" s="219" t="s">
        <v>202</v>
      </c>
      <c r="G136" s="41"/>
      <c r="H136" s="41"/>
      <c r="I136" s="220"/>
      <c r="J136" s="41"/>
      <c r="K136" s="41"/>
      <c r="L136" s="45"/>
      <c r="M136" s="221"/>
      <c r="N136" s="222"/>
      <c r="O136" s="85"/>
      <c r="P136" s="85"/>
      <c r="Q136" s="85"/>
      <c r="R136" s="85"/>
      <c r="S136" s="85"/>
      <c r="T136" s="86"/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T136" s="18" t="s">
        <v>133</v>
      </c>
      <c r="AU136" s="18" t="s">
        <v>83</v>
      </c>
    </row>
    <row r="137" s="13" customFormat="1">
      <c r="A137" s="13"/>
      <c r="B137" s="223"/>
      <c r="C137" s="224"/>
      <c r="D137" s="225" t="s">
        <v>135</v>
      </c>
      <c r="E137" s="226" t="s">
        <v>19</v>
      </c>
      <c r="F137" s="227" t="s">
        <v>203</v>
      </c>
      <c r="G137" s="224"/>
      <c r="H137" s="228">
        <v>3.6000000000000001</v>
      </c>
      <c r="I137" s="229"/>
      <c r="J137" s="224"/>
      <c r="K137" s="224"/>
      <c r="L137" s="230"/>
      <c r="M137" s="231"/>
      <c r="N137" s="232"/>
      <c r="O137" s="232"/>
      <c r="P137" s="232"/>
      <c r="Q137" s="232"/>
      <c r="R137" s="232"/>
      <c r="S137" s="232"/>
      <c r="T137" s="23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34" t="s">
        <v>135</v>
      </c>
      <c r="AU137" s="234" t="s">
        <v>83</v>
      </c>
      <c r="AV137" s="13" t="s">
        <v>83</v>
      </c>
      <c r="AW137" s="13" t="s">
        <v>32</v>
      </c>
      <c r="AX137" s="13" t="s">
        <v>73</v>
      </c>
      <c r="AY137" s="234" t="s">
        <v>124</v>
      </c>
    </row>
    <row r="138" s="14" customFormat="1">
      <c r="A138" s="14"/>
      <c r="B138" s="235"/>
      <c r="C138" s="236"/>
      <c r="D138" s="225" t="s">
        <v>135</v>
      </c>
      <c r="E138" s="237" t="s">
        <v>19</v>
      </c>
      <c r="F138" s="238" t="s">
        <v>137</v>
      </c>
      <c r="G138" s="236"/>
      <c r="H138" s="239">
        <v>3.6000000000000001</v>
      </c>
      <c r="I138" s="240"/>
      <c r="J138" s="236"/>
      <c r="K138" s="236"/>
      <c r="L138" s="241"/>
      <c r="M138" s="242"/>
      <c r="N138" s="243"/>
      <c r="O138" s="243"/>
      <c r="P138" s="243"/>
      <c r="Q138" s="243"/>
      <c r="R138" s="243"/>
      <c r="S138" s="243"/>
      <c r="T138" s="244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T138" s="245" t="s">
        <v>135</v>
      </c>
      <c r="AU138" s="245" t="s">
        <v>83</v>
      </c>
      <c r="AV138" s="14" t="s">
        <v>131</v>
      </c>
      <c r="AW138" s="14" t="s">
        <v>32</v>
      </c>
      <c r="AX138" s="14" t="s">
        <v>81</v>
      </c>
      <c r="AY138" s="245" t="s">
        <v>124</v>
      </c>
    </row>
    <row r="139" s="2" customFormat="1" ht="24.15" customHeight="1">
      <c r="A139" s="39"/>
      <c r="B139" s="40"/>
      <c r="C139" s="205" t="s">
        <v>204</v>
      </c>
      <c r="D139" s="205" t="s">
        <v>126</v>
      </c>
      <c r="E139" s="206" t="s">
        <v>205</v>
      </c>
      <c r="F139" s="207" t="s">
        <v>206</v>
      </c>
      <c r="G139" s="208" t="s">
        <v>188</v>
      </c>
      <c r="H139" s="209">
        <v>2</v>
      </c>
      <c r="I139" s="210"/>
      <c r="J139" s="211">
        <f>ROUND(I139*H139,2)</f>
        <v>0</v>
      </c>
      <c r="K139" s="207" t="s">
        <v>130</v>
      </c>
      <c r="L139" s="45"/>
      <c r="M139" s="212" t="s">
        <v>19</v>
      </c>
      <c r="N139" s="213" t="s">
        <v>44</v>
      </c>
      <c r="O139" s="85"/>
      <c r="P139" s="214">
        <f>O139*H139</f>
        <v>0</v>
      </c>
      <c r="Q139" s="214">
        <v>0</v>
      </c>
      <c r="R139" s="214">
        <f>Q139*H139</f>
        <v>0</v>
      </c>
      <c r="S139" s="214">
        <v>0</v>
      </c>
      <c r="T139" s="215">
        <f>S139*H139</f>
        <v>0</v>
      </c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R139" s="216" t="s">
        <v>131</v>
      </c>
      <c r="AT139" s="216" t="s">
        <v>126</v>
      </c>
      <c r="AU139" s="216" t="s">
        <v>83</v>
      </c>
      <c r="AY139" s="18" t="s">
        <v>124</v>
      </c>
      <c r="BE139" s="217">
        <f>IF(N139="základní",J139,0)</f>
        <v>0</v>
      </c>
      <c r="BF139" s="217">
        <f>IF(N139="snížená",J139,0)</f>
        <v>0</v>
      </c>
      <c r="BG139" s="217">
        <f>IF(N139="zákl. přenesená",J139,0)</f>
        <v>0</v>
      </c>
      <c r="BH139" s="217">
        <f>IF(N139="sníž. přenesená",J139,0)</f>
        <v>0</v>
      </c>
      <c r="BI139" s="217">
        <f>IF(N139="nulová",J139,0)</f>
        <v>0</v>
      </c>
      <c r="BJ139" s="18" t="s">
        <v>81</v>
      </c>
      <c r="BK139" s="217">
        <f>ROUND(I139*H139,2)</f>
        <v>0</v>
      </c>
      <c r="BL139" s="18" t="s">
        <v>131</v>
      </c>
      <c r="BM139" s="216" t="s">
        <v>207</v>
      </c>
    </row>
    <row r="140" s="2" customFormat="1">
      <c r="A140" s="39"/>
      <c r="B140" s="40"/>
      <c r="C140" s="41"/>
      <c r="D140" s="218" t="s">
        <v>133</v>
      </c>
      <c r="E140" s="41"/>
      <c r="F140" s="219" t="s">
        <v>208</v>
      </c>
      <c r="G140" s="41"/>
      <c r="H140" s="41"/>
      <c r="I140" s="220"/>
      <c r="J140" s="41"/>
      <c r="K140" s="41"/>
      <c r="L140" s="45"/>
      <c r="M140" s="221"/>
      <c r="N140" s="222"/>
      <c r="O140" s="85"/>
      <c r="P140" s="85"/>
      <c r="Q140" s="85"/>
      <c r="R140" s="85"/>
      <c r="S140" s="85"/>
      <c r="T140" s="86"/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T140" s="18" t="s">
        <v>133</v>
      </c>
      <c r="AU140" s="18" t="s">
        <v>83</v>
      </c>
    </row>
    <row r="141" s="13" customFormat="1">
      <c r="A141" s="13"/>
      <c r="B141" s="223"/>
      <c r="C141" s="224"/>
      <c r="D141" s="225" t="s">
        <v>135</v>
      </c>
      <c r="E141" s="226" t="s">
        <v>19</v>
      </c>
      <c r="F141" s="227" t="s">
        <v>191</v>
      </c>
      <c r="G141" s="224"/>
      <c r="H141" s="228">
        <v>2</v>
      </c>
      <c r="I141" s="229"/>
      <c r="J141" s="224"/>
      <c r="K141" s="224"/>
      <c r="L141" s="230"/>
      <c r="M141" s="231"/>
      <c r="N141" s="232"/>
      <c r="O141" s="232"/>
      <c r="P141" s="232"/>
      <c r="Q141" s="232"/>
      <c r="R141" s="232"/>
      <c r="S141" s="232"/>
      <c r="T141" s="23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34" t="s">
        <v>135</v>
      </c>
      <c r="AU141" s="234" t="s">
        <v>83</v>
      </c>
      <c r="AV141" s="13" t="s">
        <v>83</v>
      </c>
      <c r="AW141" s="13" t="s">
        <v>32</v>
      </c>
      <c r="AX141" s="13" t="s">
        <v>73</v>
      </c>
      <c r="AY141" s="234" t="s">
        <v>124</v>
      </c>
    </row>
    <row r="142" s="14" customFormat="1">
      <c r="A142" s="14"/>
      <c r="B142" s="235"/>
      <c r="C142" s="236"/>
      <c r="D142" s="225" t="s">
        <v>135</v>
      </c>
      <c r="E142" s="237" t="s">
        <v>19</v>
      </c>
      <c r="F142" s="238" t="s">
        <v>137</v>
      </c>
      <c r="G142" s="236"/>
      <c r="H142" s="239">
        <v>2</v>
      </c>
      <c r="I142" s="240"/>
      <c r="J142" s="236"/>
      <c r="K142" s="236"/>
      <c r="L142" s="241"/>
      <c r="M142" s="242"/>
      <c r="N142" s="243"/>
      <c r="O142" s="243"/>
      <c r="P142" s="243"/>
      <c r="Q142" s="243"/>
      <c r="R142" s="243"/>
      <c r="S142" s="243"/>
      <c r="T142" s="244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T142" s="245" t="s">
        <v>135</v>
      </c>
      <c r="AU142" s="245" t="s">
        <v>83</v>
      </c>
      <c r="AV142" s="14" t="s">
        <v>131</v>
      </c>
      <c r="AW142" s="14" t="s">
        <v>32</v>
      </c>
      <c r="AX142" s="14" t="s">
        <v>81</v>
      </c>
      <c r="AY142" s="245" t="s">
        <v>124</v>
      </c>
    </row>
    <row r="143" s="2" customFormat="1" ht="24.15" customHeight="1">
      <c r="A143" s="39"/>
      <c r="B143" s="40"/>
      <c r="C143" s="205" t="s">
        <v>209</v>
      </c>
      <c r="D143" s="205" t="s">
        <v>126</v>
      </c>
      <c r="E143" s="206" t="s">
        <v>210</v>
      </c>
      <c r="F143" s="207" t="s">
        <v>211</v>
      </c>
      <c r="G143" s="208" t="s">
        <v>129</v>
      </c>
      <c r="H143" s="209">
        <v>10</v>
      </c>
      <c r="I143" s="210"/>
      <c r="J143" s="211">
        <f>ROUND(I143*H143,2)</f>
        <v>0</v>
      </c>
      <c r="K143" s="207" t="s">
        <v>130</v>
      </c>
      <c r="L143" s="45"/>
      <c r="M143" s="212" t="s">
        <v>19</v>
      </c>
      <c r="N143" s="213" t="s">
        <v>44</v>
      </c>
      <c r="O143" s="85"/>
      <c r="P143" s="214">
        <f>O143*H143</f>
        <v>0</v>
      </c>
      <c r="Q143" s="214">
        <v>0</v>
      </c>
      <c r="R143" s="214">
        <f>Q143*H143</f>
        <v>0</v>
      </c>
      <c r="S143" s="214">
        <v>0</v>
      </c>
      <c r="T143" s="215">
        <f>S143*H143</f>
        <v>0</v>
      </c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R143" s="216" t="s">
        <v>131</v>
      </c>
      <c r="AT143" s="216" t="s">
        <v>126</v>
      </c>
      <c r="AU143" s="216" t="s">
        <v>83</v>
      </c>
      <c r="AY143" s="18" t="s">
        <v>124</v>
      </c>
      <c r="BE143" s="217">
        <f>IF(N143="základní",J143,0)</f>
        <v>0</v>
      </c>
      <c r="BF143" s="217">
        <f>IF(N143="snížená",J143,0)</f>
        <v>0</v>
      </c>
      <c r="BG143" s="217">
        <f>IF(N143="zákl. přenesená",J143,0)</f>
        <v>0</v>
      </c>
      <c r="BH143" s="217">
        <f>IF(N143="sníž. přenesená",J143,0)</f>
        <v>0</v>
      </c>
      <c r="BI143" s="217">
        <f>IF(N143="nulová",J143,0)</f>
        <v>0</v>
      </c>
      <c r="BJ143" s="18" t="s">
        <v>81</v>
      </c>
      <c r="BK143" s="217">
        <f>ROUND(I143*H143,2)</f>
        <v>0</v>
      </c>
      <c r="BL143" s="18" t="s">
        <v>131</v>
      </c>
      <c r="BM143" s="216" t="s">
        <v>212</v>
      </c>
    </row>
    <row r="144" s="2" customFormat="1">
      <c r="A144" s="39"/>
      <c r="B144" s="40"/>
      <c r="C144" s="41"/>
      <c r="D144" s="218" t="s">
        <v>133</v>
      </c>
      <c r="E144" s="41"/>
      <c r="F144" s="219" t="s">
        <v>213</v>
      </c>
      <c r="G144" s="41"/>
      <c r="H144" s="41"/>
      <c r="I144" s="220"/>
      <c r="J144" s="41"/>
      <c r="K144" s="41"/>
      <c r="L144" s="45"/>
      <c r="M144" s="221"/>
      <c r="N144" s="222"/>
      <c r="O144" s="85"/>
      <c r="P144" s="85"/>
      <c r="Q144" s="85"/>
      <c r="R144" s="85"/>
      <c r="S144" s="85"/>
      <c r="T144" s="86"/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T144" s="18" t="s">
        <v>133</v>
      </c>
      <c r="AU144" s="18" t="s">
        <v>83</v>
      </c>
    </row>
    <row r="145" s="13" customFormat="1">
      <c r="A145" s="13"/>
      <c r="B145" s="223"/>
      <c r="C145" s="224"/>
      <c r="D145" s="225" t="s">
        <v>135</v>
      </c>
      <c r="E145" s="226" t="s">
        <v>19</v>
      </c>
      <c r="F145" s="227" t="s">
        <v>214</v>
      </c>
      <c r="G145" s="224"/>
      <c r="H145" s="228">
        <v>10</v>
      </c>
      <c r="I145" s="229"/>
      <c r="J145" s="224"/>
      <c r="K145" s="224"/>
      <c r="L145" s="230"/>
      <c r="M145" s="231"/>
      <c r="N145" s="232"/>
      <c r="O145" s="232"/>
      <c r="P145" s="232"/>
      <c r="Q145" s="232"/>
      <c r="R145" s="232"/>
      <c r="S145" s="232"/>
      <c r="T145" s="233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34" t="s">
        <v>135</v>
      </c>
      <c r="AU145" s="234" t="s">
        <v>83</v>
      </c>
      <c r="AV145" s="13" t="s">
        <v>83</v>
      </c>
      <c r="AW145" s="13" t="s">
        <v>32</v>
      </c>
      <c r="AX145" s="13" t="s">
        <v>73</v>
      </c>
      <c r="AY145" s="234" t="s">
        <v>124</v>
      </c>
    </row>
    <row r="146" s="14" customFormat="1">
      <c r="A146" s="14"/>
      <c r="B146" s="235"/>
      <c r="C146" s="236"/>
      <c r="D146" s="225" t="s">
        <v>135</v>
      </c>
      <c r="E146" s="237" t="s">
        <v>19</v>
      </c>
      <c r="F146" s="238" t="s">
        <v>137</v>
      </c>
      <c r="G146" s="236"/>
      <c r="H146" s="239">
        <v>10</v>
      </c>
      <c r="I146" s="240"/>
      <c r="J146" s="236"/>
      <c r="K146" s="236"/>
      <c r="L146" s="241"/>
      <c r="M146" s="242"/>
      <c r="N146" s="243"/>
      <c r="O146" s="243"/>
      <c r="P146" s="243"/>
      <c r="Q146" s="243"/>
      <c r="R146" s="243"/>
      <c r="S146" s="243"/>
      <c r="T146" s="244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T146" s="245" t="s">
        <v>135</v>
      </c>
      <c r="AU146" s="245" t="s">
        <v>83</v>
      </c>
      <c r="AV146" s="14" t="s">
        <v>131</v>
      </c>
      <c r="AW146" s="14" t="s">
        <v>32</v>
      </c>
      <c r="AX146" s="14" t="s">
        <v>81</v>
      </c>
      <c r="AY146" s="245" t="s">
        <v>124</v>
      </c>
    </row>
    <row r="147" s="2" customFormat="1" ht="16.5" customHeight="1">
      <c r="A147" s="39"/>
      <c r="B147" s="40"/>
      <c r="C147" s="246" t="s">
        <v>215</v>
      </c>
      <c r="D147" s="246" t="s">
        <v>216</v>
      </c>
      <c r="E147" s="247" t="s">
        <v>217</v>
      </c>
      <c r="F147" s="248" t="s">
        <v>218</v>
      </c>
      <c r="G147" s="249" t="s">
        <v>219</v>
      </c>
      <c r="H147" s="250">
        <v>0.25</v>
      </c>
      <c r="I147" s="251"/>
      <c r="J147" s="252">
        <f>ROUND(I147*H147,2)</f>
        <v>0</v>
      </c>
      <c r="K147" s="248" t="s">
        <v>130</v>
      </c>
      <c r="L147" s="253"/>
      <c r="M147" s="254" t="s">
        <v>19</v>
      </c>
      <c r="N147" s="255" t="s">
        <v>44</v>
      </c>
      <c r="O147" s="85"/>
      <c r="P147" s="214">
        <f>O147*H147</f>
        <v>0</v>
      </c>
      <c r="Q147" s="214">
        <v>0.001</v>
      </c>
      <c r="R147" s="214">
        <f>Q147*H147</f>
        <v>0.00025000000000000001</v>
      </c>
      <c r="S147" s="214">
        <v>0</v>
      </c>
      <c r="T147" s="215">
        <f>S147*H147</f>
        <v>0</v>
      </c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R147" s="216" t="s">
        <v>172</v>
      </c>
      <c r="AT147" s="216" t="s">
        <v>216</v>
      </c>
      <c r="AU147" s="216" t="s">
        <v>83</v>
      </c>
      <c r="AY147" s="18" t="s">
        <v>124</v>
      </c>
      <c r="BE147" s="217">
        <f>IF(N147="základní",J147,0)</f>
        <v>0</v>
      </c>
      <c r="BF147" s="217">
        <f>IF(N147="snížená",J147,0)</f>
        <v>0</v>
      </c>
      <c r="BG147" s="217">
        <f>IF(N147="zákl. přenesená",J147,0)</f>
        <v>0</v>
      </c>
      <c r="BH147" s="217">
        <f>IF(N147="sníž. přenesená",J147,0)</f>
        <v>0</v>
      </c>
      <c r="BI147" s="217">
        <f>IF(N147="nulová",J147,0)</f>
        <v>0</v>
      </c>
      <c r="BJ147" s="18" t="s">
        <v>81</v>
      </c>
      <c r="BK147" s="217">
        <f>ROUND(I147*H147,2)</f>
        <v>0</v>
      </c>
      <c r="BL147" s="18" t="s">
        <v>131</v>
      </c>
      <c r="BM147" s="216" t="s">
        <v>220</v>
      </c>
    </row>
    <row r="148" s="13" customFormat="1">
      <c r="A148" s="13"/>
      <c r="B148" s="223"/>
      <c r="C148" s="224"/>
      <c r="D148" s="225" t="s">
        <v>135</v>
      </c>
      <c r="E148" s="226" t="s">
        <v>19</v>
      </c>
      <c r="F148" s="227" t="s">
        <v>221</v>
      </c>
      <c r="G148" s="224"/>
      <c r="H148" s="228">
        <v>0.25</v>
      </c>
      <c r="I148" s="229"/>
      <c r="J148" s="224"/>
      <c r="K148" s="224"/>
      <c r="L148" s="230"/>
      <c r="M148" s="231"/>
      <c r="N148" s="232"/>
      <c r="O148" s="232"/>
      <c r="P148" s="232"/>
      <c r="Q148" s="232"/>
      <c r="R148" s="232"/>
      <c r="S148" s="232"/>
      <c r="T148" s="23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34" t="s">
        <v>135</v>
      </c>
      <c r="AU148" s="234" t="s">
        <v>83</v>
      </c>
      <c r="AV148" s="13" t="s">
        <v>83</v>
      </c>
      <c r="AW148" s="13" t="s">
        <v>32</v>
      </c>
      <c r="AX148" s="13" t="s">
        <v>73</v>
      </c>
      <c r="AY148" s="234" t="s">
        <v>124</v>
      </c>
    </row>
    <row r="149" s="14" customFormat="1">
      <c r="A149" s="14"/>
      <c r="B149" s="235"/>
      <c r="C149" s="236"/>
      <c r="D149" s="225" t="s">
        <v>135</v>
      </c>
      <c r="E149" s="237" t="s">
        <v>19</v>
      </c>
      <c r="F149" s="238" t="s">
        <v>137</v>
      </c>
      <c r="G149" s="236"/>
      <c r="H149" s="239">
        <v>0.25</v>
      </c>
      <c r="I149" s="240"/>
      <c r="J149" s="236"/>
      <c r="K149" s="236"/>
      <c r="L149" s="241"/>
      <c r="M149" s="242"/>
      <c r="N149" s="243"/>
      <c r="O149" s="243"/>
      <c r="P149" s="243"/>
      <c r="Q149" s="243"/>
      <c r="R149" s="243"/>
      <c r="S149" s="243"/>
      <c r="T149" s="244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T149" s="245" t="s">
        <v>135</v>
      </c>
      <c r="AU149" s="245" t="s">
        <v>83</v>
      </c>
      <c r="AV149" s="14" t="s">
        <v>131</v>
      </c>
      <c r="AW149" s="14" t="s">
        <v>32</v>
      </c>
      <c r="AX149" s="14" t="s">
        <v>81</v>
      </c>
      <c r="AY149" s="245" t="s">
        <v>124</v>
      </c>
    </row>
    <row r="150" s="2" customFormat="1" ht="21.75" customHeight="1">
      <c r="A150" s="39"/>
      <c r="B150" s="40"/>
      <c r="C150" s="205" t="s">
        <v>222</v>
      </c>
      <c r="D150" s="205" t="s">
        <v>126</v>
      </c>
      <c r="E150" s="206" t="s">
        <v>223</v>
      </c>
      <c r="F150" s="207" t="s">
        <v>224</v>
      </c>
      <c r="G150" s="208" t="s">
        <v>129</v>
      </c>
      <c r="H150" s="209">
        <v>10</v>
      </c>
      <c r="I150" s="210"/>
      <c r="J150" s="211">
        <f>ROUND(I150*H150,2)</f>
        <v>0</v>
      </c>
      <c r="K150" s="207" t="s">
        <v>130</v>
      </c>
      <c r="L150" s="45"/>
      <c r="M150" s="212" t="s">
        <v>19</v>
      </c>
      <c r="N150" s="213" t="s">
        <v>44</v>
      </c>
      <c r="O150" s="85"/>
      <c r="P150" s="214">
        <f>O150*H150</f>
        <v>0</v>
      </c>
      <c r="Q150" s="214">
        <v>0</v>
      </c>
      <c r="R150" s="214">
        <f>Q150*H150</f>
        <v>0</v>
      </c>
      <c r="S150" s="214">
        <v>0</v>
      </c>
      <c r="T150" s="215">
        <f>S150*H150</f>
        <v>0</v>
      </c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R150" s="216" t="s">
        <v>131</v>
      </c>
      <c r="AT150" s="216" t="s">
        <v>126</v>
      </c>
      <c r="AU150" s="216" t="s">
        <v>83</v>
      </c>
      <c r="AY150" s="18" t="s">
        <v>124</v>
      </c>
      <c r="BE150" s="217">
        <f>IF(N150="základní",J150,0)</f>
        <v>0</v>
      </c>
      <c r="BF150" s="217">
        <f>IF(N150="snížená",J150,0)</f>
        <v>0</v>
      </c>
      <c r="BG150" s="217">
        <f>IF(N150="zákl. přenesená",J150,0)</f>
        <v>0</v>
      </c>
      <c r="BH150" s="217">
        <f>IF(N150="sníž. přenesená",J150,0)</f>
        <v>0</v>
      </c>
      <c r="BI150" s="217">
        <f>IF(N150="nulová",J150,0)</f>
        <v>0</v>
      </c>
      <c r="BJ150" s="18" t="s">
        <v>81</v>
      </c>
      <c r="BK150" s="217">
        <f>ROUND(I150*H150,2)</f>
        <v>0</v>
      </c>
      <c r="BL150" s="18" t="s">
        <v>131</v>
      </c>
      <c r="BM150" s="216" t="s">
        <v>225</v>
      </c>
    </row>
    <row r="151" s="2" customFormat="1">
      <c r="A151" s="39"/>
      <c r="B151" s="40"/>
      <c r="C151" s="41"/>
      <c r="D151" s="218" t="s">
        <v>133</v>
      </c>
      <c r="E151" s="41"/>
      <c r="F151" s="219" t="s">
        <v>226</v>
      </c>
      <c r="G151" s="41"/>
      <c r="H151" s="41"/>
      <c r="I151" s="220"/>
      <c r="J151" s="41"/>
      <c r="K151" s="41"/>
      <c r="L151" s="45"/>
      <c r="M151" s="221"/>
      <c r="N151" s="222"/>
      <c r="O151" s="85"/>
      <c r="P151" s="85"/>
      <c r="Q151" s="85"/>
      <c r="R151" s="85"/>
      <c r="S151" s="85"/>
      <c r="T151" s="86"/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T151" s="18" t="s">
        <v>133</v>
      </c>
      <c r="AU151" s="18" t="s">
        <v>83</v>
      </c>
    </row>
    <row r="152" s="13" customFormat="1">
      <c r="A152" s="13"/>
      <c r="B152" s="223"/>
      <c r="C152" s="224"/>
      <c r="D152" s="225" t="s">
        <v>135</v>
      </c>
      <c r="E152" s="226" t="s">
        <v>19</v>
      </c>
      <c r="F152" s="227" t="s">
        <v>227</v>
      </c>
      <c r="G152" s="224"/>
      <c r="H152" s="228">
        <v>10</v>
      </c>
      <c r="I152" s="229"/>
      <c r="J152" s="224"/>
      <c r="K152" s="224"/>
      <c r="L152" s="230"/>
      <c r="M152" s="231"/>
      <c r="N152" s="232"/>
      <c r="O152" s="232"/>
      <c r="P152" s="232"/>
      <c r="Q152" s="232"/>
      <c r="R152" s="232"/>
      <c r="S152" s="232"/>
      <c r="T152" s="233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34" t="s">
        <v>135</v>
      </c>
      <c r="AU152" s="234" t="s">
        <v>83</v>
      </c>
      <c r="AV152" s="13" t="s">
        <v>83</v>
      </c>
      <c r="AW152" s="13" t="s">
        <v>32</v>
      </c>
      <c r="AX152" s="13" t="s">
        <v>73</v>
      </c>
      <c r="AY152" s="234" t="s">
        <v>124</v>
      </c>
    </row>
    <row r="153" s="14" customFormat="1">
      <c r="A153" s="14"/>
      <c r="B153" s="235"/>
      <c r="C153" s="236"/>
      <c r="D153" s="225" t="s">
        <v>135</v>
      </c>
      <c r="E153" s="237" t="s">
        <v>19</v>
      </c>
      <c r="F153" s="238" t="s">
        <v>137</v>
      </c>
      <c r="G153" s="236"/>
      <c r="H153" s="239">
        <v>10</v>
      </c>
      <c r="I153" s="240"/>
      <c r="J153" s="236"/>
      <c r="K153" s="236"/>
      <c r="L153" s="241"/>
      <c r="M153" s="242"/>
      <c r="N153" s="243"/>
      <c r="O153" s="243"/>
      <c r="P153" s="243"/>
      <c r="Q153" s="243"/>
      <c r="R153" s="243"/>
      <c r="S153" s="243"/>
      <c r="T153" s="244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T153" s="245" t="s">
        <v>135</v>
      </c>
      <c r="AU153" s="245" t="s">
        <v>83</v>
      </c>
      <c r="AV153" s="14" t="s">
        <v>131</v>
      </c>
      <c r="AW153" s="14" t="s">
        <v>32</v>
      </c>
      <c r="AX153" s="14" t="s">
        <v>81</v>
      </c>
      <c r="AY153" s="245" t="s">
        <v>124</v>
      </c>
    </row>
    <row r="154" s="2" customFormat="1" ht="24.15" customHeight="1">
      <c r="A154" s="39"/>
      <c r="B154" s="40"/>
      <c r="C154" s="205" t="s">
        <v>228</v>
      </c>
      <c r="D154" s="205" t="s">
        <v>126</v>
      </c>
      <c r="E154" s="206" t="s">
        <v>229</v>
      </c>
      <c r="F154" s="207" t="s">
        <v>230</v>
      </c>
      <c r="G154" s="208" t="s">
        <v>129</v>
      </c>
      <c r="H154" s="209">
        <v>10</v>
      </c>
      <c r="I154" s="210"/>
      <c r="J154" s="211">
        <f>ROUND(I154*H154,2)</f>
        <v>0</v>
      </c>
      <c r="K154" s="207" t="s">
        <v>130</v>
      </c>
      <c r="L154" s="45"/>
      <c r="M154" s="212" t="s">
        <v>19</v>
      </c>
      <c r="N154" s="213" t="s">
        <v>44</v>
      </c>
      <c r="O154" s="85"/>
      <c r="P154" s="214">
        <f>O154*H154</f>
        <v>0</v>
      </c>
      <c r="Q154" s="214">
        <v>0</v>
      </c>
      <c r="R154" s="214">
        <f>Q154*H154</f>
        <v>0</v>
      </c>
      <c r="S154" s="214">
        <v>0</v>
      </c>
      <c r="T154" s="215">
        <f>S154*H154</f>
        <v>0</v>
      </c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R154" s="216" t="s">
        <v>131</v>
      </c>
      <c r="AT154" s="216" t="s">
        <v>126</v>
      </c>
      <c r="AU154" s="216" t="s">
        <v>83</v>
      </c>
      <c r="AY154" s="18" t="s">
        <v>124</v>
      </c>
      <c r="BE154" s="217">
        <f>IF(N154="základní",J154,0)</f>
        <v>0</v>
      </c>
      <c r="BF154" s="217">
        <f>IF(N154="snížená",J154,0)</f>
        <v>0</v>
      </c>
      <c r="BG154" s="217">
        <f>IF(N154="zákl. přenesená",J154,0)</f>
        <v>0</v>
      </c>
      <c r="BH154" s="217">
        <f>IF(N154="sníž. přenesená",J154,0)</f>
        <v>0</v>
      </c>
      <c r="BI154" s="217">
        <f>IF(N154="nulová",J154,0)</f>
        <v>0</v>
      </c>
      <c r="BJ154" s="18" t="s">
        <v>81</v>
      </c>
      <c r="BK154" s="217">
        <f>ROUND(I154*H154,2)</f>
        <v>0</v>
      </c>
      <c r="BL154" s="18" t="s">
        <v>131</v>
      </c>
      <c r="BM154" s="216" t="s">
        <v>231</v>
      </c>
    </row>
    <row r="155" s="2" customFormat="1">
      <c r="A155" s="39"/>
      <c r="B155" s="40"/>
      <c r="C155" s="41"/>
      <c r="D155" s="218" t="s">
        <v>133</v>
      </c>
      <c r="E155" s="41"/>
      <c r="F155" s="219" t="s">
        <v>232</v>
      </c>
      <c r="G155" s="41"/>
      <c r="H155" s="41"/>
      <c r="I155" s="220"/>
      <c r="J155" s="41"/>
      <c r="K155" s="41"/>
      <c r="L155" s="45"/>
      <c r="M155" s="221"/>
      <c r="N155" s="222"/>
      <c r="O155" s="85"/>
      <c r="P155" s="85"/>
      <c r="Q155" s="85"/>
      <c r="R155" s="85"/>
      <c r="S155" s="85"/>
      <c r="T155" s="86"/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T155" s="18" t="s">
        <v>133</v>
      </c>
      <c r="AU155" s="18" t="s">
        <v>83</v>
      </c>
    </row>
    <row r="156" s="13" customFormat="1">
      <c r="A156" s="13"/>
      <c r="B156" s="223"/>
      <c r="C156" s="224"/>
      <c r="D156" s="225" t="s">
        <v>135</v>
      </c>
      <c r="E156" s="226" t="s">
        <v>19</v>
      </c>
      <c r="F156" s="227" t="s">
        <v>214</v>
      </c>
      <c r="G156" s="224"/>
      <c r="H156" s="228">
        <v>10</v>
      </c>
      <c r="I156" s="229"/>
      <c r="J156" s="224"/>
      <c r="K156" s="224"/>
      <c r="L156" s="230"/>
      <c r="M156" s="231"/>
      <c r="N156" s="232"/>
      <c r="O156" s="232"/>
      <c r="P156" s="232"/>
      <c r="Q156" s="232"/>
      <c r="R156" s="232"/>
      <c r="S156" s="232"/>
      <c r="T156" s="233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34" t="s">
        <v>135</v>
      </c>
      <c r="AU156" s="234" t="s">
        <v>83</v>
      </c>
      <c r="AV156" s="13" t="s">
        <v>83</v>
      </c>
      <c r="AW156" s="13" t="s">
        <v>32</v>
      </c>
      <c r="AX156" s="13" t="s">
        <v>73</v>
      </c>
      <c r="AY156" s="234" t="s">
        <v>124</v>
      </c>
    </row>
    <row r="157" s="14" customFormat="1">
      <c r="A157" s="14"/>
      <c r="B157" s="235"/>
      <c r="C157" s="236"/>
      <c r="D157" s="225" t="s">
        <v>135</v>
      </c>
      <c r="E157" s="237" t="s">
        <v>19</v>
      </c>
      <c r="F157" s="238" t="s">
        <v>137</v>
      </c>
      <c r="G157" s="236"/>
      <c r="H157" s="239">
        <v>10</v>
      </c>
      <c r="I157" s="240"/>
      <c r="J157" s="236"/>
      <c r="K157" s="236"/>
      <c r="L157" s="241"/>
      <c r="M157" s="242"/>
      <c r="N157" s="243"/>
      <c r="O157" s="243"/>
      <c r="P157" s="243"/>
      <c r="Q157" s="243"/>
      <c r="R157" s="243"/>
      <c r="S157" s="243"/>
      <c r="T157" s="244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T157" s="245" t="s">
        <v>135</v>
      </c>
      <c r="AU157" s="245" t="s">
        <v>83</v>
      </c>
      <c r="AV157" s="14" t="s">
        <v>131</v>
      </c>
      <c r="AW157" s="14" t="s">
        <v>32</v>
      </c>
      <c r="AX157" s="14" t="s">
        <v>81</v>
      </c>
      <c r="AY157" s="245" t="s">
        <v>124</v>
      </c>
    </row>
    <row r="158" s="2" customFormat="1" ht="16.5" customHeight="1">
      <c r="A158" s="39"/>
      <c r="B158" s="40"/>
      <c r="C158" s="246" t="s">
        <v>233</v>
      </c>
      <c r="D158" s="246" t="s">
        <v>216</v>
      </c>
      <c r="E158" s="247" t="s">
        <v>234</v>
      </c>
      <c r="F158" s="248" t="s">
        <v>235</v>
      </c>
      <c r="G158" s="249" t="s">
        <v>200</v>
      </c>
      <c r="H158" s="250">
        <v>3.6000000000000001</v>
      </c>
      <c r="I158" s="251"/>
      <c r="J158" s="252">
        <f>ROUND(I158*H158,2)</f>
        <v>0</v>
      </c>
      <c r="K158" s="248" t="s">
        <v>130</v>
      </c>
      <c r="L158" s="253"/>
      <c r="M158" s="254" t="s">
        <v>19</v>
      </c>
      <c r="N158" s="255" t="s">
        <v>44</v>
      </c>
      <c r="O158" s="85"/>
      <c r="P158" s="214">
        <f>O158*H158</f>
        <v>0</v>
      </c>
      <c r="Q158" s="214">
        <v>1</v>
      </c>
      <c r="R158" s="214">
        <f>Q158*H158</f>
        <v>3.6000000000000001</v>
      </c>
      <c r="S158" s="214">
        <v>0</v>
      </c>
      <c r="T158" s="215">
        <f>S158*H158</f>
        <v>0</v>
      </c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R158" s="216" t="s">
        <v>172</v>
      </c>
      <c r="AT158" s="216" t="s">
        <v>216</v>
      </c>
      <c r="AU158" s="216" t="s">
        <v>83</v>
      </c>
      <c r="AY158" s="18" t="s">
        <v>124</v>
      </c>
      <c r="BE158" s="217">
        <f>IF(N158="základní",J158,0)</f>
        <v>0</v>
      </c>
      <c r="BF158" s="217">
        <f>IF(N158="snížená",J158,0)</f>
        <v>0</v>
      </c>
      <c r="BG158" s="217">
        <f>IF(N158="zákl. přenesená",J158,0)</f>
        <v>0</v>
      </c>
      <c r="BH158" s="217">
        <f>IF(N158="sníž. přenesená",J158,0)</f>
        <v>0</v>
      </c>
      <c r="BI158" s="217">
        <f>IF(N158="nulová",J158,0)</f>
        <v>0</v>
      </c>
      <c r="BJ158" s="18" t="s">
        <v>81</v>
      </c>
      <c r="BK158" s="217">
        <f>ROUND(I158*H158,2)</f>
        <v>0</v>
      </c>
      <c r="BL158" s="18" t="s">
        <v>131</v>
      </c>
      <c r="BM158" s="216" t="s">
        <v>236</v>
      </c>
    </row>
    <row r="159" s="13" customFormat="1">
      <c r="A159" s="13"/>
      <c r="B159" s="223"/>
      <c r="C159" s="224"/>
      <c r="D159" s="225" t="s">
        <v>135</v>
      </c>
      <c r="E159" s="226" t="s">
        <v>19</v>
      </c>
      <c r="F159" s="227" t="s">
        <v>237</v>
      </c>
      <c r="G159" s="224"/>
      <c r="H159" s="228">
        <v>3.6000000000000001</v>
      </c>
      <c r="I159" s="229"/>
      <c r="J159" s="224"/>
      <c r="K159" s="224"/>
      <c r="L159" s="230"/>
      <c r="M159" s="231"/>
      <c r="N159" s="232"/>
      <c r="O159" s="232"/>
      <c r="P159" s="232"/>
      <c r="Q159" s="232"/>
      <c r="R159" s="232"/>
      <c r="S159" s="232"/>
      <c r="T159" s="233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34" t="s">
        <v>135</v>
      </c>
      <c r="AU159" s="234" t="s">
        <v>83</v>
      </c>
      <c r="AV159" s="13" t="s">
        <v>83</v>
      </c>
      <c r="AW159" s="13" t="s">
        <v>32</v>
      </c>
      <c r="AX159" s="13" t="s">
        <v>73</v>
      </c>
      <c r="AY159" s="234" t="s">
        <v>124</v>
      </c>
    </row>
    <row r="160" s="14" customFormat="1">
      <c r="A160" s="14"/>
      <c r="B160" s="235"/>
      <c r="C160" s="236"/>
      <c r="D160" s="225" t="s">
        <v>135</v>
      </c>
      <c r="E160" s="237" t="s">
        <v>19</v>
      </c>
      <c r="F160" s="238" t="s">
        <v>137</v>
      </c>
      <c r="G160" s="236"/>
      <c r="H160" s="239">
        <v>3.6000000000000001</v>
      </c>
      <c r="I160" s="240"/>
      <c r="J160" s="236"/>
      <c r="K160" s="236"/>
      <c r="L160" s="241"/>
      <c r="M160" s="242"/>
      <c r="N160" s="243"/>
      <c r="O160" s="243"/>
      <c r="P160" s="243"/>
      <c r="Q160" s="243"/>
      <c r="R160" s="243"/>
      <c r="S160" s="243"/>
      <c r="T160" s="244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T160" s="245" t="s">
        <v>135</v>
      </c>
      <c r="AU160" s="245" t="s">
        <v>83</v>
      </c>
      <c r="AV160" s="14" t="s">
        <v>131</v>
      </c>
      <c r="AW160" s="14" t="s">
        <v>32</v>
      </c>
      <c r="AX160" s="14" t="s">
        <v>81</v>
      </c>
      <c r="AY160" s="245" t="s">
        <v>124</v>
      </c>
    </row>
    <row r="161" s="12" customFormat="1" ht="22.8" customHeight="1">
      <c r="A161" s="12"/>
      <c r="B161" s="189"/>
      <c r="C161" s="190"/>
      <c r="D161" s="191" t="s">
        <v>72</v>
      </c>
      <c r="E161" s="203" t="s">
        <v>154</v>
      </c>
      <c r="F161" s="203" t="s">
        <v>238</v>
      </c>
      <c r="G161" s="190"/>
      <c r="H161" s="190"/>
      <c r="I161" s="193"/>
      <c r="J161" s="204">
        <f>BK161</f>
        <v>0</v>
      </c>
      <c r="K161" s="190"/>
      <c r="L161" s="195"/>
      <c r="M161" s="196"/>
      <c r="N161" s="197"/>
      <c r="O161" s="197"/>
      <c r="P161" s="198">
        <f>SUM(P162:P204)</f>
        <v>0</v>
      </c>
      <c r="Q161" s="197"/>
      <c r="R161" s="198">
        <f>SUM(R162:R204)</f>
        <v>61.554379999999995</v>
      </c>
      <c r="S161" s="197"/>
      <c r="T161" s="199">
        <f>SUM(T162:T204)</f>
        <v>0</v>
      </c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  <c r="AR161" s="200" t="s">
        <v>81</v>
      </c>
      <c r="AT161" s="201" t="s">
        <v>72</v>
      </c>
      <c r="AU161" s="201" t="s">
        <v>81</v>
      </c>
      <c r="AY161" s="200" t="s">
        <v>124</v>
      </c>
      <c r="BK161" s="202">
        <f>SUM(BK162:BK204)</f>
        <v>0</v>
      </c>
    </row>
    <row r="162" s="2" customFormat="1" ht="21.75" customHeight="1">
      <c r="A162" s="39"/>
      <c r="B162" s="40"/>
      <c r="C162" s="205" t="s">
        <v>239</v>
      </c>
      <c r="D162" s="205" t="s">
        <v>126</v>
      </c>
      <c r="E162" s="206" t="s">
        <v>240</v>
      </c>
      <c r="F162" s="207" t="s">
        <v>241</v>
      </c>
      <c r="G162" s="208" t="s">
        <v>129</v>
      </c>
      <c r="H162" s="209">
        <v>439</v>
      </c>
      <c r="I162" s="210"/>
      <c r="J162" s="211">
        <f>ROUND(I162*H162,2)</f>
        <v>0</v>
      </c>
      <c r="K162" s="207" t="s">
        <v>130</v>
      </c>
      <c r="L162" s="45"/>
      <c r="M162" s="212" t="s">
        <v>19</v>
      </c>
      <c r="N162" s="213" t="s">
        <v>44</v>
      </c>
      <c r="O162" s="85"/>
      <c r="P162" s="214">
        <f>O162*H162</f>
        <v>0</v>
      </c>
      <c r="Q162" s="214">
        <v>0</v>
      </c>
      <c r="R162" s="214">
        <f>Q162*H162</f>
        <v>0</v>
      </c>
      <c r="S162" s="214">
        <v>0</v>
      </c>
      <c r="T162" s="215">
        <f>S162*H162</f>
        <v>0</v>
      </c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R162" s="216" t="s">
        <v>131</v>
      </c>
      <c r="AT162" s="216" t="s">
        <v>126</v>
      </c>
      <c r="AU162" s="216" t="s">
        <v>83</v>
      </c>
      <c r="AY162" s="18" t="s">
        <v>124</v>
      </c>
      <c r="BE162" s="217">
        <f>IF(N162="základní",J162,0)</f>
        <v>0</v>
      </c>
      <c r="BF162" s="217">
        <f>IF(N162="snížená",J162,0)</f>
        <v>0</v>
      </c>
      <c r="BG162" s="217">
        <f>IF(N162="zákl. přenesená",J162,0)</f>
        <v>0</v>
      </c>
      <c r="BH162" s="217">
        <f>IF(N162="sníž. přenesená",J162,0)</f>
        <v>0</v>
      </c>
      <c r="BI162" s="217">
        <f>IF(N162="nulová",J162,0)</f>
        <v>0</v>
      </c>
      <c r="BJ162" s="18" t="s">
        <v>81</v>
      </c>
      <c r="BK162" s="217">
        <f>ROUND(I162*H162,2)</f>
        <v>0</v>
      </c>
      <c r="BL162" s="18" t="s">
        <v>131</v>
      </c>
      <c r="BM162" s="216" t="s">
        <v>242</v>
      </c>
    </row>
    <row r="163" s="2" customFormat="1">
      <c r="A163" s="39"/>
      <c r="B163" s="40"/>
      <c r="C163" s="41"/>
      <c r="D163" s="218" t="s">
        <v>133</v>
      </c>
      <c r="E163" s="41"/>
      <c r="F163" s="219" t="s">
        <v>243</v>
      </c>
      <c r="G163" s="41"/>
      <c r="H163" s="41"/>
      <c r="I163" s="220"/>
      <c r="J163" s="41"/>
      <c r="K163" s="41"/>
      <c r="L163" s="45"/>
      <c r="M163" s="221"/>
      <c r="N163" s="222"/>
      <c r="O163" s="85"/>
      <c r="P163" s="85"/>
      <c r="Q163" s="85"/>
      <c r="R163" s="85"/>
      <c r="S163" s="85"/>
      <c r="T163" s="86"/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T163" s="18" t="s">
        <v>133</v>
      </c>
      <c r="AU163" s="18" t="s">
        <v>83</v>
      </c>
    </row>
    <row r="164" s="13" customFormat="1">
      <c r="A164" s="13"/>
      <c r="B164" s="223"/>
      <c r="C164" s="224"/>
      <c r="D164" s="225" t="s">
        <v>135</v>
      </c>
      <c r="E164" s="226" t="s">
        <v>19</v>
      </c>
      <c r="F164" s="227" t="s">
        <v>244</v>
      </c>
      <c r="G164" s="224"/>
      <c r="H164" s="228">
        <v>261</v>
      </c>
      <c r="I164" s="229"/>
      <c r="J164" s="224"/>
      <c r="K164" s="224"/>
      <c r="L164" s="230"/>
      <c r="M164" s="231"/>
      <c r="N164" s="232"/>
      <c r="O164" s="232"/>
      <c r="P164" s="232"/>
      <c r="Q164" s="232"/>
      <c r="R164" s="232"/>
      <c r="S164" s="232"/>
      <c r="T164" s="233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34" t="s">
        <v>135</v>
      </c>
      <c r="AU164" s="234" t="s">
        <v>83</v>
      </c>
      <c r="AV164" s="13" t="s">
        <v>83</v>
      </c>
      <c r="AW164" s="13" t="s">
        <v>32</v>
      </c>
      <c r="AX164" s="13" t="s">
        <v>73</v>
      </c>
      <c r="AY164" s="234" t="s">
        <v>124</v>
      </c>
    </row>
    <row r="165" s="13" customFormat="1">
      <c r="A165" s="13"/>
      <c r="B165" s="223"/>
      <c r="C165" s="224"/>
      <c r="D165" s="225" t="s">
        <v>135</v>
      </c>
      <c r="E165" s="226" t="s">
        <v>19</v>
      </c>
      <c r="F165" s="227" t="s">
        <v>245</v>
      </c>
      <c r="G165" s="224"/>
      <c r="H165" s="228">
        <v>178</v>
      </c>
      <c r="I165" s="229"/>
      <c r="J165" s="224"/>
      <c r="K165" s="224"/>
      <c r="L165" s="230"/>
      <c r="M165" s="231"/>
      <c r="N165" s="232"/>
      <c r="O165" s="232"/>
      <c r="P165" s="232"/>
      <c r="Q165" s="232"/>
      <c r="R165" s="232"/>
      <c r="S165" s="232"/>
      <c r="T165" s="233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34" t="s">
        <v>135</v>
      </c>
      <c r="AU165" s="234" t="s">
        <v>83</v>
      </c>
      <c r="AV165" s="13" t="s">
        <v>83</v>
      </c>
      <c r="AW165" s="13" t="s">
        <v>32</v>
      </c>
      <c r="AX165" s="13" t="s">
        <v>73</v>
      </c>
      <c r="AY165" s="234" t="s">
        <v>124</v>
      </c>
    </row>
    <row r="166" s="14" customFormat="1">
      <c r="A166" s="14"/>
      <c r="B166" s="235"/>
      <c r="C166" s="236"/>
      <c r="D166" s="225" t="s">
        <v>135</v>
      </c>
      <c r="E166" s="237" t="s">
        <v>19</v>
      </c>
      <c r="F166" s="238" t="s">
        <v>137</v>
      </c>
      <c r="G166" s="236"/>
      <c r="H166" s="239">
        <v>439</v>
      </c>
      <c r="I166" s="240"/>
      <c r="J166" s="236"/>
      <c r="K166" s="236"/>
      <c r="L166" s="241"/>
      <c r="M166" s="242"/>
      <c r="N166" s="243"/>
      <c r="O166" s="243"/>
      <c r="P166" s="243"/>
      <c r="Q166" s="243"/>
      <c r="R166" s="243"/>
      <c r="S166" s="243"/>
      <c r="T166" s="244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T166" s="245" t="s">
        <v>135</v>
      </c>
      <c r="AU166" s="245" t="s">
        <v>83</v>
      </c>
      <c r="AV166" s="14" t="s">
        <v>131</v>
      </c>
      <c r="AW166" s="14" t="s">
        <v>32</v>
      </c>
      <c r="AX166" s="14" t="s">
        <v>81</v>
      </c>
      <c r="AY166" s="245" t="s">
        <v>124</v>
      </c>
    </row>
    <row r="167" s="2" customFormat="1" ht="24.15" customHeight="1">
      <c r="A167" s="39"/>
      <c r="B167" s="40"/>
      <c r="C167" s="205" t="s">
        <v>246</v>
      </c>
      <c r="D167" s="205" t="s">
        <v>126</v>
      </c>
      <c r="E167" s="206" t="s">
        <v>247</v>
      </c>
      <c r="F167" s="207" t="s">
        <v>248</v>
      </c>
      <c r="G167" s="208" t="s">
        <v>129</v>
      </c>
      <c r="H167" s="209">
        <v>178</v>
      </c>
      <c r="I167" s="210"/>
      <c r="J167" s="211">
        <f>ROUND(I167*H167,2)</f>
        <v>0</v>
      </c>
      <c r="K167" s="207" t="s">
        <v>19</v>
      </c>
      <c r="L167" s="45"/>
      <c r="M167" s="212" t="s">
        <v>19</v>
      </c>
      <c r="N167" s="213" t="s">
        <v>44</v>
      </c>
      <c r="O167" s="85"/>
      <c r="P167" s="214">
        <f>O167*H167</f>
        <v>0</v>
      </c>
      <c r="Q167" s="214">
        <v>0</v>
      </c>
      <c r="R167" s="214">
        <f>Q167*H167</f>
        <v>0</v>
      </c>
      <c r="S167" s="214">
        <v>0</v>
      </c>
      <c r="T167" s="215">
        <f>S167*H167</f>
        <v>0</v>
      </c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R167" s="216" t="s">
        <v>131</v>
      </c>
      <c r="AT167" s="216" t="s">
        <v>126</v>
      </c>
      <c r="AU167" s="216" t="s">
        <v>83</v>
      </c>
      <c r="AY167" s="18" t="s">
        <v>124</v>
      </c>
      <c r="BE167" s="217">
        <f>IF(N167="základní",J167,0)</f>
        <v>0</v>
      </c>
      <c r="BF167" s="217">
        <f>IF(N167="snížená",J167,0)</f>
        <v>0</v>
      </c>
      <c r="BG167" s="217">
        <f>IF(N167="zákl. přenesená",J167,0)</f>
        <v>0</v>
      </c>
      <c r="BH167" s="217">
        <f>IF(N167="sníž. přenesená",J167,0)</f>
        <v>0</v>
      </c>
      <c r="BI167" s="217">
        <f>IF(N167="nulová",J167,0)</f>
        <v>0</v>
      </c>
      <c r="BJ167" s="18" t="s">
        <v>81</v>
      </c>
      <c r="BK167" s="217">
        <f>ROUND(I167*H167,2)</f>
        <v>0</v>
      </c>
      <c r="BL167" s="18" t="s">
        <v>131</v>
      </c>
      <c r="BM167" s="216" t="s">
        <v>249</v>
      </c>
    </row>
    <row r="168" s="13" customFormat="1">
      <c r="A168" s="13"/>
      <c r="B168" s="223"/>
      <c r="C168" s="224"/>
      <c r="D168" s="225" t="s">
        <v>135</v>
      </c>
      <c r="E168" s="226" t="s">
        <v>19</v>
      </c>
      <c r="F168" s="227" t="s">
        <v>250</v>
      </c>
      <c r="G168" s="224"/>
      <c r="H168" s="228">
        <v>178</v>
      </c>
      <c r="I168" s="229"/>
      <c r="J168" s="224"/>
      <c r="K168" s="224"/>
      <c r="L168" s="230"/>
      <c r="M168" s="231"/>
      <c r="N168" s="232"/>
      <c r="O168" s="232"/>
      <c r="P168" s="232"/>
      <c r="Q168" s="232"/>
      <c r="R168" s="232"/>
      <c r="S168" s="232"/>
      <c r="T168" s="233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34" t="s">
        <v>135</v>
      </c>
      <c r="AU168" s="234" t="s">
        <v>83</v>
      </c>
      <c r="AV168" s="13" t="s">
        <v>83</v>
      </c>
      <c r="AW168" s="13" t="s">
        <v>32</v>
      </c>
      <c r="AX168" s="13" t="s">
        <v>73</v>
      </c>
      <c r="AY168" s="234" t="s">
        <v>124</v>
      </c>
    </row>
    <row r="169" s="14" customFormat="1">
      <c r="A169" s="14"/>
      <c r="B169" s="235"/>
      <c r="C169" s="236"/>
      <c r="D169" s="225" t="s">
        <v>135</v>
      </c>
      <c r="E169" s="237" t="s">
        <v>19</v>
      </c>
      <c r="F169" s="238" t="s">
        <v>137</v>
      </c>
      <c r="G169" s="236"/>
      <c r="H169" s="239">
        <v>178</v>
      </c>
      <c r="I169" s="240"/>
      <c r="J169" s="236"/>
      <c r="K169" s="236"/>
      <c r="L169" s="241"/>
      <c r="M169" s="242"/>
      <c r="N169" s="243"/>
      <c r="O169" s="243"/>
      <c r="P169" s="243"/>
      <c r="Q169" s="243"/>
      <c r="R169" s="243"/>
      <c r="S169" s="243"/>
      <c r="T169" s="244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T169" s="245" t="s">
        <v>135</v>
      </c>
      <c r="AU169" s="245" t="s">
        <v>83</v>
      </c>
      <c r="AV169" s="14" t="s">
        <v>131</v>
      </c>
      <c r="AW169" s="14" t="s">
        <v>32</v>
      </c>
      <c r="AX169" s="14" t="s">
        <v>81</v>
      </c>
      <c r="AY169" s="245" t="s">
        <v>124</v>
      </c>
    </row>
    <row r="170" s="2" customFormat="1" ht="24.15" customHeight="1">
      <c r="A170" s="39"/>
      <c r="B170" s="40"/>
      <c r="C170" s="205" t="s">
        <v>7</v>
      </c>
      <c r="D170" s="205" t="s">
        <v>126</v>
      </c>
      <c r="E170" s="206" t="s">
        <v>251</v>
      </c>
      <c r="F170" s="207" t="s">
        <v>252</v>
      </c>
      <c r="G170" s="208" t="s">
        <v>129</v>
      </c>
      <c r="H170" s="209">
        <v>474.82799999999997</v>
      </c>
      <c r="I170" s="210"/>
      <c r="J170" s="211">
        <f>ROUND(I170*H170,2)</f>
        <v>0</v>
      </c>
      <c r="K170" s="207" t="s">
        <v>130</v>
      </c>
      <c r="L170" s="45"/>
      <c r="M170" s="212" t="s">
        <v>19</v>
      </c>
      <c r="N170" s="213" t="s">
        <v>44</v>
      </c>
      <c r="O170" s="85"/>
      <c r="P170" s="214">
        <f>O170*H170</f>
        <v>0</v>
      </c>
      <c r="Q170" s="214">
        <v>0</v>
      </c>
      <c r="R170" s="214">
        <f>Q170*H170</f>
        <v>0</v>
      </c>
      <c r="S170" s="214">
        <v>0</v>
      </c>
      <c r="T170" s="215">
        <f>S170*H170</f>
        <v>0</v>
      </c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R170" s="216" t="s">
        <v>131</v>
      </c>
      <c r="AT170" s="216" t="s">
        <v>126</v>
      </c>
      <c r="AU170" s="216" t="s">
        <v>83</v>
      </c>
      <c r="AY170" s="18" t="s">
        <v>124</v>
      </c>
      <c r="BE170" s="217">
        <f>IF(N170="základní",J170,0)</f>
        <v>0</v>
      </c>
      <c r="BF170" s="217">
        <f>IF(N170="snížená",J170,0)</f>
        <v>0</v>
      </c>
      <c r="BG170" s="217">
        <f>IF(N170="zákl. přenesená",J170,0)</f>
        <v>0</v>
      </c>
      <c r="BH170" s="217">
        <f>IF(N170="sníž. přenesená",J170,0)</f>
        <v>0</v>
      </c>
      <c r="BI170" s="217">
        <f>IF(N170="nulová",J170,0)</f>
        <v>0</v>
      </c>
      <c r="BJ170" s="18" t="s">
        <v>81</v>
      </c>
      <c r="BK170" s="217">
        <f>ROUND(I170*H170,2)</f>
        <v>0</v>
      </c>
      <c r="BL170" s="18" t="s">
        <v>131</v>
      </c>
      <c r="BM170" s="216" t="s">
        <v>253</v>
      </c>
    </row>
    <row r="171" s="2" customFormat="1">
      <c r="A171" s="39"/>
      <c r="B171" s="40"/>
      <c r="C171" s="41"/>
      <c r="D171" s="218" t="s">
        <v>133</v>
      </c>
      <c r="E171" s="41"/>
      <c r="F171" s="219" t="s">
        <v>254</v>
      </c>
      <c r="G171" s="41"/>
      <c r="H171" s="41"/>
      <c r="I171" s="220"/>
      <c r="J171" s="41"/>
      <c r="K171" s="41"/>
      <c r="L171" s="45"/>
      <c r="M171" s="221"/>
      <c r="N171" s="222"/>
      <c r="O171" s="85"/>
      <c r="P171" s="85"/>
      <c r="Q171" s="85"/>
      <c r="R171" s="85"/>
      <c r="S171" s="85"/>
      <c r="T171" s="86"/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T171" s="18" t="s">
        <v>133</v>
      </c>
      <c r="AU171" s="18" t="s">
        <v>83</v>
      </c>
    </row>
    <row r="172" s="13" customFormat="1">
      <c r="A172" s="13"/>
      <c r="B172" s="223"/>
      <c r="C172" s="224"/>
      <c r="D172" s="225" t="s">
        <v>135</v>
      </c>
      <c r="E172" s="226" t="s">
        <v>19</v>
      </c>
      <c r="F172" s="227" t="s">
        <v>255</v>
      </c>
      <c r="G172" s="224"/>
      <c r="H172" s="228">
        <v>474.82799999999997</v>
      </c>
      <c r="I172" s="229"/>
      <c r="J172" s="224"/>
      <c r="K172" s="224"/>
      <c r="L172" s="230"/>
      <c r="M172" s="231"/>
      <c r="N172" s="232"/>
      <c r="O172" s="232"/>
      <c r="P172" s="232"/>
      <c r="Q172" s="232"/>
      <c r="R172" s="232"/>
      <c r="S172" s="232"/>
      <c r="T172" s="233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234" t="s">
        <v>135</v>
      </c>
      <c r="AU172" s="234" t="s">
        <v>83</v>
      </c>
      <c r="AV172" s="13" t="s">
        <v>83</v>
      </c>
      <c r="AW172" s="13" t="s">
        <v>32</v>
      </c>
      <c r="AX172" s="13" t="s">
        <v>73</v>
      </c>
      <c r="AY172" s="234" t="s">
        <v>124</v>
      </c>
    </row>
    <row r="173" s="14" customFormat="1">
      <c r="A173" s="14"/>
      <c r="B173" s="235"/>
      <c r="C173" s="236"/>
      <c r="D173" s="225" t="s">
        <v>135</v>
      </c>
      <c r="E173" s="237" t="s">
        <v>19</v>
      </c>
      <c r="F173" s="238" t="s">
        <v>137</v>
      </c>
      <c r="G173" s="236"/>
      <c r="H173" s="239">
        <v>474.82799999999997</v>
      </c>
      <c r="I173" s="240"/>
      <c r="J173" s="236"/>
      <c r="K173" s="236"/>
      <c r="L173" s="241"/>
      <c r="M173" s="242"/>
      <c r="N173" s="243"/>
      <c r="O173" s="243"/>
      <c r="P173" s="243"/>
      <c r="Q173" s="243"/>
      <c r="R173" s="243"/>
      <c r="S173" s="243"/>
      <c r="T173" s="244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T173" s="245" t="s">
        <v>135</v>
      </c>
      <c r="AU173" s="245" t="s">
        <v>83</v>
      </c>
      <c r="AV173" s="14" t="s">
        <v>131</v>
      </c>
      <c r="AW173" s="14" t="s">
        <v>32</v>
      </c>
      <c r="AX173" s="14" t="s">
        <v>81</v>
      </c>
      <c r="AY173" s="245" t="s">
        <v>124</v>
      </c>
    </row>
    <row r="174" s="2" customFormat="1" ht="16.5" customHeight="1">
      <c r="A174" s="39"/>
      <c r="B174" s="40"/>
      <c r="C174" s="205" t="s">
        <v>256</v>
      </c>
      <c r="D174" s="205" t="s">
        <v>126</v>
      </c>
      <c r="E174" s="206" t="s">
        <v>257</v>
      </c>
      <c r="F174" s="207" t="s">
        <v>258</v>
      </c>
      <c r="G174" s="208" t="s">
        <v>129</v>
      </c>
      <c r="H174" s="209">
        <v>4748.2799999999997</v>
      </c>
      <c r="I174" s="210"/>
      <c r="J174" s="211">
        <f>ROUND(I174*H174,2)</f>
        <v>0</v>
      </c>
      <c r="K174" s="207" t="s">
        <v>130</v>
      </c>
      <c r="L174" s="45"/>
      <c r="M174" s="212" t="s">
        <v>19</v>
      </c>
      <c r="N174" s="213" t="s">
        <v>44</v>
      </c>
      <c r="O174" s="85"/>
      <c r="P174" s="214">
        <f>O174*H174</f>
        <v>0</v>
      </c>
      <c r="Q174" s="214">
        <v>0</v>
      </c>
      <c r="R174" s="214">
        <f>Q174*H174</f>
        <v>0</v>
      </c>
      <c r="S174" s="214">
        <v>0</v>
      </c>
      <c r="T174" s="215">
        <f>S174*H174</f>
        <v>0</v>
      </c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R174" s="216" t="s">
        <v>131</v>
      </c>
      <c r="AT174" s="216" t="s">
        <v>126</v>
      </c>
      <c r="AU174" s="216" t="s">
        <v>83</v>
      </c>
      <c r="AY174" s="18" t="s">
        <v>124</v>
      </c>
      <c r="BE174" s="217">
        <f>IF(N174="základní",J174,0)</f>
        <v>0</v>
      </c>
      <c r="BF174" s="217">
        <f>IF(N174="snížená",J174,0)</f>
        <v>0</v>
      </c>
      <c r="BG174" s="217">
        <f>IF(N174="zákl. přenesená",J174,0)</f>
        <v>0</v>
      </c>
      <c r="BH174" s="217">
        <f>IF(N174="sníž. přenesená",J174,0)</f>
        <v>0</v>
      </c>
      <c r="BI174" s="217">
        <f>IF(N174="nulová",J174,0)</f>
        <v>0</v>
      </c>
      <c r="BJ174" s="18" t="s">
        <v>81</v>
      </c>
      <c r="BK174" s="217">
        <f>ROUND(I174*H174,2)</f>
        <v>0</v>
      </c>
      <c r="BL174" s="18" t="s">
        <v>131</v>
      </c>
      <c r="BM174" s="216" t="s">
        <v>259</v>
      </c>
    </row>
    <row r="175" s="2" customFormat="1">
      <c r="A175" s="39"/>
      <c r="B175" s="40"/>
      <c r="C175" s="41"/>
      <c r="D175" s="218" t="s">
        <v>133</v>
      </c>
      <c r="E175" s="41"/>
      <c r="F175" s="219" t="s">
        <v>260</v>
      </c>
      <c r="G175" s="41"/>
      <c r="H175" s="41"/>
      <c r="I175" s="220"/>
      <c r="J175" s="41"/>
      <c r="K175" s="41"/>
      <c r="L175" s="45"/>
      <c r="M175" s="221"/>
      <c r="N175" s="222"/>
      <c r="O175" s="85"/>
      <c r="P175" s="85"/>
      <c r="Q175" s="85"/>
      <c r="R175" s="85"/>
      <c r="S175" s="85"/>
      <c r="T175" s="86"/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T175" s="18" t="s">
        <v>133</v>
      </c>
      <c r="AU175" s="18" t="s">
        <v>83</v>
      </c>
    </row>
    <row r="176" s="13" customFormat="1">
      <c r="A176" s="13"/>
      <c r="B176" s="223"/>
      <c r="C176" s="224"/>
      <c r="D176" s="225" t="s">
        <v>135</v>
      </c>
      <c r="E176" s="226" t="s">
        <v>19</v>
      </c>
      <c r="F176" s="227" t="s">
        <v>261</v>
      </c>
      <c r="G176" s="224"/>
      <c r="H176" s="228">
        <v>4748.2799999999997</v>
      </c>
      <c r="I176" s="229"/>
      <c r="J176" s="224"/>
      <c r="K176" s="224"/>
      <c r="L176" s="230"/>
      <c r="M176" s="231"/>
      <c r="N176" s="232"/>
      <c r="O176" s="232"/>
      <c r="P176" s="232"/>
      <c r="Q176" s="232"/>
      <c r="R176" s="232"/>
      <c r="S176" s="232"/>
      <c r="T176" s="233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234" t="s">
        <v>135</v>
      </c>
      <c r="AU176" s="234" t="s">
        <v>83</v>
      </c>
      <c r="AV176" s="13" t="s">
        <v>83</v>
      </c>
      <c r="AW176" s="13" t="s">
        <v>32</v>
      </c>
      <c r="AX176" s="13" t="s">
        <v>73</v>
      </c>
      <c r="AY176" s="234" t="s">
        <v>124</v>
      </c>
    </row>
    <row r="177" s="14" customFormat="1">
      <c r="A177" s="14"/>
      <c r="B177" s="235"/>
      <c r="C177" s="236"/>
      <c r="D177" s="225" t="s">
        <v>135</v>
      </c>
      <c r="E177" s="237" t="s">
        <v>19</v>
      </c>
      <c r="F177" s="238" t="s">
        <v>137</v>
      </c>
      <c r="G177" s="236"/>
      <c r="H177" s="239">
        <v>4748.2799999999997</v>
      </c>
      <c r="I177" s="240"/>
      <c r="J177" s="236"/>
      <c r="K177" s="236"/>
      <c r="L177" s="241"/>
      <c r="M177" s="242"/>
      <c r="N177" s="243"/>
      <c r="O177" s="243"/>
      <c r="P177" s="243"/>
      <c r="Q177" s="243"/>
      <c r="R177" s="243"/>
      <c r="S177" s="243"/>
      <c r="T177" s="244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T177" s="245" t="s">
        <v>135</v>
      </c>
      <c r="AU177" s="245" t="s">
        <v>83</v>
      </c>
      <c r="AV177" s="14" t="s">
        <v>131</v>
      </c>
      <c r="AW177" s="14" t="s">
        <v>32</v>
      </c>
      <c r="AX177" s="14" t="s">
        <v>81</v>
      </c>
      <c r="AY177" s="245" t="s">
        <v>124</v>
      </c>
    </row>
    <row r="178" s="2" customFormat="1" ht="24.15" customHeight="1">
      <c r="A178" s="39"/>
      <c r="B178" s="40"/>
      <c r="C178" s="205" t="s">
        <v>262</v>
      </c>
      <c r="D178" s="205" t="s">
        <v>126</v>
      </c>
      <c r="E178" s="206" t="s">
        <v>263</v>
      </c>
      <c r="F178" s="207" t="s">
        <v>264</v>
      </c>
      <c r="G178" s="208" t="s">
        <v>129</v>
      </c>
      <c r="H178" s="209">
        <v>2374.1399999999999</v>
      </c>
      <c r="I178" s="210"/>
      <c r="J178" s="211">
        <f>ROUND(I178*H178,2)</f>
        <v>0</v>
      </c>
      <c r="K178" s="207" t="s">
        <v>130</v>
      </c>
      <c r="L178" s="45"/>
      <c r="M178" s="212" t="s">
        <v>19</v>
      </c>
      <c r="N178" s="213" t="s">
        <v>44</v>
      </c>
      <c r="O178" s="85"/>
      <c r="P178" s="214">
        <f>O178*H178</f>
        <v>0</v>
      </c>
      <c r="Q178" s="214">
        <v>0</v>
      </c>
      <c r="R178" s="214">
        <f>Q178*H178</f>
        <v>0</v>
      </c>
      <c r="S178" s="214">
        <v>0</v>
      </c>
      <c r="T178" s="215">
        <f>S178*H178</f>
        <v>0</v>
      </c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R178" s="216" t="s">
        <v>131</v>
      </c>
      <c r="AT178" s="216" t="s">
        <v>126</v>
      </c>
      <c r="AU178" s="216" t="s">
        <v>83</v>
      </c>
      <c r="AY178" s="18" t="s">
        <v>124</v>
      </c>
      <c r="BE178" s="217">
        <f>IF(N178="základní",J178,0)</f>
        <v>0</v>
      </c>
      <c r="BF178" s="217">
        <f>IF(N178="snížená",J178,0)</f>
        <v>0</v>
      </c>
      <c r="BG178" s="217">
        <f>IF(N178="zákl. přenesená",J178,0)</f>
        <v>0</v>
      </c>
      <c r="BH178" s="217">
        <f>IF(N178="sníž. přenesená",J178,0)</f>
        <v>0</v>
      </c>
      <c r="BI178" s="217">
        <f>IF(N178="nulová",J178,0)</f>
        <v>0</v>
      </c>
      <c r="BJ178" s="18" t="s">
        <v>81</v>
      </c>
      <c r="BK178" s="217">
        <f>ROUND(I178*H178,2)</f>
        <v>0</v>
      </c>
      <c r="BL178" s="18" t="s">
        <v>131</v>
      </c>
      <c r="BM178" s="216" t="s">
        <v>265</v>
      </c>
    </row>
    <row r="179" s="2" customFormat="1">
      <c r="A179" s="39"/>
      <c r="B179" s="40"/>
      <c r="C179" s="41"/>
      <c r="D179" s="218" t="s">
        <v>133</v>
      </c>
      <c r="E179" s="41"/>
      <c r="F179" s="219" t="s">
        <v>266</v>
      </c>
      <c r="G179" s="41"/>
      <c r="H179" s="41"/>
      <c r="I179" s="220"/>
      <c r="J179" s="41"/>
      <c r="K179" s="41"/>
      <c r="L179" s="45"/>
      <c r="M179" s="221"/>
      <c r="N179" s="222"/>
      <c r="O179" s="85"/>
      <c r="P179" s="85"/>
      <c r="Q179" s="85"/>
      <c r="R179" s="85"/>
      <c r="S179" s="85"/>
      <c r="T179" s="86"/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T179" s="18" t="s">
        <v>133</v>
      </c>
      <c r="AU179" s="18" t="s">
        <v>83</v>
      </c>
    </row>
    <row r="180" s="13" customFormat="1">
      <c r="A180" s="13"/>
      <c r="B180" s="223"/>
      <c r="C180" s="224"/>
      <c r="D180" s="225" t="s">
        <v>135</v>
      </c>
      <c r="E180" s="226" t="s">
        <v>19</v>
      </c>
      <c r="F180" s="227" t="s">
        <v>267</v>
      </c>
      <c r="G180" s="224"/>
      <c r="H180" s="228">
        <v>2374.1399999999999</v>
      </c>
      <c r="I180" s="229"/>
      <c r="J180" s="224"/>
      <c r="K180" s="224"/>
      <c r="L180" s="230"/>
      <c r="M180" s="231"/>
      <c r="N180" s="232"/>
      <c r="O180" s="232"/>
      <c r="P180" s="232"/>
      <c r="Q180" s="232"/>
      <c r="R180" s="232"/>
      <c r="S180" s="232"/>
      <c r="T180" s="233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234" t="s">
        <v>135</v>
      </c>
      <c r="AU180" s="234" t="s">
        <v>83</v>
      </c>
      <c r="AV180" s="13" t="s">
        <v>83</v>
      </c>
      <c r="AW180" s="13" t="s">
        <v>32</v>
      </c>
      <c r="AX180" s="13" t="s">
        <v>73</v>
      </c>
      <c r="AY180" s="234" t="s">
        <v>124</v>
      </c>
    </row>
    <row r="181" s="14" customFormat="1">
      <c r="A181" s="14"/>
      <c r="B181" s="235"/>
      <c r="C181" s="236"/>
      <c r="D181" s="225" t="s">
        <v>135</v>
      </c>
      <c r="E181" s="237" t="s">
        <v>19</v>
      </c>
      <c r="F181" s="238" t="s">
        <v>137</v>
      </c>
      <c r="G181" s="236"/>
      <c r="H181" s="239">
        <v>2374.1399999999999</v>
      </c>
      <c r="I181" s="240"/>
      <c r="J181" s="236"/>
      <c r="K181" s="236"/>
      <c r="L181" s="241"/>
      <c r="M181" s="242"/>
      <c r="N181" s="243"/>
      <c r="O181" s="243"/>
      <c r="P181" s="243"/>
      <c r="Q181" s="243"/>
      <c r="R181" s="243"/>
      <c r="S181" s="243"/>
      <c r="T181" s="244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T181" s="245" t="s">
        <v>135</v>
      </c>
      <c r="AU181" s="245" t="s">
        <v>83</v>
      </c>
      <c r="AV181" s="14" t="s">
        <v>131</v>
      </c>
      <c r="AW181" s="14" t="s">
        <v>32</v>
      </c>
      <c r="AX181" s="14" t="s">
        <v>81</v>
      </c>
      <c r="AY181" s="245" t="s">
        <v>124</v>
      </c>
    </row>
    <row r="182" s="2" customFormat="1" ht="24.15" customHeight="1">
      <c r="A182" s="39"/>
      <c r="B182" s="40"/>
      <c r="C182" s="205" t="s">
        <v>268</v>
      </c>
      <c r="D182" s="205" t="s">
        <v>126</v>
      </c>
      <c r="E182" s="206" t="s">
        <v>269</v>
      </c>
      <c r="F182" s="207" t="s">
        <v>270</v>
      </c>
      <c r="G182" s="208" t="s">
        <v>129</v>
      </c>
      <c r="H182" s="209">
        <v>2374.1399999999999</v>
      </c>
      <c r="I182" s="210"/>
      <c r="J182" s="211">
        <f>ROUND(I182*H182,2)</f>
        <v>0</v>
      </c>
      <c r="K182" s="207" t="s">
        <v>130</v>
      </c>
      <c r="L182" s="45"/>
      <c r="M182" s="212" t="s">
        <v>19</v>
      </c>
      <c r="N182" s="213" t="s">
        <v>44</v>
      </c>
      <c r="O182" s="85"/>
      <c r="P182" s="214">
        <f>O182*H182</f>
        <v>0</v>
      </c>
      <c r="Q182" s="214">
        <v>0</v>
      </c>
      <c r="R182" s="214">
        <f>Q182*H182</f>
        <v>0</v>
      </c>
      <c r="S182" s="214">
        <v>0</v>
      </c>
      <c r="T182" s="215">
        <f>S182*H182</f>
        <v>0</v>
      </c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R182" s="216" t="s">
        <v>131</v>
      </c>
      <c r="AT182" s="216" t="s">
        <v>126</v>
      </c>
      <c r="AU182" s="216" t="s">
        <v>83</v>
      </c>
      <c r="AY182" s="18" t="s">
        <v>124</v>
      </c>
      <c r="BE182" s="217">
        <f>IF(N182="základní",J182,0)</f>
        <v>0</v>
      </c>
      <c r="BF182" s="217">
        <f>IF(N182="snížená",J182,0)</f>
        <v>0</v>
      </c>
      <c r="BG182" s="217">
        <f>IF(N182="zákl. přenesená",J182,0)</f>
        <v>0</v>
      </c>
      <c r="BH182" s="217">
        <f>IF(N182="sníž. přenesená",J182,0)</f>
        <v>0</v>
      </c>
      <c r="BI182" s="217">
        <f>IF(N182="nulová",J182,0)</f>
        <v>0</v>
      </c>
      <c r="BJ182" s="18" t="s">
        <v>81</v>
      </c>
      <c r="BK182" s="217">
        <f>ROUND(I182*H182,2)</f>
        <v>0</v>
      </c>
      <c r="BL182" s="18" t="s">
        <v>131</v>
      </c>
      <c r="BM182" s="216" t="s">
        <v>271</v>
      </c>
    </row>
    <row r="183" s="2" customFormat="1">
      <c r="A183" s="39"/>
      <c r="B183" s="40"/>
      <c r="C183" s="41"/>
      <c r="D183" s="218" t="s">
        <v>133</v>
      </c>
      <c r="E183" s="41"/>
      <c r="F183" s="219" t="s">
        <v>272</v>
      </c>
      <c r="G183" s="41"/>
      <c r="H183" s="41"/>
      <c r="I183" s="220"/>
      <c r="J183" s="41"/>
      <c r="K183" s="41"/>
      <c r="L183" s="45"/>
      <c r="M183" s="221"/>
      <c r="N183" s="222"/>
      <c r="O183" s="85"/>
      <c r="P183" s="85"/>
      <c r="Q183" s="85"/>
      <c r="R183" s="85"/>
      <c r="S183" s="85"/>
      <c r="T183" s="86"/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T183" s="18" t="s">
        <v>133</v>
      </c>
      <c r="AU183" s="18" t="s">
        <v>83</v>
      </c>
    </row>
    <row r="184" s="13" customFormat="1">
      <c r="A184" s="13"/>
      <c r="B184" s="223"/>
      <c r="C184" s="224"/>
      <c r="D184" s="225" t="s">
        <v>135</v>
      </c>
      <c r="E184" s="226" t="s">
        <v>19</v>
      </c>
      <c r="F184" s="227" t="s">
        <v>273</v>
      </c>
      <c r="G184" s="224"/>
      <c r="H184" s="228">
        <v>2374.1399999999999</v>
      </c>
      <c r="I184" s="229"/>
      <c r="J184" s="224"/>
      <c r="K184" s="224"/>
      <c r="L184" s="230"/>
      <c r="M184" s="231"/>
      <c r="N184" s="232"/>
      <c r="O184" s="232"/>
      <c r="P184" s="232"/>
      <c r="Q184" s="232"/>
      <c r="R184" s="232"/>
      <c r="S184" s="232"/>
      <c r="T184" s="233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234" t="s">
        <v>135</v>
      </c>
      <c r="AU184" s="234" t="s">
        <v>83</v>
      </c>
      <c r="AV184" s="13" t="s">
        <v>83</v>
      </c>
      <c r="AW184" s="13" t="s">
        <v>32</v>
      </c>
      <c r="AX184" s="13" t="s">
        <v>73</v>
      </c>
      <c r="AY184" s="234" t="s">
        <v>124</v>
      </c>
    </row>
    <row r="185" s="14" customFormat="1">
      <c r="A185" s="14"/>
      <c r="B185" s="235"/>
      <c r="C185" s="236"/>
      <c r="D185" s="225" t="s">
        <v>135</v>
      </c>
      <c r="E185" s="237" t="s">
        <v>19</v>
      </c>
      <c r="F185" s="238" t="s">
        <v>137</v>
      </c>
      <c r="G185" s="236"/>
      <c r="H185" s="239">
        <v>2374.1399999999999</v>
      </c>
      <c r="I185" s="240"/>
      <c r="J185" s="236"/>
      <c r="K185" s="236"/>
      <c r="L185" s="241"/>
      <c r="M185" s="242"/>
      <c r="N185" s="243"/>
      <c r="O185" s="243"/>
      <c r="P185" s="243"/>
      <c r="Q185" s="243"/>
      <c r="R185" s="243"/>
      <c r="S185" s="243"/>
      <c r="T185" s="244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T185" s="245" t="s">
        <v>135</v>
      </c>
      <c r="AU185" s="245" t="s">
        <v>83</v>
      </c>
      <c r="AV185" s="14" t="s">
        <v>131</v>
      </c>
      <c r="AW185" s="14" t="s">
        <v>32</v>
      </c>
      <c r="AX185" s="14" t="s">
        <v>81</v>
      </c>
      <c r="AY185" s="245" t="s">
        <v>124</v>
      </c>
    </row>
    <row r="186" s="2" customFormat="1" ht="44.25" customHeight="1">
      <c r="A186" s="39"/>
      <c r="B186" s="40"/>
      <c r="C186" s="205" t="s">
        <v>274</v>
      </c>
      <c r="D186" s="205" t="s">
        <v>126</v>
      </c>
      <c r="E186" s="206" t="s">
        <v>275</v>
      </c>
      <c r="F186" s="207" t="s">
        <v>276</v>
      </c>
      <c r="G186" s="208" t="s">
        <v>129</v>
      </c>
      <c r="H186" s="209">
        <v>186</v>
      </c>
      <c r="I186" s="210"/>
      <c r="J186" s="211">
        <f>ROUND(I186*H186,2)</f>
        <v>0</v>
      </c>
      <c r="K186" s="207" t="s">
        <v>130</v>
      </c>
      <c r="L186" s="45"/>
      <c r="M186" s="212" t="s">
        <v>19</v>
      </c>
      <c r="N186" s="213" t="s">
        <v>44</v>
      </c>
      <c r="O186" s="85"/>
      <c r="P186" s="214">
        <f>O186*H186</f>
        <v>0</v>
      </c>
      <c r="Q186" s="214">
        <v>0.089219999999999994</v>
      </c>
      <c r="R186" s="214">
        <f>Q186*H186</f>
        <v>16.594919999999998</v>
      </c>
      <c r="S186" s="214">
        <v>0</v>
      </c>
      <c r="T186" s="215">
        <f>S186*H186</f>
        <v>0</v>
      </c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R186" s="216" t="s">
        <v>131</v>
      </c>
      <c r="AT186" s="216" t="s">
        <v>126</v>
      </c>
      <c r="AU186" s="216" t="s">
        <v>83</v>
      </c>
      <c r="AY186" s="18" t="s">
        <v>124</v>
      </c>
      <c r="BE186" s="217">
        <f>IF(N186="základní",J186,0)</f>
        <v>0</v>
      </c>
      <c r="BF186" s="217">
        <f>IF(N186="snížená",J186,0)</f>
        <v>0</v>
      </c>
      <c r="BG186" s="217">
        <f>IF(N186="zákl. přenesená",J186,0)</f>
        <v>0</v>
      </c>
      <c r="BH186" s="217">
        <f>IF(N186="sníž. přenesená",J186,0)</f>
        <v>0</v>
      </c>
      <c r="BI186" s="217">
        <f>IF(N186="nulová",J186,0)</f>
        <v>0</v>
      </c>
      <c r="BJ186" s="18" t="s">
        <v>81</v>
      </c>
      <c r="BK186" s="217">
        <f>ROUND(I186*H186,2)</f>
        <v>0</v>
      </c>
      <c r="BL186" s="18" t="s">
        <v>131</v>
      </c>
      <c r="BM186" s="216" t="s">
        <v>277</v>
      </c>
    </row>
    <row r="187" s="2" customFormat="1">
      <c r="A187" s="39"/>
      <c r="B187" s="40"/>
      <c r="C187" s="41"/>
      <c r="D187" s="218" t="s">
        <v>133</v>
      </c>
      <c r="E187" s="41"/>
      <c r="F187" s="219" t="s">
        <v>278</v>
      </c>
      <c r="G187" s="41"/>
      <c r="H187" s="41"/>
      <c r="I187" s="220"/>
      <c r="J187" s="41"/>
      <c r="K187" s="41"/>
      <c r="L187" s="45"/>
      <c r="M187" s="221"/>
      <c r="N187" s="222"/>
      <c r="O187" s="85"/>
      <c r="P187" s="85"/>
      <c r="Q187" s="85"/>
      <c r="R187" s="85"/>
      <c r="S187" s="85"/>
      <c r="T187" s="86"/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T187" s="18" t="s">
        <v>133</v>
      </c>
      <c r="AU187" s="18" t="s">
        <v>83</v>
      </c>
    </row>
    <row r="188" s="13" customFormat="1">
      <c r="A188" s="13"/>
      <c r="B188" s="223"/>
      <c r="C188" s="224"/>
      <c r="D188" s="225" t="s">
        <v>135</v>
      </c>
      <c r="E188" s="226" t="s">
        <v>19</v>
      </c>
      <c r="F188" s="227" t="s">
        <v>279</v>
      </c>
      <c r="G188" s="224"/>
      <c r="H188" s="228">
        <v>186</v>
      </c>
      <c r="I188" s="229"/>
      <c r="J188" s="224"/>
      <c r="K188" s="224"/>
      <c r="L188" s="230"/>
      <c r="M188" s="231"/>
      <c r="N188" s="232"/>
      <c r="O188" s="232"/>
      <c r="P188" s="232"/>
      <c r="Q188" s="232"/>
      <c r="R188" s="232"/>
      <c r="S188" s="232"/>
      <c r="T188" s="233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T188" s="234" t="s">
        <v>135</v>
      </c>
      <c r="AU188" s="234" t="s">
        <v>83</v>
      </c>
      <c r="AV188" s="13" t="s">
        <v>83</v>
      </c>
      <c r="AW188" s="13" t="s">
        <v>32</v>
      </c>
      <c r="AX188" s="13" t="s">
        <v>73</v>
      </c>
      <c r="AY188" s="234" t="s">
        <v>124</v>
      </c>
    </row>
    <row r="189" s="14" customFormat="1">
      <c r="A189" s="14"/>
      <c r="B189" s="235"/>
      <c r="C189" s="236"/>
      <c r="D189" s="225" t="s">
        <v>135</v>
      </c>
      <c r="E189" s="237" t="s">
        <v>19</v>
      </c>
      <c r="F189" s="238" t="s">
        <v>137</v>
      </c>
      <c r="G189" s="236"/>
      <c r="H189" s="239">
        <v>186</v>
      </c>
      <c r="I189" s="240"/>
      <c r="J189" s="236"/>
      <c r="K189" s="236"/>
      <c r="L189" s="241"/>
      <c r="M189" s="242"/>
      <c r="N189" s="243"/>
      <c r="O189" s="243"/>
      <c r="P189" s="243"/>
      <c r="Q189" s="243"/>
      <c r="R189" s="243"/>
      <c r="S189" s="243"/>
      <c r="T189" s="244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T189" s="245" t="s">
        <v>135</v>
      </c>
      <c r="AU189" s="245" t="s">
        <v>83</v>
      </c>
      <c r="AV189" s="14" t="s">
        <v>131</v>
      </c>
      <c r="AW189" s="14" t="s">
        <v>32</v>
      </c>
      <c r="AX189" s="14" t="s">
        <v>81</v>
      </c>
      <c r="AY189" s="245" t="s">
        <v>124</v>
      </c>
    </row>
    <row r="190" s="2" customFormat="1" ht="16.5" customHeight="1">
      <c r="A190" s="39"/>
      <c r="B190" s="40"/>
      <c r="C190" s="205" t="s">
        <v>280</v>
      </c>
      <c r="D190" s="205" t="s">
        <v>126</v>
      </c>
      <c r="E190" s="206" t="s">
        <v>281</v>
      </c>
      <c r="F190" s="207" t="s">
        <v>282</v>
      </c>
      <c r="G190" s="208" t="s">
        <v>129</v>
      </c>
      <c r="H190" s="209">
        <v>55</v>
      </c>
      <c r="I190" s="210"/>
      <c r="J190" s="211">
        <f>ROUND(I190*H190,2)</f>
        <v>0</v>
      </c>
      <c r="K190" s="207" t="s">
        <v>19</v>
      </c>
      <c r="L190" s="45"/>
      <c r="M190" s="212" t="s">
        <v>19</v>
      </c>
      <c r="N190" s="213" t="s">
        <v>44</v>
      </c>
      <c r="O190" s="85"/>
      <c r="P190" s="214">
        <f>O190*H190</f>
        <v>0</v>
      </c>
      <c r="Q190" s="214">
        <v>0.089219999999999994</v>
      </c>
      <c r="R190" s="214">
        <f>Q190*H190</f>
        <v>4.9070999999999998</v>
      </c>
      <c r="S190" s="214">
        <v>0</v>
      </c>
      <c r="T190" s="215">
        <f>S190*H190</f>
        <v>0</v>
      </c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R190" s="216" t="s">
        <v>131</v>
      </c>
      <c r="AT190" s="216" t="s">
        <v>126</v>
      </c>
      <c r="AU190" s="216" t="s">
        <v>83</v>
      </c>
      <c r="AY190" s="18" t="s">
        <v>124</v>
      </c>
      <c r="BE190" s="217">
        <f>IF(N190="základní",J190,0)</f>
        <v>0</v>
      </c>
      <c r="BF190" s="217">
        <f>IF(N190="snížená",J190,0)</f>
        <v>0</v>
      </c>
      <c r="BG190" s="217">
        <f>IF(N190="zákl. přenesená",J190,0)</f>
        <v>0</v>
      </c>
      <c r="BH190" s="217">
        <f>IF(N190="sníž. přenesená",J190,0)</f>
        <v>0</v>
      </c>
      <c r="BI190" s="217">
        <f>IF(N190="nulová",J190,0)</f>
        <v>0</v>
      </c>
      <c r="BJ190" s="18" t="s">
        <v>81</v>
      </c>
      <c r="BK190" s="217">
        <f>ROUND(I190*H190,2)</f>
        <v>0</v>
      </c>
      <c r="BL190" s="18" t="s">
        <v>131</v>
      </c>
      <c r="BM190" s="216" t="s">
        <v>283</v>
      </c>
    </row>
    <row r="191" s="13" customFormat="1">
      <c r="A191" s="13"/>
      <c r="B191" s="223"/>
      <c r="C191" s="224"/>
      <c r="D191" s="225" t="s">
        <v>135</v>
      </c>
      <c r="E191" s="226" t="s">
        <v>19</v>
      </c>
      <c r="F191" s="227" t="s">
        <v>284</v>
      </c>
      <c r="G191" s="224"/>
      <c r="H191" s="228">
        <v>55</v>
      </c>
      <c r="I191" s="229"/>
      <c r="J191" s="224"/>
      <c r="K191" s="224"/>
      <c r="L191" s="230"/>
      <c r="M191" s="231"/>
      <c r="N191" s="232"/>
      <c r="O191" s="232"/>
      <c r="P191" s="232"/>
      <c r="Q191" s="232"/>
      <c r="R191" s="232"/>
      <c r="S191" s="232"/>
      <c r="T191" s="23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234" t="s">
        <v>135</v>
      </c>
      <c r="AU191" s="234" t="s">
        <v>83</v>
      </c>
      <c r="AV191" s="13" t="s">
        <v>83</v>
      </c>
      <c r="AW191" s="13" t="s">
        <v>32</v>
      </c>
      <c r="AX191" s="13" t="s">
        <v>73</v>
      </c>
      <c r="AY191" s="234" t="s">
        <v>124</v>
      </c>
    </row>
    <row r="192" s="14" customFormat="1">
      <c r="A192" s="14"/>
      <c r="B192" s="235"/>
      <c r="C192" s="236"/>
      <c r="D192" s="225" t="s">
        <v>135</v>
      </c>
      <c r="E192" s="237" t="s">
        <v>19</v>
      </c>
      <c r="F192" s="238" t="s">
        <v>137</v>
      </c>
      <c r="G192" s="236"/>
      <c r="H192" s="239">
        <v>55</v>
      </c>
      <c r="I192" s="240"/>
      <c r="J192" s="236"/>
      <c r="K192" s="236"/>
      <c r="L192" s="241"/>
      <c r="M192" s="242"/>
      <c r="N192" s="243"/>
      <c r="O192" s="243"/>
      <c r="P192" s="243"/>
      <c r="Q192" s="243"/>
      <c r="R192" s="243"/>
      <c r="S192" s="243"/>
      <c r="T192" s="244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T192" s="245" t="s">
        <v>135</v>
      </c>
      <c r="AU192" s="245" t="s">
        <v>83</v>
      </c>
      <c r="AV192" s="14" t="s">
        <v>131</v>
      </c>
      <c r="AW192" s="14" t="s">
        <v>32</v>
      </c>
      <c r="AX192" s="14" t="s">
        <v>81</v>
      </c>
      <c r="AY192" s="245" t="s">
        <v>124</v>
      </c>
    </row>
    <row r="193" s="2" customFormat="1" ht="44.25" customHeight="1">
      <c r="A193" s="39"/>
      <c r="B193" s="40"/>
      <c r="C193" s="205" t="s">
        <v>285</v>
      </c>
      <c r="D193" s="205" t="s">
        <v>126</v>
      </c>
      <c r="E193" s="206" t="s">
        <v>286</v>
      </c>
      <c r="F193" s="207" t="s">
        <v>287</v>
      </c>
      <c r="G193" s="208" t="s">
        <v>129</v>
      </c>
      <c r="H193" s="209">
        <v>75</v>
      </c>
      <c r="I193" s="210"/>
      <c r="J193" s="211">
        <f>ROUND(I193*H193,2)</f>
        <v>0</v>
      </c>
      <c r="K193" s="207" t="s">
        <v>130</v>
      </c>
      <c r="L193" s="45"/>
      <c r="M193" s="212" t="s">
        <v>19</v>
      </c>
      <c r="N193" s="213" t="s">
        <v>44</v>
      </c>
      <c r="O193" s="85"/>
      <c r="P193" s="214">
        <f>O193*H193</f>
        <v>0</v>
      </c>
      <c r="Q193" s="214">
        <v>0.090620000000000006</v>
      </c>
      <c r="R193" s="214">
        <f>Q193*H193</f>
        <v>6.7965000000000009</v>
      </c>
      <c r="S193" s="214">
        <v>0</v>
      </c>
      <c r="T193" s="215">
        <f>S193*H193</f>
        <v>0</v>
      </c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R193" s="216" t="s">
        <v>131</v>
      </c>
      <c r="AT193" s="216" t="s">
        <v>126</v>
      </c>
      <c r="AU193" s="216" t="s">
        <v>83</v>
      </c>
      <c r="AY193" s="18" t="s">
        <v>124</v>
      </c>
      <c r="BE193" s="217">
        <f>IF(N193="základní",J193,0)</f>
        <v>0</v>
      </c>
      <c r="BF193" s="217">
        <f>IF(N193="snížená",J193,0)</f>
        <v>0</v>
      </c>
      <c r="BG193" s="217">
        <f>IF(N193="zákl. přenesená",J193,0)</f>
        <v>0</v>
      </c>
      <c r="BH193" s="217">
        <f>IF(N193="sníž. přenesená",J193,0)</f>
        <v>0</v>
      </c>
      <c r="BI193" s="217">
        <f>IF(N193="nulová",J193,0)</f>
        <v>0</v>
      </c>
      <c r="BJ193" s="18" t="s">
        <v>81</v>
      </c>
      <c r="BK193" s="217">
        <f>ROUND(I193*H193,2)</f>
        <v>0</v>
      </c>
      <c r="BL193" s="18" t="s">
        <v>131</v>
      </c>
      <c r="BM193" s="216" t="s">
        <v>288</v>
      </c>
    </row>
    <row r="194" s="2" customFormat="1">
      <c r="A194" s="39"/>
      <c r="B194" s="40"/>
      <c r="C194" s="41"/>
      <c r="D194" s="218" t="s">
        <v>133</v>
      </c>
      <c r="E194" s="41"/>
      <c r="F194" s="219" t="s">
        <v>289</v>
      </c>
      <c r="G194" s="41"/>
      <c r="H194" s="41"/>
      <c r="I194" s="220"/>
      <c r="J194" s="41"/>
      <c r="K194" s="41"/>
      <c r="L194" s="45"/>
      <c r="M194" s="221"/>
      <c r="N194" s="222"/>
      <c r="O194" s="85"/>
      <c r="P194" s="85"/>
      <c r="Q194" s="85"/>
      <c r="R194" s="85"/>
      <c r="S194" s="85"/>
      <c r="T194" s="86"/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T194" s="18" t="s">
        <v>133</v>
      </c>
      <c r="AU194" s="18" t="s">
        <v>83</v>
      </c>
    </row>
    <row r="195" s="13" customFormat="1">
      <c r="A195" s="13"/>
      <c r="B195" s="223"/>
      <c r="C195" s="224"/>
      <c r="D195" s="225" t="s">
        <v>135</v>
      </c>
      <c r="E195" s="226" t="s">
        <v>19</v>
      </c>
      <c r="F195" s="227" t="s">
        <v>290</v>
      </c>
      <c r="G195" s="224"/>
      <c r="H195" s="228">
        <v>75</v>
      </c>
      <c r="I195" s="229"/>
      <c r="J195" s="224"/>
      <c r="K195" s="224"/>
      <c r="L195" s="230"/>
      <c r="M195" s="231"/>
      <c r="N195" s="232"/>
      <c r="O195" s="232"/>
      <c r="P195" s="232"/>
      <c r="Q195" s="232"/>
      <c r="R195" s="232"/>
      <c r="S195" s="232"/>
      <c r="T195" s="23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234" t="s">
        <v>135</v>
      </c>
      <c r="AU195" s="234" t="s">
        <v>83</v>
      </c>
      <c r="AV195" s="13" t="s">
        <v>83</v>
      </c>
      <c r="AW195" s="13" t="s">
        <v>32</v>
      </c>
      <c r="AX195" s="13" t="s">
        <v>73</v>
      </c>
      <c r="AY195" s="234" t="s">
        <v>124</v>
      </c>
    </row>
    <row r="196" s="14" customFormat="1">
      <c r="A196" s="14"/>
      <c r="B196" s="235"/>
      <c r="C196" s="236"/>
      <c r="D196" s="225" t="s">
        <v>135</v>
      </c>
      <c r="E196" s="237" t="s">
        <v>19</v>
      </c>
      <c r="F196" s="238" t="s">
        <v>137</v>
      </c>
      <c r="G196" s="236"/>
      <c r="H196" s="239">
        <v>75</v>
      </c>
      <c r="I196" s="240"/>
      <c r="J196" s="236"/>
      <c r="K196" s="236"/>
      <c r="L196" s="241"/>
      <c r="M196" s="242"/>
      <c r="N196" s="243"/>
      <c r="O196" s="243"/>
      <c r="P196" s="243"/>
      <c r="Q196" s="243"/>
      <c r="R196" s="243"/>
      <c r="S196" s="243"/>
      <c r="T196" s="244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T196" s="245" t="s">
        <v>135</v>
      </c>
      <c r="AU196" s="245" t="s">
        <v>83</v>
      </c>
      <c r="AV196" s="14" t="s">
        <v>131</v>
      </c>
      <c r="AW196" s="14" t="s">
        <v>32</v>
      </c>
      <c r="AX196" s="14" t="s">
        <v>81</v>
      </c>
      <c r="AY196" s="245" t="s">
        <v>124</v>
      </c>
    </row>
    <row r="197" s="2" customFormat="1" ht="16.5" customHeight="1">
      <c r="A197" s="39"/>
      <c r="B197" s="40"/>
      <c r="C197" s="246" t="s">
        <v>291</v>
      </c>
      <c r="D197" s="246" t="s">
        <v>216</v>
      </c>
      <c r="E197" s="247" t="s">
        <v>292</v>
      </c>
      <c r="F197" s="248" t="s">
        <v>293</v>
      </c>
      <c r="G197" s="249" t="s">
        <v>129</v>
      </c>
      <c r="H197" s="250">
        <v>76.5</v>
      </c>
      <c r="I197" s="251"/>
      <c r="J197" s="252">
        <f>ROUND(I197*H197,2)</f>
        <v>0</v>
      </c>
      <c r="K197" s="248" t="s">
        <v>130</v>
      </c>
      <c r="L197" s="253"/>
      <c r="M197" s="254" t="s">
        <v>19</v>
      </c>
      <c r="N197" s="255" t="s">
        <v>44</v>
      </c>
      <c r="O197" s="85"/>
      <c r="P197" s="214">
        <f>O197*H197</f>
        <v>0</v>
      </c>
      <c r="Q197" s="214">
        <v>0.17499999999999999</v>
      </c>
      <c r="R197" s="214">
        <f>Q197*H197</f>
        <v>13.387499999999999</v>
      </c>
      <c r="S197" s="214">
        <v>0</v>
      </c>
      <c r="T197" s="215">
        <f>S197*H197</f>
        <v>0</v>
      </c>
      <c r="U197" s="39"/>
      <c r="V197" s="39"/>
      <c r="W197" s="39"/>
      <c r="X197" s="39"/>
      <c r="Y197" s="39"/>
      <c r="Z197" s="39"/>
      <c r="AA197" s="39"/>
      <c r="AB197" s="39"/>
      <c r="AC197" s="39"/>
      <c r="AD197" s="39"/>
      <c r="AE197" s="39"/>
      <c r="AR197" s="216" t="s">
        <v>172</v>
      </c>
      <c r="AT197" s="216" t="s">
        <v>216</v>
      </c>
      <c r="AU197" s="216" t="s">
        <v>83</v>
      </c>
      <c r="AY197" s="18" t="s">
        <v>124</v>
      </c>
      <c r="BE197" s="217">
        <f>IF(N197="základní",J197,0)</f>
        <v>0</v>
      </c>
      <c r="BF197" s="217">
        <f>IF(N197="snížená",J197,0)</f>
        <v>0</v>
      </c>
      <c r="BG197" s="217">
        <f>IF(N197="zákl. přenesená",J197,0)</f>
        <v>0</v>
      </c>
      <c r="BH197" s="217">
        <f>IF(N197="sníž. přenesená",J197,0)</f>
        <v>0</v>
      </c>
      <c r="BI197" s="217">
        <f>IF(N197="nulová",J197,0)</f>
        <v>0</v>
      </c>
      <c r="BJ197" s="18" t="s">
        <v>81</v>
      </c>
      <c r="BK197" s="217">
        <f>ROUND(I197*H197,2)</f>
        <v>0</v>
      </c>
      <c r="BL197" s="18" t="s">
        <v>131</v>
      </c>
      <c r="BM197" s="216" t="s">
        <v>294</v>
      </c>
    </row>
    <row r="198" s="13" customFormat="1">
      <c r="A198" s="13"/>
      <c r="B198" s="223"/>
      <c r="C198" s="224"/>
      <c r="D198" s="225" t="s">
        <v>135</v>
      </c>
      <c r="E198" s="226" t="s">
        <v>19</v>
      </c>
      <c r="F198" s="227" t="s">
        <v>295</v>
      </c>
      <c r="G198" s="224"/>
      <c r="H198" s="228">
        <v>75</v>
      </c>
      <c r="I198" s="229"/>
      <c r="J198" s="224"/>
      <c r="K198" s="224"/>
      <c r="L198" s="230"/>
      <c r="M198" s="231"/>
      <c r="N198" s="232"/>
      <c r="O198" s="232"/>
      <c r="P198" s="232"/>
      <c r="Q198" s="232"/>
      <c r="R198" s="232"/>
      <c r="S198" s="232"/>
      <c r="T198" s="23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T198" s="234" t="s">
        <v>135</v>
      </c>
      <c r="AU198" s="234" t="s">
        <v>83</v>
      </c>
      <c r="AV198" s="13" t="s">
        <v>83</v>
      </c>
      <c r="AW198" s="13" t="s">
        <v>32</v>
      </c>
      <c r="AX198" s="13" t="s">
        <v>73</v>
      </c>
      <c r="AY198" s="234" t="s">
        <v>124</v>
      </c>
    </row>
    <row r="199" s="14" customFormat="1">
      <c r="A199" s="14"/>
      <c r="B199" s="235"/>
      <c r="C199" s="236"/>
      <c r="D199" s="225" t="s">
        <v>135</v>
      </c>
      <c r="E199" s="237" t="s">
        <v>19</v>
      </c>
      <c r="F199" s="238" t="s">
        <v>137</v>
      </c>
      <c r="G199" s="236"/>
      <c r="H199" s="239">
        <v>75</v>
      </c>
      <c r="I199" s="240"/>
      <c r="J199" s="236"/>
      <c r="K199" s="236"/>
      <c r="L199" s="241"/>
      <c r="M199" s="242"/>
      <c r="N199" s="243"/>
      <c r="O199" s="243"/>
      <c r="P199" s="243"/>
      <c r="Q199" s="243"/>
      <c r="R199" s="243"/>
      <c r="S199" s="243"/>
      <c r="T199" s="244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T199" s="245" t="s">
        <v>135</v>
      </c>
      <c r="AU199" s="245" t="s">
        <v>83</v>
      </c>
      <c r="AV199" s="14" t="s">
        <v>131</v>
      </c>
      <c r="AW199" s="14" t="s">
        <v>32</v>
      </c>
      <c r="AX199" s="14" t="s">
        <v>81</v>
      </c>
      <c r="AY199" s="245" t="s">
        <v>124</v>
      </c>
    </row>
    <row r="200" s="13" customFormat="1">
      <c r="A200" s="13"/>
      <c r="B200" s="223"/>
      <c r="C200" s="224"/>
      <c r="D200" s="225" t="s">
        <v>135</v>
      </c>
      <c r="E200" s="224"/>
      <c r="F200" s="227" t="s">
        <v>296</v>
      </c>
      <c r="G200" s="224"/>
      <c r="H200" s="228">
        <v>76.5</v>
      </c>
      <c r="I200" s="229"/>
      <c r="J200" s="224"/>
      <c r="K200" s="224"/>
      <c r="L200" s="230"/>
      <c r="M200" s="231"/>
      <c r="N200" s="232"/>
      <c r="O200" s="232"/>
      <c r="P200" s="232"/>
      <c r="Q200" s="232"/>
      <c r="R200" s="232"/>
      <c r="S200" s="232"/>
      <c r="T200" s="233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T200" s="234" t="s">
        <v>135</v>
      </c>
      <c r="AU200" s="234" t="s">
        <v>83</v>
      </c>
      <c r="AV200" s="13" t="s">
        <v>83</v>
      </c>
      <c r="AW200" s="13" t="s">
        <v>4</v>
      </c>
      <c r="AX200" s="13" t="s">
        <v>81</v>
      </c>
      <c r="AY200" s="234" t="s">
        <v>124</v>
      </c>
    </row>
    <row r="201" s="2" customFormat="1" ht="37.8" customHeight="1">
      <c r="A201" s="39"/>
      <c r="B201" s="40"/>
      <c r="C201" s="205" t="s">
        <v>297</v>
      </c>
      <c r="D201" s="205" t="s">
        <v>126</v>
      </c>
      <c r="E201" s="206" t="s">
        <v>298</v>
      </c>
      <c r="F201" s="207" t="s">
        <v>299</v>
      </c>
      <c r="G201" s="208" t="s">
        <v>129</v>
      </c>
      <c r="H201" s="209">
        <v>178</v>
      </c>
      <c r="I201" s="210"/>
      <c r="J201" s="211">
        <f>ROUND(I201*H201,2)</f>
        <v>0</v>
      </c>
      <c r="K201" s="207" t="s">
        <v>130</v>
      </c>
      <c r="L201" s="45"/>
      <c r="M201" s="212" t="s">
        <v>19</v>
      </c>
      <c r="N201" s="213" t="s">
        <v>44</v>
      </c>
      <c r="O201" s="85"/>
      <c r="P201" s="214">
        <f>O201*H201</f>
        <v>0</v>
      </c>
      <c r="Q201" s="214">
        <v>0.11162</v>
      </c>
      <c r="R201" s="214">
        <f>Q201*H201</f>
        <v>19.868359999999999</v>
      </c>
      <c r="S201" s="214">
        <v>0</v>
      </c>
      <c r="T201" s="215">
        <f>S201*H201</f>
        <v>0</v>
      </c>
      <c r="U201" s="39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R201" s="216" t="s">
        <v>131</v>
      </c>
      <c r="AT201" s="216" t="s">
        <v>126</v>
      </c>
      <c r="AU201" s="216" t="s">
        <v>83</v>
      </c>
      <c r="AY201" s="18" t="s">
        <v>124</v>
      </c>
      <c r="BE201" s="217">
        <f>IF(N201="základní",J201,0)</f>
        <v>0</v>
      </c>
      <c r="BF201" s="217">
        <f>IF(N201="snížená",J201,0)</f>
        <v>0</v>
      </c>
      <c r="BG201" s="217">
        <f>IF(N201="zákl. přenesená",J201,0)</f>
        <v>0</v>
      </c>
      <c r="BH201" s="217">
        <f>IF(N201="sníž. přenesená",J201,0)</f>
        <v>0</v>
      </c>
      <c r="BI201" s="217">
        <f>IF(N201="nulová",J201,0)</f>
        <v>0</v>
      </c>
      <c r="BJ201" s="18" t="s">
        <v>81</v>
      </c>
      <c r="BK201" s="217">
        <f>ROUND(I201*H201,2)</f>
        <v>0</v>
      </c>
      <c r="BL201" s="18" t="s">
        <v>131</v>
      </c>
      <c r="BM201" s="216" t="s">
        <v>300</v>
      </c>
    </row>
    <row r="202" s="2" customFormat="1">
      <c r="A202" s="39"/>
      <c r="B202" s="40"/>
      <c r="C202" s="41"/>
      <c r="D202" s="218" t="s">
        <v>133</v>
      </c>
      <c r="E202" s="41"/>
      <c r="F202" s="219" t="s">
        <v>301</v>
      </c>
      <c r="G202" s="41"/>
      <c r="H202" s="41"/>
      <c r="I202" s="220"/>
      <c r="J202" s="41"/>
      <c r="K202" s="41"/>
      <c r="L202" s="45"/>
      <c r="M202" s="221"/>
      <c r="N202" s="222"/>
      <c r="O202" s="85"/>
      <c r="P202" s="85"/>
      <c r="Q202" s="85"/>
      <c r="R202" s="85"/>
      <c r="S202" s="85"/>
      <c r="T202" s="86"/>
      <c r="U202" s="39"/>
      <c r="V202" s="39"/>
      <c r="W202" s="39"/>
      <c r="X202" s="39"/>
      <c r="Y202" s="39"/>
      <c r="Z202" s="39"/>
      <c r="AA202" s="39"/>
      <c r="AB202" s="39"/>
      <c r="AC202" s="39"/>
      <c r="AD202" s="39"/>
      <c r="AE202" s="39"/>
      <c r="AT202" s="18" t="s">
        <v>133</v>
      </c>
      <c r="AU202" s="18" t="s">
        <v>83</v>
      </c>
    </row>
    <row r="203" s="13" customFormat="1">
      <c r="A203" s="13"/>
      <c r="B203" s="223"/>
      <c r="C203" s="224"/>
      <c r="D203" s="225" t="s">
        <v>135</v>
      </c>
      <c r="E203" s="226" t="s">
        <v>19</v>
      </c>
      <c r="F203" s="227" t="s">
        <v>302</v>
      </c>
      <c r="G203" s="224"/>
      <c r="H203" s="228">
        <v>178</v>
      </c>
      <c r="I203" s="229"/>
      <c r="J203" s="224"/>
      <c r="K203" s="224"/>
      <c r="L203" s="230"/>
      <c r="M203" s="231"/>
      <c r="N203" s="232"/>
      <c r="O203" s="232"/>
      <c r="P203" s="232"/>
      <c r="Q203" s="232"/>
      <c r="R203" s="232"/>
      <c r="S203" s="232"/>
      <c r="T203" s="233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T203" s="234" t="s">
        <v>135</v>
      </c>
      <c r="AU203" s="234" t="s">
        <v>83</v>
      </c>
      <c r="AV203" s="13" t="s">
        <v>83</v>
      </c>
      <c r="AW203" s="13" t="s">
        <v>32</v>
      </c>
      <c r="AX203" s="13" t="s">
        <v>73</v>
      </c>
      <c r="AY203" s="234" t="s">
        <v>124</v>
      </c>
    </row>
    <row r="204" s="14" customFormat="1">
      <c r="A204" s="14"/>
      <c r="B204" s="235"/>
      <c r="C204" s="236"/>
      <c r="D204" s="225" t="s">
        <v>135</v>
      </c>
      <c r="E204" s="237" t="s">
        <v>19</v>
      </c>
      <c r="F204" s="238" t="s">
        <v>137</v>
      </c>
      <c r="G204" s="236"/>
      <c r="H204" s="239">
        <v>178</v>
      </c>
      <c r="I204" s="240"/>
      <c r="J204" s="236"/>
      <c r="K204" s="236"/>
      <c r="L204" s="241"/>
      <c r="M204" s="242"/>
      <c r="N204" s="243"/>
      <c r="O204" s="243"/>
      <c r="P204" s="243"/>
      <c r="Q204" s="243"/>
      <c r="R204" s="243"/>
      <c r="S204" s="243"/>
      <c r="T204" s="244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T204" s="245" t="s">
        <v>135</v>
      </c>
      <c r="AU204" s="245" t="s">
        <v>83</v>
      </c>
      <c r="AV204" s="14" t="s">
        <v>131</v>
      </c>
      <c r="AW204" s="14" t="s">
        <v>32</v>
      </c>
      <c r="AX204" s="14" t="s">
        <v>81</v>
      </c>
      <c r="AY204" s="245" t="s">
        <v>124</v>
      </c>
    </row>
    <row r="205" s="12" customFormat="1" ht="22.8" customHeight="1">
      <c r="A205" s="12"/>
      <c r="B205" s="189"/>
      <c r="C205" s="190"/>
      <c r="D205" s="191" t="s">
        <v>72</v>
      </c>
      <c r="E205" s="203" t="s">
        <v>172</v>
      </c>
      <c r="F205" s="203" t="s">
        <v>303</v>
      </c>
      <c r="G205" s="190"/>
      <c r="H205" s="190"/>
      <c r="I205" s="193"/>
      <c r="J205" s="204">
        <f>BK205</f>
        <v>0</v>
      </c>
      <c r="K205" s="190"/>
      <c r="L205" s="195"/>
      <c r="M205" s="196"/>
      <c r="N205" s="197"/>
      <c r="O205" s="197"/>
      <c r="P205" s="198">
        <f>SUM(P206:P214)</f>
        <v>0</v>
      </c>
      <c r="Q205" s="197"/>
      <c r="R205" s="198">
        <f>SUM(R206:R214)</f>
        <v>17.922499999999999</v>
      </c>
      <c r="S205" s="197"/>
      <c r="T205" s="199">
        <f>SUM(T206:T214)</f>
        <v>7.5</v>
      </c>
      <c r="U205" s="12"/>
      <c r="V205" s="12"/>
      <c r="W205" s="12"/>
      <c r="X205" s="12"/>
      <c r="Y205" s="12"/>
      <c r="Z205" s="12"/>
      <c r="AA205" s="12"/>
      <c r="AB205" s="12"/>
      <c r="AC205" s="12"/>
      <c r="AD205" s="12"/>
      <c r="AE205" s="12"/>
      <c r="AR205" s="200" t="s">
        <v>81</v>
      </c>
      <c r="AT205" s="201" t="s">
        <v>72</v>
      </c>
      <c r="AU205" s="201" t="s">
        <v>81</v>
      </c>
      <c r="AY205" s="200" t="s">
        <v>124</v>
      </c>
      <c r="BK205" s="202">
        <f>SUM(BK206:BK214)</f>
        <v>0</v>
      </c>
    </row>
    <row r="206" s="2" customFormat="1" ht="24.15" customHeight="1">
      <c r="A206" s="39"/>
      <c r="B206" s="40"/>
      <c r="C206" s="205" t="s">
        <v>304</v>
      </c>
      <c r="D206" s="205" t="s">
        <v>126</v>
      </c>
      <c r="E206" s="206" t="s">
        <v>305</v>
      </c>
      <c r="F206" s="207" t="s">
        <v>306</v>
      </c>
      <c r="G206" s="208" t="s">
        <v>307</v>
      </c>
      <c r="H206" s="209">
        <v>25</v>
      </c>
      <c r="I206" s="210"/>
      <c r="J206" s="211">
        <f>ROUND(I206*H206,2)</f>
        <v>0</v>
      </c>
      <c r="K206" s="207" t="s">
        <v>130</v>
      </c>
      <c r="L206" s="45"/>
      <c r="M206" s="212" t="s">
        <v>19</v>
      </c>
      <c r="N206" s="213" t="s">
        <v>44</v>
      </c>
      <c r="O206" s="85"/>
      <c r="P206" s="214">
        <f>O206*H206</f>
        <v>0</v>
      </c>
      <c r="Q206" s="214">
        <v>0.53325999999999996</v>
      </c>
      <c r="R206" s="214">
        <f>Q206*H206</f>
        <v>13.331499999999998</v>
      </c>
      <c r="S206" s="214">
        <v>0.29999999999999999</v>
      </c>
      <c r="T206" s="215">
        <f>S206*H206</f>
        <v>7.5</v>
      </c>
      <c r="U206" s="39"/>
      <c r="V206" s="39"/>
      <c r="W206" s="39"/>
      <c r="X206" s="39"/>
      <c r="Y206" s="39"/>
      <c r="Z206" s="39"/>
      <c r="AA206" s="39"/>
      <c r="AB206" s="39"/>
      <c r="AC206" s="39"/>
      <c r="AD206" s="39"/>
      <c r="AE206" s="39"/>
      <c r="AR206" s="216" t="s">
        <v>131</v>
      </c>
      <c r="AT206" s="216" t="s">
        <v>126</v>
      </c>
      <c r="AU206" s="216" t="s">
        <v>83</v>
      </c>
      <c r="AY206" s="18" t="s">
        <v>124</v>
      </c>
      <c r="BE206" s="217">
        <f>IF(N206="základní",J206,0)</f>
        <v>0</v>
      </c>
      <c r="BF206" s="217">
        <f>IF(N206="snížená",J206,0)</f>
        <v>0</v>
      </c>
      <c r="BG206" s="217">
        <f>IF(N206="zákl. přenesená",J206,0)</f>
        <v>0</v>
      </c>
      <c r="BH206" s="217">
        <f>IF(N206="sníž. přenesená",J206,0)</f>
        <v>0</v>
      </c>
      <c r="BI206" s="217">
        <f>IF(N206="nulová",J206,0)</f>
        <v>0</v>
      </c>
      <c r="BJ206" s="18" t="s">
        <v>81</v>
      </c>
      <c r="BK206" s="217">
        <f>ROUND(I206*H206,2)</f>
        <v>0</v>
      </c>
      <c r="BL206" s="18" t="s">
        <v>131</v>
      </c>
      <c r="BM206" s="216" t="s">
        <v>308</v>
      </c>
    </row>
    <row r="207" s="2" customFormat="1">
      <c r="A207" s="39"/>
      <c r="B207" s="40"/>
      <c r="C207" s="41"/>
      <c r="D207" s="218" t="s">
        <v>133</v>
      </c>
      <c r="E207" s="41"/>
      <c r="F207" s="219" t="s">
        <v>309</v>
      </c>
      <c r="G207" s="41"/>
      <c r="H207" s="41"/>
      <c r="I207" s="220"/>
      <c r="J207" s="41"/>
      <c r="K207" s="41"/>
      <c r="L207" s="45"/>
      <c r="M207" s="221"/>
      <c r="N207" s="222"/>
      <c r="O207" s="85"/>
      <c r="P207" s="85"/>
      <c r="Q207" s="85"/>
      <c r="R207" s="85"/>
      <c r="S207" s="85"/>
      <c r="T207" s="86"/>
      <c r="U207" s="39"/>
      <c r="V207" s="39"/>
      <c r="W207" s="39"/>
      <c r="X207" s="39"/>
      <c r="Y207" s="39"/>
      <c r="Z207" s="39"/>
      <c r="AA207" s="39"/>
      <c r="AB207" s="39"/>
      <c r="AC207" s="39"/>
      <c r="AD207" s="39"/>
      <c r="AE207" s="39"/>
      <c r="AT207" s="18" t="s">
        <v>133</v>
      </c>
      <c r="AU207" s="18" t="s">
        <v>83</v>
      </c>
    </row>
    <row r="208" s="13" customFormat="1">
      <c r="A208" s="13"/>
      <c r="B208" s="223"/>
      <c r="C208" s="224"/>
      <c r="D208" s="225" t="s">
        <v>135</v>
      </c>
      <c r="E208" s="226" t="s">
        <v>19</v>
      </c>
      <c r="F208" s="227" t="s">
        <v>310</v>
      </c>
      <c r="G208" s="224"/>
      <c r="H208" s="228">
        <v>25</v>
      </c>
      <c r="I208" s="229"/>
      <c r="J208" s="224"/>
      <c r="K208" s="224"/>
      <c r="L208" s="230"/>
      <c r="M208" s="231"/>
      <c r="N208" s="232"/>
      <c r="O208" s="232"/>
      <c r="P208" s="232"/>
      <c r="Q208" s="232"/>
      <c r="R208" s="232"/>
      <c r="S208" s="232"/>
      <c r="T208" s="233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T208" s="234" t="s">
        <v>135</v>
      </c>
      <c r="AU208" s="234" t="s">
        <v>83</v>
      </c>
      <c r="AV208" s="13" t="s">
        <v>83</v>
      </c>
      <c r="AW208" s="13" t="s">
        <v>32</v>
      </c>
      <c r="AX208" s="13" t="s">
        <v>73</v>
      </c>
      <c r="AY208" s="234" t="s">
        <v>124</v>
      </c>
    </row>
    <row r="209" s="14" customFormat="1">
      <c r="A209" s="14"/>
      <c r="B209" s="235"/>
      <c r="C209" s="236"/>
      <c r="D209" s="225" t="s">
        <v>135</v>
      </c>
      <c r="E209" s="237" t="s">
        <v>19</v>
      </c>
      <c r="F209" s="238" t="s">
        <v>137</v>
      </c>
      <c r="G209" s="236"/>
      <c r="H209" s="239">
        <v>25</v>
      </c>
      <c r="I209" s="240"/>
      <c r="J209" s="236"/>
      <c r="K209" s="236"/>
      <c r="L209" s="241"/>
      <c r="M209" s="242"/>
      <c r="N209" s="243"/>
      <c r="O209" s="243"/>
      <c r="P209" s="243"/>
      <c r="Q209" s="243"/>
      <c r="R209" s="243"/>
      <c r="S209" s="243"/>
      <c r="T209" s="244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T209" s="245" t="s">
        <v>135</v>
      </c>
      <c r="AU209" s="245" t="s">
        <v>83</v>
      </c>
      <c r="AV209" s="14" t="s">
        <v>131</v>
      </c>
      <c r="AW209" s="14" t="s">
        <v>32</v>
      </c>
      <c r="AX209" s="14" t="s">
        <v>81</v>
      </c>
      <c r="AY209" s="245" t="s">
        <v>124</v>
      </c>
    </row>
    <row r="210" s="2" customFormat="1" ht="16.5" customHeight="1">
      <c r="A210" s="39"/>
      <c r="B210" s="40"/>
      <c r="C210" s="246" t="s">
        <v>311</v>
      </c>
      <c r="D210" s="246" t="s">
        <v>216</v>
      </c>
      <c r="E210" s="247" t="s">
        <v>312</v>
      </c>
      <c r="F210" s="248" t="s">
        <v>313</v>
      </c>
      <c r="G210" s="249" t="s">
        <v>307</v>
      </c>
      <c r="H210" s="250">
        <v>3</v>
      </c>
      <c r="I210" s="251"/>
      <c r="J210" s="252">
        <f>ROUND(I210*H210,2)</f>
        <v>0</v>
      </c>
      <c r="K210" s="248" t="s">
        <v>130</v>
      </c>
      <c r="L210" s="253"/>
      <c r="M210" s="254" t="s">
        <v>19</v>
      </c>
      <c r="N210" s="255" t="s">
        <v>44</v>
      </c>
      <c r="O210" s="85"/>
      <c r="P210" s="214">
        <f>O210*H210</f>
        <v>0</v>
      </c>
      <c r="Q210" s="214">
        <v>0.092999999999999999</v>
      </c>
      <c r="R210" s="214">
        <f>Q210*H210</f>
        <v>0.27900000000000003</v>
      </c>
      <c r="S210" s="214">
        <v>0</v>
      </c>
      <c r="T210" s="215">
        <f>S210*H210</f>
        <v>0</v>
      </c>
      <c r="U210" s="39"/>
      <c r="V210" s="39"/>
      <c r="W210" s="39"/>
      <c r="X210" s="39"/>
      <c r="Y210" s="39"/>
      <c r="Z210" s="39"/>
      <c r="AA210" s="39"/>
      <c r="AB210" s="39"/>
      <c r="AC210" s="39"/>
      <c r="AD210" s="39"/>
      <c r="AE210" s="39"/>
      <c r="AR210" s="216" t="s">
        <v>172</v>
      </c>
      <c r="AT210" s="216" t="s">
        <v>216</v>
      </c>
      <c r="AU210" s="216" t="s">
        <v>83</v>
      </c>
      <c r="AY210" s="18" t="s">
        <v>124</v>
      </c>
      <c r="BE210" s="217">
        <f>IF(N210="základní",J210,0)</f>
        <v>0</v>
      </c>
      <c r="BF210" s="217">
        <f>IF(N210="snížená",J210,0)</f>
        <v>0</v>
      </c>
      <c r="BG210" s="217">
        <f>IF(N210="zákl. přenesená",J210,0)</f>
        <v>0</v>
      </c>
      <c r="BH210" s="217">
        <f>IF(N210="sníž. přenesená",J210,0)</f>
        <v>0</v>
      </c>
      <c r="BI210" s="217">
        <f>IF(N210="nulová",J210,0)</f>
        <v>0</v>
      </c>
      <c r="BJ210" s="18" t="s">
        <v>81</v>
      </c>
      <c r="BK210" s="217">
        <f>ROUND(I210*H210,2)</f>
        <v>0</v>
      </c>
      <c r="BL210" s="18" t="s">
        <v>131</v>
      </c>
      <c r="BM210" s="216" t="s">
        <v>314</v>
      </c>
    </row>
    <row r="211" s="2" customFormat="1" ht="16.5" customHeight="1">
      <c r="A211" s="39"/>
      <c r="B211" s="40"/>
      <c r="C211" s="246" t="s">
        <v>315</v>
      </c>
      <c r="D211" s="246" t="s">
        <v>216</v>
      </c>
      <c r="E211" s="247" t="s">
        <v>316</v>
      </c>
      <c r="F211" s="248" t="s">
        <v>317</v>
      </c>
      <c r="G211" s="249" t="s">
        <v>307</v>
      </c>
      <c r="H211" s="250">
        <v>22</v>
      </c>
      <c r="I211" s="251"/>
      <c r="J211" s="252">
        <f>ROUND(I211*H211,2)</f>
        <v>0</v>
      </c>
      <c r="K211" s="248" t="s">
        <v>130</v>
      </c>
      <c r="L211" s="253"/>
      <c r="M211" s="254" t="s">
        <v>19</v>
      </c>
      <c r="N211" s="255" t="s">
        <v>44</v>
      </c>
      <c r="O211" s="85"/>
      <c r="P211" s="214">
        <f>O211*H211</f>
        <v>0</v>
      </c>
      <c r="Q211" s="214">
        <v>0.19600000000000001</v>
      </c>
      <c r="R211" s="214">
        <f>Q211*H211</f>
        <v>4.3120000000000003</v>
      </c>
      <c r="S211" s="214">
        <v>0</v>
      </c>
      <c r="T211" s="215">
        <f>S211*H211</f>
        <v>0</v>
      </c>
      <c r="U211" s="39"/>
      <c r="V211" s="39"/>
      <c r="W211" s="39"/>
      <c r="X211" s="39"/>
      <c r="Y211" s="39"/>
      <c r="Z211" s="39"/>
      <c r="AA211" s="39"/>
      <c r="AB211" s="39"/>
      <c r="AC211" s="39"/>
      <c r="AD211" s="39"/>
      <c r="AE211" s="39"/>
      <c r="AR211" s="216" t="s">
        <v>172</v>
      </c>
      <c r="AT211" s="216" t="s">
        <v>216</v>
      </c>
      <c r="AU211" s="216" t="s">
        <v>83</v>
      </c>
      <c r="AY211" s="18" t="s">
        <v>124</v>
      </c>
      <c r="BE211" s="217">
        <f>IF(N211="základní",J211,0)</f>
        <v>0</v>
      </c>
      <c r="BF211" s="217">
        <f>IF(N211="snížená",J211,0)</f>
        <v>0</v>
      </c>
      <c r="BG211" s="217">
        <f>IF(N211="zákl. přenesená",J211,0)</f>
        <v>0</v>
      </c>
      <c r="BH211" s="217">
        <f>IF(N211="sníž. přenesená",J211,0)</f>
        <v>0</v>
      </c>
      <c r="BI211" s="217">
        <f>IF(N211="nulová",J211,0)</f>
        <v>0</v>
      </c>
      <c r="BJ211" s="18" t="s">
        <v>81</v>
      </c>
      <c r="BK211" s="217">
        <f>ROUND(I211*H211,2)</f>
        <v>0</v>
      </c>
      <c r="BL211" s="18" t="s">
        <v>131</v>
      </c>
      <c r="BM211" s="216" t="s">
        <v>318</v>
      </c>
    </row>
    <row r="212" s="2" customFormat="1" ht="16.5" customHeight="1">
      <c r="A212" s="39"/>
      <c r="B212" s="40"/>
      <c r="C212" s="205" t="s">
        <v>319</v>
      </c>
      <c r="D212" s="205" t="s">
        <v>126</v>
      </c>
      <c r="E212" s="206" t="s">
        <v>320</v>
      </c>
      <c r="F212" s="207" t="s">
        <v>321</v>
      </c>
      <c r="G212" s="208" t="s">
        <v>322</v>
      </c>
      <c r="H212" s="209">
        <v>21</v>
      </c>
      <c r="I212" s="210"/>
      <c r="J212" s="211">
        <f>ROUND(I212*H212,2)</f>
        <v>0</v>
      </c>
      <c r="K212" s="207" t="s">
        <v>19</v>
      </c>
      <c r="L212" s="45"/>
      <c r="M212" s="212" t="s">
        <v>19</v>
      </c>
      <c r="N212" s="213" t="s">
        <v>44</v>
      </c>
      <c r="O212" s="85"/>
      <c r="P212" s="214">
        <f>O212*H212</f>
        <v>0</v>
      </c>
      <c r="Q212" s="214">
        <v>0</v>
      </c>
      <c r="R212" s="214">
        <f>Q212*H212</f>
        <v>0</v>
      </c>
      <c r="S212" s="214">
        <v>0</v>
      </c>
      <c r="T212" s="215">
        <f>S212*H212</f>
        <v>0</v>
      </c>
      <c r="U212" s="39"/>
      <c r="V212" s="39"/>
      <c r="W212" s="39"/>
      <c r="X212" s="39"/>
      <c r="Y212" s="39"/>
      <c r="Z212" s="39"/>
      <c r="AA212" s="39"/>
      <c r="AB212" s="39"/>
      <c r="AC212" s="39"/>
      <c r="AD212" s="39"/>
      <c r="AE212" s="39"/>
      <c r="AR212" s="216" t="s">
        <v>131</v>
      </c>
      <c r="AT212" s="216" t="s">
        <v>126</v>
      </c>
      <c r="AU212" s="216" t="s">
        <v>83</v>
      </c>
      <c r="AY212" s="18" t="s">
        <v>124</v>
      </c>
      <c r="BE212" s="217">
        <f>IF(N212="základní",J212,0)</f>
        <v>0</v>
      </c>
      <c r="BF212" s="217">
        <f>IF(N212="snížená",J212,0)</f>
        <v>0</v>
      </c>
      <c r="BG212" s="217">
        <f>IF(N212="zákl. přenesená",J212,0)</f>
        <v>0</v>
      </c>
      <c r="BH212" s="217">
        <f>IF(N212="sníž. přenesená",J212,0)</f>
        <v>0</v>
      </c>
      <c r="BI212" s="217">
        <f>IF(N212="nulová",J212,0)</f>
        <v>0</v>
      </c>
      <c r="BJ212" s="18" t="s">
        <v>81</v>
      </c>
      <c r="BK212" s="217">
        <f>ROUND(I212*H212,2)</f>
        <v>0</v>
      </c>
      <c r="BL212" s="18" t="s">
        <v>131</v>
      </c>
      <c r="BM212" s="216" t="s">
        <v>323</v>
      </c>
    </row>
    <row r="213" s="13" customFormat="1">
      <c r="A213" s="13"/>
      <c r="B213" s="223"/>
      <c r="C213" s="224"/>
      <c r="D213" s="225" t="s">
        <v>135</v>
      </c>
      <c r="E213" s="226" t="s">
        <v>19</v>
      </c>
      <c r="F213" s="227" t="s">
        <v>324</v>
      </c>
      <c r="G213" s="224"/>
      <c r="H213" s="228">
        <v>21</v>
      </c>
      <c r="I213" s="229"/>
      <c r="J213" s="224"/>
      <c r="K213" s="224"/>
      <c r="L213" s="230"/>
      <c r="M213" s="231"/>
      <c r="N213" s="232"/>
      <c r="O213" s="232"/>
      <c r="P213" s="232"/>
      <c r="Q213" s="232"/>
      <c r="R213" s="232"/>
      <c r="S213" s="232"/>
      <c r="T213" s="233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T213" s="234" t="s">
        <v>135</v>
      </c>
      <c r="AU213" s="234" t="s">
        <v>83</v>
      </c>
      <c r="AV213" s="13" t="s">
        <v>83</v>
      </c>
      <c r="AW213" s="13" t="s">
        <v>32</v>
      </c>
      <c r="AX213" s="13" t="s">
        <v>73</v>
      </c>
      <c r="AY213" s="234" t="s">
        <v>124</v>
      </c>
    </row>
    <row r="214" s="14" customFormat="1">
      <c r="A214" s="14"/>
      <c r="B214" s="235"/>
      <c r="C214" s="236"/>
      <c r="D214" s="225" t="s">
        <v>135</v>
      </c>
      <c r="E214" s="237" t="s">
        <v>19</v>
      </c>
      <c r="F214" s="238" t="s">
        <v>137</v>
      </c>
      <c r="G214" s="236"/>
      <c r="H214" s="239">
        <v>21</v>
      </c>
      <c r="I214" s="240"/>
      <c r="J214" s="236"/>
      <c r="K214" s="236"/>
      <c r="L214" s="241"/>
      <c r="M214" s="242"/>
      <c r="N214" s="243"/>
      <c r="O214" s="243"/>
      <c r="P214" s="243"/>
      <c r="Q214" s="243"/>
      <c r="R214" s="243"/>
      <c r="S214" s="243"/>
      <c r="T214" s="244"/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  <c r="AT214" s="245" t="s">
        <v>135</v>
      </c>
      <c r="AU214" s="245" t="s">
        <v>83</v>
      </c>
      <c r="AV214" s="14" t="s">
        <v>131</v>
      </c>
      <c r="AW214" s="14" t="s">
        <v>32</v>
      </c>
      <c r="AX214" s="14" t="s">
        <v>81</v>
      </c>
      <c r="AY214" s="245" t="s">
        <v>124</v>
      </c>
    </row>
    <row r="215" s="12" customFormat="1" ht="22.8" customHeight="1">
      <c r="A215" s="12"/>
      <c r="B215" s="189"/>
      <c r="C215" s="190"/>
      <c r="D215" s="191" t="s">
        <v>72</v>
      </c>
      <c r="E215" s="203" t="s">
        <v>179</v>
      </c>
      <c r="F215" s="203" t="s">
        <v>325</v>
      </c>
      <c r="G215" s="190"/>
      <c r="H215" s="190"/>
      <c r="I215" s="193"/>
      <c r="J215" s="204">
        <f>BK215</f>
        <v>0</v>
      </c>
      <c r="K215" s="190"/>
      <c r="L215" s="195"/>
      <c r="M215" s="196"/>
      <c r="N215" s="197"/>
      <c r="O215" s="197"/>
      <c r="P215" s="198">
        <f>SUM(P216:P278)</f>
        <v>0</v>
      </c>
      <c r="Q215" s="197"/>
      <c r="R215" s="198">
        <f>SUM(R216:R278)</f>
        <v>69.535983799999997</v>
      </c>
      <c r="S215" s="197"/>
      <c r="T215" s="199">
        <f>SUM(T216:T278)</f>
        <v>40.167999999999999</v>
      </c>
      <c r="U215" s="12"/>
      <c r="V215" s="12"/>
      <c r="W215" s="12"/>
      <c r="X215" s="12"/>
      <c r="Y215" s="12"/>
      <c r="Z215" s="12"/>
      <c r="AA215" s="12"/>
      <c r="AB215" s="12"/>
      <c r="AC215" s="12"/>
      <c r="AD215" s="12"/>
      <c r="AE215" s="12"/>
      <c r="AR215" s="200" t="s">
        <v>81</v>
      </c>
      <c r="AT215" s="201" t="s">
        <v>72</v>
      </c>
      <c r="AU215" s="201" t="s">
        <v>81</v>
      </c>
      <c r="AY215" s="200" t="s">
        <v>124</v>
      </c>
      <c r="BK215" s="202">
        <f>SUM(BK216:BK278)</f>
        <v>0</v>
      </c>
    </row>
    <row r="216" s="2" customFormat="1" ht="16.5" customHeight="1">
      <c r="A216" s="39"/>
      <c r="B216" s="40"/>
      <c r="C216" s="205" t="s">
        <v>326</v>
      </c>
      <c r="D216" s="205" t="s">
        <v>126</v>
      </c>
      <c r="E216" s="206" t="s">
        <v>327</v>
      </c>
      <c r="F216" s="207" t="s">
        <v>328</v>
      </c>
      <c r="G216" s="208" t="s">
        <v>322</v>
      </c>
      <c r="H216" s="209">
        <v>15</v>
      </c>
      <c r="I216" s="210"/>
      <c r="J216" s="211">
        <f>ROUND(I216*H216,2)</f>
        <v>0</v>
      </c>
      <c r="K216" s="207" t="s">
        <v>19</v>
      </c>
      <c r="L216" s="45"/>
      <c r="M216" s="212" t="s">
        <v>19</v>
      </c>
      <c r="N216" s="213" t="s">
        <v>44</v>
      </c>
      <c r="O216" s="85"/>
      <c r="P216" s="214">
        <f>O216*H216</f>
        <v>0</v>
      </c>
      <c r="Q216" s="214">
        <v>0</v>
      </c>
      <c r="R216" s="214">
        <f>Q216*H216</f>
        <v>0</v>
      </c>
      <c r="S216" s="214">
        <v>0</v>
      </c>
      <c r="T216" s="215">
        <f>S216*H216</f>
        <v>0</v>
      </c>
      <c r="U216" s="39"/>
      <c r="V216" s="39"/>
      <c r="W216" s="39"/>
      <c r="X216" s="39"/>
      <c r="Y216" s="39"/>
      <c r="Z216" s="39"/>
      <c r="AA216" s="39"/>
      <c r="AB216" s="39"/>
      <c r="AC216" s="39"/>
      <c r="AD216" s="39"/>
      <c r="AE216" s="39"/>
      <c r="AR216" s="216" t="s">
        <v>131</v>
      </c>
      <c r="AT216" s="216" t="s">
        <v>126</v>
      </c>
      <c r="AU216" s="216" t="s">
        <v>83</v>
      </c>
      <c r="AY216" s="18" t="s">
        <v>124</v>
      </c>
      <c r="BE216" s="217">
        <f>IF(N216="základní",J216,0)</f>
        <v>0</v>
      </c>
      <c r="BF216" s="217">
        <f>IF(N216="snížená",J216,0)</f>
        <v>0</v>
      </c>
      <c r="BG216" s="217">
        <f>IF(N216="zákl. přenesená",J216,0)</f>
        <v>0</v>
      </c>
      <c r="BH216" s="217">
        <f>IF(N216="sníž. přenesená",J216,0)</f>
        <v>0</v>
      </c>
      <c r="BI216" s="217">
        <f>IF(N216="nulová",J216,0)</f>
        <v>0</v>
      </c>
      <c r="BJ216" s="18" t="s">
        <v>81</v>
      </c>
      <c r="BK216" s="217">
        <f>ROUND(I216*H216,2)</f>
        <v>0</v>
      </c>
      <c r="BL216" s="18" t="s">
        <v>131</v>
      </c>
      <c r="BM216" s="216" t="s">
        <v>329</v>
      </c>
    </row>
    <row r="217" s="13" customFormat="1">
      <c r="A217" s="13"/>
      <c r="B217" s="223"/>
      <c r="C217" s="224"/>
      <c r="D217" s="225" t="s">
        <v>135</v>
      </c>
      <c r="E217" s="226" t="s">
        <v>19</v>
      </c>
      <c r="F217" s="227" t="s">
        <v>330</v>
      </c>
      <c r="G217" s="224"/>
      <c r="H217" s="228">
        <v>15</v>
      </c>
      <c r="I217" s="229"/>
      <c r="J217" s="224"/>
      <c r="K217" s="224"/>
      <c r="L217" s="230"/>
      <c r="M217" s="231"/>
      <c r="N217" s="232"/>
      <c r="O217" s="232"/>
      <c r="P217" s="232"/>
      <c r="Q217" s="232"/>
      <c r="R217" s="232"/>
      <c r="S217" s="232"/>
      <c r="T217" s="233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T217" s="234" t="s">
        <v>135</v>
      </c>
      <c r="AU217" s="234" t="s">
        <v>83</v>
      </c>
      <c r="AV217" s="13" t="s">
        <v>83</v>
      </c>
      <c r="AW217" s="13" t="s">
        <v>32</v>
      </c>
      <c r="AX217" s="13" t="s">
        <v>73</v>
      </c>
      <c r="AY217" s="234" t="s">
        <v>124</v>
      </c>
    </row>
    <row r="218" s="14" customFormat="1">
      <c r="A218" s="14"/>
      <c r="B218" s="235"/>
      <c r="C218" s="236"/>
      <c r="D218" s="225" t="s">
        <v>135</v>
      </c>
      <c r="E218" s="237" t="s">
        <v>19</v>
      </c>
      <c r="F218" s="238" t="s">
        <v>137</v>
      </c>
      <c r="G218" s="236"/>
      <c r="H218" s="239">
        <v>15</v>
      </c>
      <c r="I218" s="240"/>
      <c r="J218" s="236"/>
      <c r="K218" s="236"/>
      <c r="L218" s="241"/>
      <c r="M218" s="242"/>
      <c r="N218" s="243"/>
      <c r="O218" s="243"/>
      <c r="P218" s="243"/>
      <c r="Q218" s="243"/>
      <c r="R218" s="243"/>
      <c r="S218" s="243"/>
      <c r="T218" s="244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  <c r="AE218" s="14"/>
      <c r="AT218" s="245" t="s">
        <v>135</v>
      </c>
      <c r="AU218" s="245" t="s">
        <v>83</v>
      </c>
      <c r="AV218" s="14" t="s">
        <v>131</v>
      </c>
      <c r="AW218" s="14" t="s">
        <v>32</v>
      </c>
      <c r="AX218" s="14" t="s">
        <v>81</v>
      </c>
      <c r="AY218" s="245" t="s">
        <v>124</v>
      </c>
    </row>
    <row r="219" s="2" customFormat="1" ht="16.5" customHeight="1">
      <c r="A219" s="39"/>
      <c r="B219" s="40"/>
      <c r="C219" s="205" t="s">
        <v>331</v>
      </c>
      <c r="D219" s="205" t="s">
        <v>126</v>
      </c>
      <c r="E219" s="206" t="s">
        <v>332</v>
      </c>
      <c r="F219" s="207" t="s">
        <v>333</v>
      </c>
      <c r="G219" s="208" t="s">
        <v>307</v>
      </c>
      <c r="H219" s="209">
        <v>23</v>
      </c>
      <c r="I219" s="210"/>
      <c r="J219" s="211">
        <f>ROUND(I219*H219,2)</f>
        <v>0</v>
      </c>
      <c r="K219" s="207" t="s">
        <v>19</v>
      </c>
      <c r="L219" s="45"/>
      <c r="M219" s="212" t="s">
        <v>19</v>
      </c>
      <c r="N219" s="213" t="s">
        <v>44</v>
      </c>
      <c r="O219" s="85"/>
      <c r="P219" s="214">
        <f>O219*H219</f>
        <v>0</v>
      </c>
      <c r="Q219" s="214">
        <v>0</v>
      </c>
      <c r="R219" s="214">
        <f>Q219*H219</f>
        <v>0</v>
      </c>
      <c r="S219" s="214">
        <v>0</v>
      </c>
      <c r="T219" s="215">
        <f>S219*H219</f>
        <v>0</v>
      </c>
      <c r="U219" s="39"/>
      <c r="V219" s="39"/>
      <c r="W219" s="39"/>
      <c r="X219" s="39"/>
      <c r="Y219" s="39"/>
      <c r="Z219" s="39"/>
      <c r="AA219" s="39"/>
      <c r="AB219" s="39"/>
      <c r="AC219" s="39"/>
      <c r="AD219" s="39"/>
      <c r="AE219" s="39"/>
      <c r="AR219" s="216" t="s">
        <v>131</v>
      </c>
      <c r="AT219" s="216" t="s">
        <v>126</v>
      </c>
      <c r="AU219" s="216" t="s">
        <v>83</v>
      </c>
      <c r="AY219" s="18" t="s">
        <v>124</v>
      </c>
      <c r="BE219" s="217">
        <f>IF(N219="základní",J219,0)</f>
        <v>0</v>
      </c>
      <c r="BF219" s="217">
        <f>IF(N219="snížená",J219,0)</f>
        <v>0</v>
      </c>
      <c r="BG219" s="217">
        <f>IF(N219="zákl. přenesená",J219,0)</f>
        <v>0</v>
      </c>
      <c r="BH219" s="217">
        <f>IF(N219="sníž. přenesená",J219,0)</f>
        <v>0</v>
      </c>
      <c r="BI219" s="217">
        <f>IF(N219="nulová",J219,0)</f>
        <v>0</v>
      </c>
      <c r="BJ219" s="18" t="s">
        <v>81</v>
      </c>
      <c r="BK219" s="217">
        <f>ROUND(I219*H219,2)</f>
        <v>0</v>
      </c>
      <c r="BL219" s="18" t="s">
        <v>131</v>
      </c>
      <c r="BM219" s="216" t="s">
        <v>334</v>
      </c>
    </row>
    <row r="220" s="13" customFormat="1">
      <c r="A220" s="13"/>
      <c r="B220" s="223"/>
      <c r="C220" s="224"/>
      <c r="D220" s="225" t="s">
        <v>135</v>
      </c>
      <c r="E220" s="226" t="s">
        <v>19</v>
      </c>
      <c r="F220" s="227" t="s">
        <v>335</v>
      </c>
      <c r="G220" s="224"/>
      <c r="H220" s="228">
        <v>23</v>
      </c>
      <c r="I220" s="229"/>
      <c r="J220" s="224"/>
      <c r="K220" s="224"/>
      <c r="L220" s="230"/>
      <c r="M220" s="231"/>
      <c r="N220" s="232"/>
      <c r="O220" s="232"/>
      <c r="P220" s="232"/>
      <c r="Q220" s="232"/>
      <c r="R220" s="232"/>
      <c r="S220" s="232"/>
      <c r="T220" s="233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T220" s="234" t="s">
        <v>135</v>
      </c>
      <c r="AU220" s="234" t="s">
        <v>83</v>
      </c>
      <c r="AV220" s="13" t="s">
        <v>83</v>
      </c>
      <c r="AW220" s="13" t="s">
        <v>32</v>
      </c>
      <c r="AX220" s="13" t="s">
        <v>73</v>
      </c>
      <c r="AY220" s="234" t="s">
        <v>124</v>
      </c>
    </row>
    <row r="221" s="14" customFormat="1">
      <c r="A221" s="14"/>
      <c r="B221" s="235"/>
      <c r="C221" s="236"/>
      <c r="D221" s="225" t="s">
        <v>135</v>
      </c>
      <c r="E221" s="237" t="s">
        <v>19</v>
      </c>
      <c r="F221" s="238" t="s">
        <v>137</v>
      </c>
      <c r="G221" s="236"/>
      <c r="H221" s="239">
        <v>23</v>
      </c>
      <c r="I221" s="240"/>
      <c r="J221" s="236"/>
      <c r="K221" s="236"/>
      <c r="L221" s="241"/>
      <c r="M221" s="242"/>
      <c r="N221" s="243"/>
      <c r="O221" s="243"/>
      <c r="P221" s="243"/>
      <c r="Q221" s="243"/>
      <c r="R221" s="243"/>
      <c r="S221" s="243"/>
      <c r="T221" s="244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T221" s="245" t="s">
        <v>135</v>
      </c>
      <c r="AU221" s="245" t="s">
        <v>83</v>
      </c>
      <c r="AV221" s="14" t="s">
        <v>131</v>
      </c>
      <c r="AW221" s="14" t="s">
        <v>32</v>
      </c>
      <c r="AX221" s="14" t="s">
        <v>81</v>
      </c>
      <c r="AY221" s="245" t="s">
        <v>124</v>
      </c>
    </row>
    <row r="222" s="2" customFormat="1" ht="16.5" customHeight="1">
      <c r="A222" s="39"/>
      <c r="B222" s="40"/>
      <c r="C222" s="205" t="s">
        <v>336</v>
      </c>
      <c r="D222" s="205" t="s">
        <v>126</v>
      </c>
      <c r="E222" s="206" t="s">
        <v>337</v>
      </c>
      <c r="F222" s="207" t="s">
        <v>338</v>
      </c>
      <c r="G222" s="208" t="s">
        <v>175</v>
      </c>
      <c r="H222" s="209">
        <v>18</v>
      </c>
      <c r="I222" s="210"/>
      <c r="J222" s="211">
        <f>ROUND(I222*H222,2)</f>
        <v>0</v>
      </c>
      <c r="K222" s="207" t="s">
        <v>130</v>
      </c>
      <c r="L222" s="45"/>
      <c r="M222" s="212" t="s">
        <v>19</v>
      </c>
      <c r="N222" s="213" t="s">
        <v>44</v>
      </c>
      <c r="O222" s="85"/>
      <c r="P222" s="214">
        <f>O222*H222</f>
        <v>0</v>
      </c>
      <c r="Q222" s="214">
        <v>0.00010000000000000001</v>
      </c>
      <c r="R222" s="214">
        <f>Q222*H222</f>
        <v>0.0018000000000000002</v>
      </c>
      <c r="S222" s="214">
        <v>0</v>
      </c>
      <c r="T222" s="215">
        <f>S222*H222</f>
        <v>0</v>
      </c>
      <c r="U222" s="39"/>
      <c r="V222" s="39"/>
      <c r="W222" s="39"/>
      <c r="X222" s="39"/>
      <c r="Y222" s="39"/>
      <c r="Z222" s="39"/>
      <c r="AA222" s="39"/>
      <c r="AB222" s="39"/>
      <c r="AC222" s="39"/>
      <c r="AD222" s="39"/>
      <c r="AE222" s="39"/>
      <c r="AR222" s="216" t="s">
        <v>131</v>
      </c>
      <c r="AT222" s="216" t="s">
        <v>126</v>
      </c>
      <c r="AU222" s="216" t="s">
        <v>83</v>
      </c>
      <c r="AY222" s="18" t="s">
        <v>124</v>
      </c>
      <c r="BE222" s="217">
        <f>IF(N222="základní",J222,0)</f>
        <v>0</v>
      </c>
      <c r="BF222" s="217">
        <f>IF(N222="snížená",J222,0)</f>
        <v>0</v>
      </c>
      <c r="BG222" s="217">
        <f>IF(N222="zákl. přenesená",J222,0)</f>
        <v>0</v>
      </c>
      <c r="BH222" s="217">
        <f>IF(N222="sníž. přenesená",J222,0)</f>
        <v>0</v>
      </c>
      <c r="BI222" s="217">
        <f>IF(N222="nulová",J222,0)</f>
        <v>0</v>
      </c>
      <c r="BJ222" s="18" t="s">
        <v>81</v>
      </c>
      <c r="BK222" s="217">
        <f>ROUND(I222*H222,2)</f>
        <v>0</v>
      </c>
      <c r="BL222" s="18" t="s">
        <v>131</v>
      </c>
      <c r="BM222" s="216" t="s">
        <v>339</v>
      </c>
    </row>
    <row r="223" s="2" customFormat="1">
      <c r="A223" s="39"/>
      <c r="B223" s="40"/>
      <c r="C223" s="41"/>
      <c r="D223" s="218" t="s">
        <v>133</v>
      </c>
      <c r="E223" s="41"/>
      <c r="F223" s="219" t="s">
        <v>340</v>
      </c>
      <c r="G223" s="41"/>
      <c r="H223" s="41"/>
      <c r="I223" s="220"/>
      <c r="J223" s="41"/>
      <c r="K223" s="41"/>
      <c r="L223" s="45"/>
      <c r="M223" s="221"/>
      <c r="N223" s="222"/>
      <c r="O223" s="85"/>
      <c r="P223" s="85"/>
      <c r="Q223" s="85"/>
      <c r="R223" s="85"/>
      <c r="S223" s="85"/>
      <c r="T223" s="86"/>
      <c r="U223" s="39"/>
      <c r="V223" s="39"/>
      <c r="W223" s="39"/>
      <c r="X223" s="39"/>
      <c r="Y223" s="39"/>
      <c r="Z223" s="39"/>
      <c r="AA223" s="39"/>
      <c r="AB223" s="39"/>
      <c r="AC223" s="39"/>
      <c r="AD223" s="39"/>
      <c r="AE223" s="39"/>
      <c r="AT223" s="18" t="s">
        <v>133</v>
      </c>
      <c r="AU223" s="18" t="s">
        <v>83</v>
      </c>
    </row>
    <row r="224" s="13" customFormat="1">
      <c r="A224" s="13"/>
      <c r="B224" s="223"/>
      <c r="C224" s="224"/>
      <c r="D224" s="225" t="s">
        <v>135</v>
      </c>
      <c r="E224" s="226" t="s">
        <v>19</v>
      </c>
      <c r="F224" s="227" t="s">
        <v>341</v>
      </c>
      <c r="G224" s="224"/>
      <c r="H224" s="228">
        <v>18</v>
      </c>
      <c r="I224" s="229"/>
      <c r="J224" s="224"/>
      <c r="K224" s="224"/>
      <c r="L224" s="230"/>
      <c r="M224" s="231"/>
      <c r="N224" s="232"/>
      <c r="O224" s="232"/>
      <c r="P224" s="232"/>
      <c r="Q224" s="232"/>
      <c r="R224" s="232"/>
      <c r="S224" s="232"/>
      <c r="T224" s="23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T224" s="234" t="s">
        <v>135</v>
      </c>
      <c r="AU224" s="234" t="s">
        <v>83</v>
      </c>
      <c r="AV224" s="13" t="s">
        <v>83</v>
      </c>
      <c r="AW224" s="13" t="s">
        <v>32</v>
      </c>
      <c r="AX224" s="13" t="s">
        <v>73</v>
      </c>
      <c r="AY224" s="234" t="s">
        <v>124</v>
      </c>
    </row>
    <row r="225" s="14" customFormat="1">
      <c r="A225" s="14"/>
      <c r="B225" s="235"/>
      <c r="C225" s="236"/>
      <c r="D225" s="225" t="s">
        <v>135</v>
      </c>
      <c r="E225" s="237" t="s">
        <v>19</v>
      </c>
      <c r="F225" s="238" t="s">
        <v>137</v>
      </c>
      <c r="G225" s="236"/>
      <c r="H225" s="239">
        <v>18</v>
      </c>
      <c r="I225" s="240"/>
      <c r="J225" s="236"/>
      <c r="K225" s="236"/>
      <c r="L225" s="241"/>
      <c r="M225" s="242"/>
      <c r="N225" s="243"/>
      <c r="O225" s="243"/>
      <c r="P225" s="243"/>
      <c r="Q225" s="243"/>
      <c r="R225" s="243"/>
      <c r="S225" s="243"/>
      <c r="T225" s="244"/>
      <c r="U225" s="14"/>
      <c r="V225" s="14"/>
      <c r="W225" s="14"/>
      <c r="X225" s="14"/>
      <c r="Y225" s="14"/>
      <c r="Z225" s="14"/>
      <c r="AA225" s="14"/>
      <c r="AB225" s="14"/>
      <c r="AC225" s="14"/>
      <c r="AD225" s="14"/>
      <c r="AE225" s="14"/>
      <c r="AT225" s="245" t="s">
        <v>135</v>
      </c>
      <c r="AU225" s="245" t="s">
        <v>83</v>
      </c>
      <c r="AV225" s="14" t="s">
        <v>131</v>
      </c>
      <c r="AW225" s="14" t="s">
        <v>32</v>
      </c>
      <c r="AX225" s="14" t="s">
        <v>81</v>
      </c>
      <c r="AY225" s="245" t="s">
        <v>124</v>
      </c>
    </row>
    <row r="226" s="2" customFormat="1" ht="16.5" customHeight="1">
      <c r="A226" s="39"/>
      <c r="B226" s="40"/>
      <c r="C226" s="205" t="s">
        <v>342</v>
      </c>
      <c r="D226" s="205" t="s">
        <v>126</v>
      </c>
      <c r="E226" s="206" t="s">
        <v>343</v>
      </c>
      <c r="F226" s="207" t="s">
        <v>344</v>
      </c>
      <c r="G226" s="208" t="s">
        <v>129</v>
      </c>
      <c r="H226" s="209">
        <v>48</v>
      </c>
      <c r="I226" s="210"/>
      <c r="J226" s="211">
        <f>ROUND(I226*H226,2)</f>
        <v>0</v>
      </c>
      <c r="K226" s="207" t="s">
        <v>130</v>
      </c>
      <c r="L226" s="45"/>
      <c r="M226" s="212" t="s">
        <v>19</v>
      </c>
      <c r="N226" s="213" t="s">
        <v>44</v>
      </c>
      <c r="O226" s="85"/>
      <c r="P226" s="214">
        <f>O226*H226</f>
        <v>0</v>
      </c>
      <c r="Q226" s="214">
        <v>0.0011999999999999999</v>
      </c>
      <c r="R226" s="214">
        <f>Q226*H226</f>
        <v>0.057599999999999998</v>
      </c>
      <c r="S226" s="214">
        <v>0</v>
      </c>
      <c r="T226" s="215">
        <f>S226*H226</f>
        <v>0</v>
      </c>
      <c r="U226" s="39"/>
      <c r="V226" s="39"/>
      <c r="W226" s="39"/>
      <c r="X226" s="39"/>
      <c r="Y226" s="39"/>
      <c r="Z226" s="39"/>
      <c r="AA226" s="39"/>
      <c r="AB226" s="39"/>
      <c r="AC226" s="39"/>
      <c r="AD226" s="39"/>
      <c r="AE226" s="39"/>
      <c r="AR226" s="216" t="s">
        <v>131</v>
      </c>
      <c r="AT226" s="216" t="s">
        <v>126</v>
      </c>
      <c r="AU226" s="216" t="s">
        <v>83</v>
      </c>
      <c r="AY226" s="18" t="s">
        <v>124</v>
      </c>
      <c r="BE226" s="217">
        <f>IF(N226="základní",J226,0)</f>
        <v>0</v>
      </c>
      <c r="BF226" s="217">
        <f>IF(N226="snížená",J226,0)</f>
        <v>0</v>
      </c>
      <c r="BG226" s="217">
        <f>IF(N226="zákl. přenesená",J226,0)</f>
        <v>0</v>
      </c>
      <c r="BH226" s="217">
        <f>IF(N226="sníž. přenesená",J226,0)</f>
        <v>0</v>
      </c>
      <c r="BI226" s="217">
        <f>IF(N226="nulová",J226,0)</f>
        <v>0</v>
      </c>
      <c r="BJ226" s="18" t="s">
        <v>81</v>
      </c>
      <c r="BK226" s="217">
        <f>ROUND(I226*H226,2)</f>
        <v>0</v>
      </c>
      <c r="BL226" s="18" t="s">
        <v>131</v>
      </c>
      <c r="BM226" s="216" t="s">
        <v>345</v>
      </c>
    </row>
    <row r="227" s="2" customFormat="1">
      <c r="A227" s="39"/>
      <c r="B227" s="40"/>
      <c r="C227" s="41"/>
      <c r="D227" s="218" t="s">
        <v>133</v>
      </c>
      <c r="E227" s="41"/>
      <c r="F227" s="219" t="s">
        <v>346</v>
      </c>
      <c r="G227" s="41"/>
      <c r="H227" s="41"/>
      <c r="I227" s="220"/>
      <c r="J227" s="41"/>
      <c r="K227" s="41"/>
      <c r="L227" s="45"/>
      <c r="M227" s="221"/>
      <c r="N227" s="222"/>
      <c r="O227" s="85"/>
      <c r="P227" s="85"/>
      <c r="Q227" s="85"/>
      <c r="R227" s="85"/>
      <c r="S227" s="85"/>
      <c r="T227" s="86"/>
      <c r="U227" s="39"/>
      <c r="V227" s="39"/>
      <c r="W227" s="39"/>
      <c r="X227" s="39"/>
      <c r="Y227" s="39"/>
      <c r="Z227" s="39"/>
      <c r="AA227" s="39"/>
      <c r="AB227" s="39"/>
      <c r="AC227" s="39"/>
      <c r="AD227" s="39"/>
      <c r="AE227" s="39"/>
      <c r="AT227" s="18" t="s">
        <v>133</v>
      </c>
      <c r="AU227" s="18" t="s">
        <v>83</v>
      </c>
    </row>
    <row r="228" s="13" customFormat="1">
      <c r="A228" s="13"/>
      <c r="B228" s="223"/>
      <c r="C228" s="224"/>
      <c r="D228" s="225" t="s">
        <v>135</v>
      </c>
      <c r="E228" s="226" t="s">
        <v>19</v>
      </c>
      <c r="F228" s="227" t="s">
        <v>347</v>
      </c>
      <c r="G228" s="224"/>
      <c r="H228" s="228">
        <v>48</v>
      </c>
      <c r="I228" s="229"/>
      <c r="J228" s="224"/>
      <c r="K228" s="224"/>
      <c r="L228" s="230"/>
      <c r="M228" s="231"/>
      <c r="N228" s="232"/>
      <c r="O228" s="232"/>
      <c r="P228" s="232"/>
      <c r="Q228" s="232"/>
      <c r="R228" s="232"/>
      <c r="S228" s="232"/>
      <c r="T228" s="23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T228" s="234" t="s">
        <v>135</v>
      </c>
      <c r="AU228" s="234" t="s">
        <v>83</v>
      </c>
      <c r="AV228" s="13" t="s">
        <v>83</v>
      </c>
      <c r="AW228" s="13" t="s">
        <v>32</v>
      </c>
      <c r="AX228" s="13" t="s">
        <v>73</v>
      </c>
      <c r="AY228" s="234" t="s">
        <v>124</v>
      </c>
    </row>
    <row r="229" s="14" customFormat="1">
      <c r="A229" s="14"/>
      <c r="B229" s="235"/>
      <c r="C229" s="236"/>
      <c r="D229" s="225" t="s">
        <v>135</v>
      </c>
      <c r="E229" s="237" t="s">
        <v>19</v>
      </c>
      <c r="F229" s="238" t="s">
        <v>137</v>
      </c>
      <c r="G229" s="236"/>
      <c r="H229" s="239">
        <v>48</v>
      </c>
      <c r="I229" s="240"/>
      <c r="J229" s="236"/>
      <c r="K229" s="236"/>
      <c r="L229" s="241"/>
      <c r="M229" s="242"/>
      <c r="N229" s="243"/>
      <c r="O229" s="243"/>
      <c r="P229" s="243"/>
      <c r="Q229" s="243"/>
      <c r="R229" s="243"/>
      <c r="S229" s="243"/>
      <c r="T229" s="244"/>
      <c r="U229" s="14"/>
      <c r="V229" s="14"/>
      <c r="W229" s="14"/>
      <c r="X229" s="14"/>
      <c r="Y229" s="14"/>
      <c r="Z229" s="14"/>
      <c r="AA229" s="14"/>
      <c r="AB229" s="14"/>
      <c r="AC229" s="14"/>
      <c r="AD229" s="14"/>
      <c r="AE229" s="14"/>
      <c r="AT229" s="245" t="s">
        <v>135</v>
      </c>
      <c r="AU229" s="245" t="s">
        <v>83</v>
      </c>
      <c r="AV229" s="14" t="s">
        <v>131</v>
      </c>
      <c r="AW229" s="14" t="s">
        <v>32</v>
      </c>
      <c r="AX229" s="14" t="s">
        <v>81</v>
      </c>
      <c r="AY229" s="245" t="s">
        <v>124</v>
      </c>
    </row>
    <row r="230" s="2" customFormat="1" ht="21.75" customHeight="1">
      <c r="A230" s="39"/>
      <c r="B230" s="40"/>
      <c r="C230" s="205" t="s">
        <v>348</v>
      </c>
      <c r="D230" s="205" t="s">
        <v>126</v>
      </c>
      <c r="E230" s="206" t="s">
        <v>349</v>
      </c>
      <c r="F230" s="207" t="s">
        <v>350</v>
      </c>
      <c r="G230" s="208" t="s">
        <v>175</v>
      </c>
      <c r="H230" s="209">
        <v>18</v>
      </c>
      <c r="I230" s="210"/>
      <c r="J230" s="211">
        <f>ROUND(I230*H230,2)</f>
        <v>0</v>
      </c>
      <c r="K230" s="207" t="s">
        <v>130</v>
      </c>
      <c r="L230" s="45"/>
      <c r="M230" s="212" t="s">
        <v>19</v>
      </c>
      <c r="N230" s="213" t="s">
        <v>44</v>
      </c>
      <c r="O230" s="85"/>
      <c r="P230" s="214">
        <f>O230*H230</f>
        <v>0</v>
      </c>
      <c r="Q230" s="214">
        <v>0.00033</v>
      </c>
      <c r="R230" s="214">
        <f>Q230*H230</f>
        <v>0.00594</v>
      </c>
      <c r="S230" s="214">
        <v>0</v>
      </c>
      <c r="T230" s="215">
        <f>S230*H230</f>
        <v>0</v>
      </c>
      <c r="U230" s="39"/>
      <c r="V230" s="39"/>
      <c r="W230" s="39"/>
      <c r="X230" s="39"/>
      <c r="Y230" s="39"/>
      <c r="Z230" s="39"/>
      <c r="AA230" s="39"/>
      <c r="AB230" s="39"/>
      <c r="AC230" s="39"/>
      <c r="AD230" s="39"/>
      <c r="AE230" s="39"/>
      <c r="AR230" s="216" t="s">
        <v>131</v>
      </c>
      <c r="AT230" s="216" t="s">
        <v>126</v>
      </c>
      <c r="AU230" s="216" t="s">
        <v>83</v>
      </c>
      <c r="AY230" s="18" t="s">
        <v>124</v>
      </c>
      <c r="BE230" s="217">
        <f>IF(N230="základní",J230,0)</f>
        <v>0</v>
      </c>
      <c r="BF230" s="217">
        <f>IF(N230="snížená",J230,0)</f>
        <v>0</v>
      </c>
      <c r="BG230" s="217">
        <f>IF(N230="zákl. přenesená",J230,0)</f>
        <v>0</v>
      </c>
      <c r="BH230" s="217">
        <f>IF(N230="sníž. přenesená",J230,0)</f>
        <v>0</v>
      </c>
      <c r="BI230" s="217">
        <f>IF(N230="nulová",J230,0)</f>
        <v>0</v>
      </c>
      <c r="BJ230" s="18" t="s">
        <v>81</v>
      </c>
      <c r="BK230" s="217">
        <f>ROUND(I230*H230,2)</f>
        <v>0</v>
      </c>
      <c r="BL230" s="18" t="s">
        <v>131</v>
      </c>
      <c r="BM230" s="216" t="s">
        <v>351</v>
      </c>
    </row>
    <row r="231" s="2" customFormat="1">
      <c r="A231" s="39"/>
      <c r="B231" s="40"/>
      <c r="C231" s="41"/>
      <c r="D231" s="218" t="s">
        <v>133</v>
      </c>
      <c r="E231" s="41"/>
      <c r="F231" s="219" t="s">
        <v>352</v>
      </c>
      <c r="G231" s="41"/>
      <c r="H231" s="41"/>
      <c r="I231" s="220"/>
      <c r="J231" s="41"/>
      <c r="K231" s="41"/>
      <c r="L231" s="45"/>
      <c r="M231" s="221"/>
      <c r="N231" s="222"/>
      <c r="O231" s="85"/>
      <c r="P231" s="85"/>
      <c r="Q231" s="85"/>
      <c r="R231" s="85"/>
      <c r="S231" s="85"/>
      <c r="T231" s="86"/>
      <c r="U231" s="39"/>
      <c r="V231" s="39"/>
      <c r="W231" s="39"/>
      <c r="X231" s="39"/>
      <c r="Y231" s="39"/>
      <c r="Z231" s="39"/>
      <c r="AA231" s="39"/>
      <c r="AB231" s="39"/>
      <c r="AC231" s="39"/>
      <c r="AD231" s="39"/>
      <c r="AE231" s="39"/>
      <c r="AT231" s="18" t="s">
        <v>133</v>
      </c>
      <c r="AU231" s="18" t="s">
        <v>83</v>
      </c>
    </row>
    <row r="232" s="2" customFormat="1" ht="21.75" customHeight="1">
      <c r="A232" s="39"/>
      <c r="B232" s="40"/>
      <c r="C232" s="205" t="s">
        <v>353</v>
      </c>
      <c r="D232" s="205" t="s">
        <v>126</v>
      </c>
      <c r="E232" s="206" t="s">
        <v>354</v>
      </c>
      <c r="F232" s="207" t="s">
        <v>355</v>
      </c>
      <c r="G232" s="208" t="s">
        <v>129</v>
      </c>
      <c r="H232" s="209">
        <v>48</v>
      </c>
      <c r="I232" s="210"/>
      <c r="J232" s="211">
        <f>ROUND(I232*H232,2)</f>
        <v>0</v>
      </c>
      <c r="K232" s="207" t="s">
        <v>130</v>
      </c>
      <c r="L232" s="45"/>
      <c r="M232" s="212" t="s">
        <v>19</v>
      </c>
      <c r="N232" s="213" t="s">
        <v>44</v>
      </c>
      <c r="O232" s="85"/>
      <c r="P232" s="214">
        <f>O232*H232</f>
        <v>0</v>
      </c>
      <c r="Q232" s="214">
        <v>0.0025999999999999999</v>
      </c>
      <c r="R232" s="214">
        <f>Q232*H232</f>
        <v>0.12479999999999999</v>
      </c>
      <c r="S232" s="214">
        <v>0</v>
      </c>
      <c r="T232" s="215">
        <f>S232*H232</f>
        <v>0</v>
      </c>
      <c r="U232" s="39"/>
      <c r="V232" s="39"/>
      <c r="W232" s="39"/>
      <c r="X232" s="39"/>
      <c r="Y232" s="39"/>
      <c r="Z232" s="39"/>
      <c r="AA232" s="39"/>
      <c r="AB232" s="39"/>
      <c r="AC232" s="39"/>
      <c r="AD232" s="39"/>
      <c r="AE232" s="39"/>
      <c r="AR232" s="216" t="s">
        <v>131</v>
      </c>
      <c r="AT232" s="216" t="s">
        <v>126</v>
      </c>
      <c r="AU232" s="216" t="s">
        <v>83</v>
      </c>
      <c r="AY232" s="18" t="s">
        <v>124</v>
      </c>
      <c r="BE232" s="217">
        <f>IF(N232="základní",J232,0)</f>
        <v>0</v>
      </c>
      <c r="BF232" s="217">
        <f>IF(N232="snížená",J232,0)</f>
        <v>0</v>
      </c>
      <c r="BG232" s="217">
        <f>IF(N232="zákl. přenesená",J232,0)</f>
        <v>0</v>
      </c>
      <c r="BH232" s="217">
        <f>IF(N232="sníž. přenesená",J232,0)</f>
        <v>0</v>
      </c>
      <c r="BI232" s="217">
        <f>IF(N232="nulová",J232,0)</f>
        <v>0</v>
      </c>
      <c r="BJ232" s="18" t="s">
        <v>81</v>
      </c>
      <c r="BK232" s="217">
        <f>ROUND(I232*H232,2)</f>
        <v>0</v>
      </c>
      <c r="BL232" s="18" t="s">
        <v>131</v>
      </c>
      <c r="BM232" s="216" t="s">
        <v>356</v>
      </c>
    </row>
    <row r="233" s="2" customFormat="1">
      <c r="A233" s="39"/>
      <c r="B233" s="40"/>
      <c r="C233" s="41"/>
      <c r="D233" s="218" t="s">
        <v>133</v>
      </c>
      <c r="E233" s="41"/>
      <c r="F233" s="219" t="s">
        <v>357</v>
      </c>
      <c r="G233" s="41"/>
      <c r="H233" s="41"/>
      <c r="I233" s="220"/>
      <c r="J233" s="41"/>
      <c r="K233" s="41"/>
      <c r="L233" s="45"/>
      <c r="M233" s="221"/>
      <c r="N233" s="222"/>
      <c r="O233" s="85"/>
      <c r="P233" s="85"/>
      <c r="Q233" s="85"/>
      <c r="R233" s="85"/>
      <c r="S233" s="85"/>
      <c r="T233" s="86"/>
      <c r="U233" s="39"/>
      <c r="V233" s="39"/>
      <c r="W233" s="39"/>
      <c r="X233" s="39"/>
      <c r="Y233" s="39"/>
      <c r="Z233" s="39"/>
      <c r="AA233" s="39"/>
      <c r="AB233" s="39"/>
      <c r="AC233" s="39"/>
      <c r="AD233" s="39"/>
      <c r="AE233" s="39"/>
      <c r="AT233" s="18" t="s">
        <v>133</v>
      </c>
      <c r="AU233" s="18" t="s">
        <v>83</v>
      </c>
    </row>
    <row r="234" s="2" customFormat="1" ht="24.15" customHeight="1">
      <c r="A234" s="39"/>
      <c r="B234" s="40"/>
      <c r="C234" s="205" t="s">
        <v>358</v>
      </c>
      <c r="D234" s="205" t="s">
        <v>126</v>
      </c>
      <c r="E234" s="206" t="s">
        <v>359</v>
      </c>
      <c r="F234" s="207" t="s">
        <v>360</v>
      </c>
      <c r="G234" s="208" t="s">
        <v>175</v>
      </c>
      <c r="H234" s="209">
        <v>18</v>
      </c>
      <c r="I234" s="210"/>
      <c r="J234" s="211">
        <f>ROUND(I234*H234,2)</f>
        <v>0</v>
      </c>
      <c r="K234" s="207" t="s">
        <v>130</v>
      </c>
      <c r="L234" s="45"/>
      <c r="M234" s="212" t="s">
        <v>19</v>
      </c>
      <c r="N234" s="213" t="s">
        <v>44</v>
      </c>
      <c r="O234" s="85"/>
      <c r="P234" s="214">
        <f>O234*H234</f>
        <v>0</v>
      </c>
      <c r="Q234" s="214">
        <v>0</v>
      </c>
      <c r="R234" s="214">
        <f>Q234*H234</f>
        <v>0</v>
      </c>
      <c r="S234" s="214">
        <v>0</v>
      </c>
      <c r="T234" s="215">
        <f>S234*H234</f>
        <v>0</v>
      </c>
      <c r="U234" s="39"/>
      <c r="V234" s="39"/>
      <c r="W234" s="39"/>
      <c r="X234" s="39"/>
      <c r="Y234" s="39"/>
      <c r="Z234" s="39"/>
      <c r="AA234" s="39"/>
      <c r="AB234" s="39"/>
      <c r="AC234" s="39"/>
      <c r="AD234" s="39"/>
      <c r="AE234" s="39"/>
      <c r="AR234" s="216" t="s">
        <v>131</v>
      </c>
      <c r="AT234" s="216" t="s">
        <v>126</v>
      </c>
      <c r="AU234" s="216" t="s">
        <v>83</v>
      </c>
      <c r="AY234" s="18" t="s">
        <v>124</v>
      </c>
      <c r="BE234" s="217">
        <f>IF(N234="základní",J234,0)</f>
        <v>0</v>
      </c>
      <c r="BF234" s="217">
        <f>IF(N234="snížená",J234,0)</f>
        <v>0</v>
      </c>
      <c r="BG234" s="217">
        <f>IF(N234="zákl. přenesená",J234,0)</f>
        <v>0</v>
      </c>
      <c r="BH234" s="217">
        <f>IF(N234="sníž. přenesená",J234,0)</f>
        <v>0</v>
      </c>
      <c r="BI234" s="217">
        <f>IF(N234="nulová",J234,0)</f>
        <v>0</v>
      </c>
      <c r="BJ234" s="18" t="s">
        <v>81</v>
      </c>
      <c r="BK234" s="217">
        <f>ROUND(I234*H234,2)</f>
        <v>0</v>
      </c>
      <c r="BL234" s="18" t="s">
        <v>131</v>
      </c>
      <c r="BM234" s="216" t="s">
        <v>361</v>
      </c>
    </row>
    <row r="235" s="2" customFormat="1">
      <c r="A235" s="39"/>
      <c r="B235" s="40"/>
      <c r="C235" s="41"/>
      <c r="D235" s="218" t="s">
        <v>133</v>
      </c>
      <c r="E235" s="41"/>
      <c r="F235" s="219" t="s">
        <v>362</v>
      </c>
      <c r="G235" s="41"/>
      <c r="H235" s="41"/>
      <c r="I235" s="220"/>
      <c r="J235" s="41"/>
      <c r="K235" s="41"/>
      <c r="L235" s="45"/>
      <c r="M235" s="221"/>
      <c r="N235" s="222"/>
      <c r="O235" s="85"/>
      <c r="P235" s="85"/>
      <c r="Q235" s="85"/>
      <c r="R235" s="85"/>
      <c r="S235" s="85"/>
      <c r="T235" s="86"/>
      <c r="U235" s="39"/>
      <c r="V235" s="39"/>
      <c r="W235" s="39"/>
      <c r="X235" s="39"/>
      <c r="Y235" s="39"/>
      <c r="Z235" s="39"/>
      <c r="AA235" s="39"/>
      <c r="AB235" s="39"/>
      <c r="AC235" s="39"/>
      <c r="AD235" s="39"/>
      <c r="AE235" s="39"/>
      <c r="AT235" s="18" t="s">
        <v>133</v>
      </c>
      <c r="AU235" s="18" t="s">
        <v>83</v>
      </c>
    </row>
    <row r="236" s="13" customFormat="1">
      <c r="A236" s="13"/>
      <c r="B236" s="223"/>
      <c r="C236" s="224"/>
      <c r="D236" s="225" t="s">
        <v>135</v>
      </c>
      <c r="E236" s="226" t="s">
        <v>19</v>
      </c>
      <c r="F236" s="227" t="s">
        <v>341</v>
      </c>
      <c r="G236" s="224"/>
      <c r="H236" s="228">
        <v>18</v>
      </c>
      <c r="I236" s="229"/>
      <c r="J236" s="224"/>
      <c r="K236" s="224"/>
      <c r="L236" s="230"/>
      <c r="M236" s="231"/>
      <c r="N236" s="232"/>
      <c r="O236" s="232"/>
      <c r="P236" s="232"/>
      <c r="Q236" s="232"/>
      <c r="R236" s="232"/>
      <c r="S236" s="232"/>
      <c r="T236" s="233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T236" s="234" t="s">
        <v>135</v>
      </c>
      <c r="AU236" s="234" t="s">
        <v>83</v>
      </c>
      <c r="AV236" s="13" t="s">
        <v>83</v>
      </c>
      <c r="AW236" s="13" t="s">
        <v>32</v>
      </c>
      <c r="AX236" s="13" t="s">
        <v>73</v>
      </c>
      <c r="AY236" s="234" t="s">
        <v>124</v>
      </c>
    </row>
    <row r="237" s="14" customFormat="1">
      <c r="A237" s="14"/>
      <c r="B237" s="235"/>
      <c r="C237" s="236"/>
      <c r="D237" s="225" t="s">
        <v>135</v>
      </c>
      <c r="E237" s="237" t="s">
        <v>19</v>
      </c>
      <c r="F237" s="238" t="s">
        <v>137</v>
      </c>
      <c r="G237" s="236"/>
      <c r="H237" s="239">
        <v>18</v>
      </c>
      <c r="I237" s="240"/>
      <c r="J237" s="236"/>
      <c r="K237" s="236"/>
      <c r="L237" s="241"/>
      <c r="M237" s="242"/>
      <c r="N237" s="243"/>
      <c r="O237" s="243"/>
      <c r="P237" s="243"/>
      <c r="Q237" s="243"/>
      <c r="R237" s="243"/>
      <c r="S237" s="243"/>
      <c r="T237" s="244"/>
      <c r="U237" s="14"/>
      <c r="V237" s="14"/>
      <c r="W237" s="14"/>
      <c r="X237" s="14"/>
      <c r="Y237" s="14"/>
      <c r="Z237" s="14"/>
      <c r="AA237" s="14"/>
      <c r="AB237" s="14"/>
      <c r="AC237" s="14"/>
      <c r="AD237" s="14"/>
      <c r="AE237" s="14"/>
      <c r="AT237" s="245" t="s">
        <v>135</v>
      </c>
      <c r="AU237" s="245" t="s">
        <v>83</v>
      </c>
      <c r="AV237" s="14" t="s">
        <v>131</v>
      </c>
      <c r="AW237" s="14" t="s">
        <v>32</v>
      </c>
      <c r="AX237" s="14" t="s">
        <v>81</v>
      </c>
      <c r="AY237" s="245" t="s">
        <v>124</v>
      </c>
    </row>
    <row r="238" s="2" customFormat="1" ht="24.15" customHeight="1">
      <c r="A238" s="39"/>
      <c r="B238" s="40"/>
      <c r="C238" s="205" t="s">
        <v>363</v>
      </c>
      <c r="D238" s="205" t="s">
        <v>126</v>
      </c>
      <c r="E238" s="206" t="s">
        <v>364</v>
      </c>
      <c r="F238" s="207" t="s">
        <v>365</v>
      </c>
      <c r="G238" s="208" t="s">
        <v>129</v>
      </c>
      <c r="H238" s="209">
        <v>48</v>
      </c>
      <c r="I238" s="210"/>
      <c r="J238" s="211">
        <f>ROUND(I238*H238,2)</f>
        <v>0</v>
      </c>
      <c r="K238" s="207" t="s">
        <v>130</v>
      </c>
      <c r="L238" s="45"/>
      <c r="M238" s="212" t="s">
        <v>19</v>
      </c>
      <c r="N238" s="213" t="s">
        <v>44</v>
      </c>
      <c r="O238" s="85"/>
      <c r="P238" s="214">
        <f>O238*H238</f>
        <v>0</v>
      </c>
      <c r="Q238" s="214">
        <v>1.0000000000000001E-05</v>
      </c>
      <c r="R238" s="214">
        <f>Q238*H238</f>
        <v>0.00048000000000000007</v>
      </c>
      <c r="S238" s="214">
        <v>0</v>
      </c>
      <c r="T238" s="215">
        <f>S238*H238</f>
        <v>0</v>
      </c>
      <c r="U238" s="39"/>
      <c r="V238" s="39"/>
      <c r="W238" s="39"/>
      <c r="X238" s="39"/>
      <c r="Y238" s="39"/>
      <c r="Z238" s="39"/>
      <c r="AA238" s="39"/>
      <c r="AB238" s="39"/>
      <c r="AC238" s="39"/>
      <c r="AD238" s="39"/>
      <c r="AE238" s="39"/>
      <c r="AR238" s="216" t="s">
        <v>131</v>
      </c>
      <c r="AT238" s="216" t="s">
        <v>126</v>
      </c>
      <c r="AU238" s="216" t="s">
        <v>83</v>
      </c>
      <c r="AY238" s="18" t="s">
        <v>124</v>
      </c>
      <c r="BE238" s="217">
        <f>IF(N238="základní",J238,0)</f>
        <v>0</v>
      </c>
      <c r="BF238" s="217">
        <f>IF(N238="snížená",J238,0)</f>
        <v>0</v>
      </c>
      <c r="BG238" s="217">
        <f>IF(N238="zákl. přenesená",J238,0)</f>
        <v>0</v>
      </c>
      <c r="BH238" s="217">
        <f>IF(N238="sníž. přenesená",J238,0)</f>
        <v>0</v>
      </c>
      <c r="BI238" s="217">
        <f>IF(N238="nulová",J238,0)</f>
        <v>0</v>
      </c>
      <c r="BJ238" s="18" t="s">
        <v>81</v>
      </c>
      <c r="BK238" s="217">
        <f>ROUND(I238*H238,2)</f>
        <v>0</v>
      </c>
      <c r="BL238" s="18" t="s">
        <v>131</v>
      </c>
      <c r="BM238" s="216" t="s">
        <v>366</v>
      </c>
    </row>
    <row r="239" s="2" customFormat="1">
      <c r="A239" s="39"/>
      <c r="B239" s="40"/>
      <c r="C239" s="41"/>
      <c r="D239" s="218" t="s">
        <v>133</v>
      </c>
      <c r="E239" s="41"/>
      <c r="F239" s="219" t="s">
        <v>367</v>
      </c>
      <c r="G239" s="41"/>
      <c r="H239" s="41"/>
      <c r="I239" s="220"/>
      <c r="J239" s="41"/>
      <c r="K239" s="41"/>
      <c r="L239" s="45"/>
      <c r="M239" s="221"/>
      <c r="N239" s="222"/>
      <c r="O239" s="85"/>
      <c r="P239" s="85"/>
      <c r="Q239" s="85"/>
      <c r="R239" s="85"/>
      <c r="S239" s="85"/>
      <c r="T239" s="86"/>
      <c r="U239" s="39"/>
      <c r="V239" s="39"/>
      <c r="W239" s="39"/>
      <c r="X239" s="39"/>
      <c r="Y239" s="39"/>
      <c r="Z239" s="39"/>
      <c r="AA239" s="39"/>
      <c r="AB239" s="39"/>
      <c r="AC239" s="39"/>
      <c r="AD239" s="39"/>
      <c r="AE239" s="39"/>
      <c r="AT239" s="18" t="s">
        <v>133</v>
      </c>
      <c r="AU239" s="18" t="s">
        <v>83</v>
      </c>
    </row>
    <row r="240" s="13" customFormat="1">
      <c r="A240" s="13"/>
      <c r="B240" s="223"/>
      <c r="C240" s="224"/>
      <c r="D240" s="225" t="s">
        <v>135</v>
      </c>
      <c r="E240" s="226" t="s">
        <v>19</v>
      </c>
      <c r="F240" s="227" t="s">
        <v>347</v>
      </c>
      <c r="G240" s="224"/>
      <c r="H240" s="228">
        <v>48</v>
      </c>
      <c r="I240" s="229"/>
      <c r="J240" s="224"/>
      <c r="K240" s="224"/>
      <c r="L240" s="230"/>
      <c r="M240" s="231"/>
      <c r="N240" s="232"/>
      <c r="O240" s="232"/>
      <c r="P240" s="232"/>
      <c r="Q240" s="232"/>
      <c r="R240" s="232"/>
      <c r="S240" s="232"/>
      <c r="T240" s="233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T240" s="234" t="s">
        <v>135</v>
      </c>
      <c r="AU240" s="234" t="s">
        <v>83</v>
      </c>
      <c r="AV240" s="13" t="s">
        <v>83</v>
      </c>
      <c r="AW240" s="13" t="s">
        <v>32</v>
      </c>
      <c r="AX240" s="13" t="s">
        <v>73</v>
      </c>
      <c r="AY240" s="234" t="s">
        <v>124</v>
      </c>
    </row>
    <row r="241" s="14" customFormat="1">
      <c r="A241" s="14"/>
      <c r="B241" s="235"/>
      <c r="C241" s="236"/>
      <c r="D241" s="225" t="s">
        <v>135</v>
      </c>
      <c r="E241" s="237" t="s">
        <v>19</v>
      </c>
      <c r="F241" s="238" t="s">
        <v>137</v>
      </c>
      <c r="G241" s="236"/>
      <c r="H241" s="239">
        <v>48</v>
      </c>
      <c r="I241" s="240"/>
      <c r="J241" s="236"/>
      <c r="K241" s="236"/>
      <c r="L241" s="241"/>
      <c r="M241" s="242"/>
      <c r="N241" s="243"/>
      <c r="O241" s="243"/>
      <c r="P241" s="243"/>
      <c r="Q241" s="243"/>
      <c r="R241" s="243"/>
      <c r="S241" s="243"/>
      <c r="T241" s="244"/>
      <c r="U241" s="14"/>
      <c r="V241" s="14"/>
      <c r="W241" s="14"/>
      <c r="X241" s="14"/>
      <c r="Y241" s="14"/>
      <c r="Z241" s="14"/>
      <c r="AA241" s="14"/>
      <c r="AB241" s="14"/>
      <c r="AC241" s="14"/>
      <c r="AD241" s="14"/>
      <c r="AE241" s="14"/>
      <c r="AT241" s="245" t="s">
        <v>135</v>
      </c>
      <c r="AU241" s="245" t="s">
        <v>83</v>
      </c>
      <c r="AV241" s="14" t="s">
        <v>131</v>
      </c>
      <c r="AW241" s="14" t="s">
        <v>32</v>
      </c>
      <c r="AX241" s="14" t="s">
        <v>81</v>
      </c>
      <c r="AY241" s="245" t="s">
        <v>124</v>
      </c>
    </row>
    <row r="242" s="2" customFormat="1" ht="24.15" customHeight="1">
      <c r="A242" s="39"/>
      <c r="B242" s="40"/>
      <c r="C242" s="205" t="s">
        <v>368</v>
      </c>
      <c r="D242" s="205" t="s">
        <v>126</v>
      </c>
      <c r="E242" s="206" t="s">
        <v>369</v>
      </c>
      <c r="F242" s="207" t="s">
        <v>370</v>
      </c>
      <c r="G242" s="208" t="s">
        <v>175</v>
      </c>
      <c r="H242" s="209">
        <v>151</v>
      </c>
      <c r="I242" s="210"/>
      <c r="J242" s="211">
        <f>ROUND(I242*H242,2)</f>
        <v>0</v>
      </c>
      <c r="K242" s="207" t="s">
        <v>130</v>
      </c>
      <c r="L242" s="45"/>
      <c r="M242" s="212" t="s">
        <v>19</v>
      </c>
      <c r="N242" s="213" t="s">
        <v>44</v>
      </c>
      <c r="O242" s="85"/>
      <c r="P242" s="214">
        <f>O242*H242</f>
        <v>0</v>
      </c>
      <c r="Q242" s="214">
        <v>0.2195</v>
      </c>
      <c r="R242" s="214">
        <f>Q242*H242</f>
        <v>33.144500000000001</v>
      </c>
      <c r="S242" s="214">
        <v>0</v>
      </c>
      <c r="T242" s="215">
        <f>S242*H242</f>
        <v>0</v>
      </c>
      <c r="U242" s="39"/>
      <c r="V242" s="39"/>
      <c r="W242" s="39"/>
      <c r="X242" s="39"/>
      <c r="Y242" s="39"/>
      <c r="Z242" s="39"/>
      <c r="AA242" s="39"/>
      <c r="AB242" s="39"/>
      <c r="AC242" s="39"/>
      <c r="AD242" s="39"/>
      <c r="AE242" s="39"/>
      <c r="AR242" s="216" t="s">
        <v>131</v>
      </c>
      <c r="AT242" s="216" t="s">
        <v>126</v>
      </c>
      <c r="AU242" s="216" t="s">
        <v>83</v>
      </c>
      <c r="AY242" s="18" t="s">
        <v>124</v>
      </c>
      <c r="BE242" s="217">
        <f>IF(N242="základní",J242,0)</f>
        <v>0</v>
      </c>
      <c r="BF242" s="217">
        <f>IF(N242="snížená",J242,0)</f>
        <v>0</v>
      </c>
      <c r="BG242" s="217">
        <f>IF(N242="zákl. přenesená",J242,0)</f>
        <v>0</v>
      </c>
      <c r="BH242" s="217">
        <f>IF(N242="sníž. přenesená",J242,0)</f>
        <v>0</v>
      </c>
      <c r="BI242" s="217">
        <f>IF(N242="nulová",J242,0)</f>
        <v>0</v>
      </c>
      <c r="BJ242" s="18" t="s">
        <v>81</v>
      </c>
      <c r="BK242" s="217">
        <f>ROUND(I242*H242,2)</f>
        <v>0</v>
      </c>
      <c r="BL242" s="18" t="s">
        <v>131</v>
      </c>
      <c r="BM242" s="216" t="s">
        <v>371</v>
      </c>
    </row>
    <row r="243" s="2" customFormat="1">
      <c r="A243" s="39"/>
      <c r="B243" s="40"/>
      <c r="C243" s="41"/>
      <c r="D243" s="218" t="s">
        <v>133</v>
      </c>
      <c r="E243" s="41"/>
      <c r="F243" s="219" t="s">
        <v>372</v>
      </c>
      <c r="G243" s="41"/>
      <c r="H243" s="41"/>
      <c r="I243" s="220"/>
      <c r="J243" s="41"/>
      <c r="K243" s="41"/>
      <c r="L243" s="45"/>
      <c r="M243" s="221"/>
      <c r="N243" s="222"/>
      <c r="O243" s="85"/>
      <c r="P243" s="85"/>
      <c r="Q243" s="85"/>
      <c r="R243" s="85"/>
      <c r="S243" s="85"/>
      <c r="T243" s="86"/>
      <c r="U243" s="39"/>
      <c r="V243" s="39"/>
      <c r="W243" s="39"/>
      <c r="X243" s="39"/>
      <c r="Y243" s="39"/>
      <c r="Z243" s="39"/>
      <c r="AA243" s="39"/>
      <c r="AB243" s="39"/>
      <c r="AC243" s="39"/>
      <c r="AD243" s="39"/>
      <c r="AE243" s="39"/>
      <c r="AT243" s="18" t="s">
        <v>133</v>
      </c>
      <c r="AU243" s="18" t="s">
        <v>83</v>
      </c>
    </row>
    <row r="244" s="13" customFormat="1">
      <c r="A244" s="13"/>
      <c r="B244" s="223"/>
      <c r="C244" s="224"/>
      <c r="D244" s="225" t="s">
        <v>135</v>
      </c>
      <c r="E244" s="226" t="s">
        <v>19</v>
      </c>
      <c r="F244" s="227" t="s">
        <v>373</v>
      </c>
      <c r="G244" s="224"/>
      <c r="H244" s="228">
        <v>151</v>
      </c>
      <c r="I244" s="229"/>
      <c r="J244" s="224"/>
      <c r="K244" s="224"/>
      <c r="L244" s="230"/>
      <c r="M244" s="231"/>
      <c r="N244" s="232"/>
      <c r="O244" s="232"/>
      <c r="P244" s="232"/>
      <c r="Q244" s="232"/>
      <c r="R244" s="232"/>
      <c r="S244" s="232"/>
      <c r="T244" s="233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  <c r="AT244" s="234" t="s">
        <v>135</v>
      </c>
      <c r="AU244" s="234" t="s">
        <v>83</v>
      </c>
      <c r="AV244" s="13" t="s">
        <v>83</v>
      </c>
      <c r="AW244" s="13" t="s">
        <v>32</v>
      </c>
      <c r="AX244" s="13" t="s">
        <v>73</v>
      </c>
      <c r="AY244" s="234" t="s">
        <v>124</v>
      </c>
    </row>
    <row r="245" s="14" customFormat="1">
      <c r="A245" s="14"/>
      <c r="B245" s="235"/>
      <c r="C245" s="236"/>
      <c r="D245" s="225" t="s">
        <v>135</v>
      </c>
      <c r="E245" s="237" t="s">
        <v>19</v>
      </c>
      <c r="F245" s="238" t="s">
        <v>137</v>
      </c>
      <c r="G245" s="236"/>
      <c r="H245" s="239">
        <v>151</v>
      </c>
      <c r="I245" s="240"/>
      <c r="J245" s="236"/>
      <c r="K245" s="236"/>
      <c r="L245" s="241"/>
      <c r="M245" s="242"/>
      <c r="N245" s="243"/>
      <c r="O245" s="243"/>
      <c r="P245" s="243"/>
      <c r="Q245" s="243"/>
      <c r="R245" s="243"/>
      <c r="S245" s="243"/>
      <c r="T245" s="244"/>
      <c r="U245" s="14"/>
      <c r="V245" s="14"/>
      <c r="W245" s="14"/>
      <c r="X245" s="14"/>
      <c r="Y245" s="14"/>
      <c r="Z245" s="14"/>
      <c r="AA245" s="14"/>
      <c r="AB245" s="14"/>
      <c r="AC245" s="14"/>
      <c r="AD245" s="14"/>
      <c r="AE245" s="14"/>
      <c r="AT245" s="245" t="s">
        <v>135</v>
      </c>
      <c r="AU245" s="245" t="s">
        <v>83</v>
      </c>
      <c r="AV245" s="14" t="s">
        <v>131</v>
      </c>
      <c r="AW245" s="14" t="s">
        <v>32</v>
      </c>
      <c r="AX245" s="14" t="s">
        <v>81</v>
      </c>
      <c r="AY245" s="245" t="s">
        <v>124</v>
      </c>
    </row>
    <row r="246" s="2" customFormat="1" ht="16.5" customHeight="1">
      <c r="A246" s="39"/>
      <c r="B246" s="40"/>
      <c r="C246" s="246" t="s">
        <v>374</v>
      </c>
      <c r="D246" s="246" t="s">
        <v>216</v>
      </c>
      <c r="E246" s="247" t="s">
        <v>375</v>
      </c>
      <c r="F246" s="248" t="s">
        <v>376</v>
      </c>
      <c r="G246" s="249" t="s">
        <v>175</v>
      </c>
      <c r="H246" s="250">
        <v>154.02000000000001</v>
      </c>
      <c r="I246" s="251"/>
      <c r="J246" s="252">
        <f>ROUND(I246*H246,2)</f>
        <v>0</v>
      </c>
      <c r="K246" s="248" t="s">
        <v>130</v>
      </c>
      <c r="L246" s="253"/>
      <c r="M246" s="254" t="s">
        <v>19</v>
      </c>
      <c r="N246" s="255" t="s">
        <v>44</v>
      </c>
      <c r="O246" s="85"/>
      <c r="P246" s="214">
        <f>O246*H246</f>
        <v>0</v>
      </c>
      <c r="Q246" s="214">
        <v>0.080000000000000002</v>
      </c>
      <c r="R246" s="214">
        <f>Q246*H246</f>
        <v>12.321600000000002</v>
      </c>
      <c r="S246" s="214">
        <v>0</v>
      </c>
      <c r="T246" s="215">
        <f>S246*H246</f>
        <v>0</v>
      </c>
      <c r="U246" s="39"/>
      <c r="V246" s="39"/>
      <c r="W246" s="39"/>
      <c r="X246" s="39"/>
      <c r="Y246" s="39"/>
      <c r="Z246" s="39"/>
      <c r="AA246" s="39"/>
      <c r="AB246" s="39"/>
      <c r="AC246" s="39"/>
      <c r="AD246" s="39"/>
      <c r="AE246" s="39"/>
      <c r="AR246" s="216" t="s">
        <v>172</v>
      </c>
      <c r="AT246" s="216" t="s">
        <v>216</v>
      </c>
      <c r="AU246" s="216" t="s">
        <v>83</v>
      </c>
      <c r="AY246" s="18" t="s">
        <v>124</v>
      </c>
      <c r="BE246" s="217">
        <f>IF(N246="základní",J246,0)</f>
        <v>0</v>
      </c>
      <c r="BF246" s="217">
        <f>IF(N246="snížená",J246,0)</f>
        <v>0</v>
      </c>
      <c r="BG246" s="217">
        <f>IF(N246="zákl. přenesená",J246,0)</f>
        <v>0</v>
      </c>
      <c r="BH246" s="217">
        <f>IF(N246="sníž. přenesená",J246,0)</f>
        <v>0</v>
      </c>
      <c r="BI246" s="217">
        <f>IF(N246="nulová",J246,0)</f>
        <v>0</v>
      </c>
      <c r="BJ246" s="18" t="s">
        <v>81</v>
      </c>
      <c r="BK246" s="217">
        <f>ROUND(I246*H246,2)</f>
        <v>0</v>
      </c>
      <c r="BL246" s="18" t="s">
        <v>131</v>
      </c>
      <c r="BM246" s="216" t="s">
        <v>377</v>
      </c>
    </row>
    <row r="247" s="13" customFormat="1">
      <c r="A247" s="13"/>
      <c r="B247" s="223"/>
      <c r="C247" s="224"/>
      <c r="D247" s="225" t="s">
        <v>135</v>
      </c>
      <c r="E247" s="224"/>
      <c r="F247" s="227" t="s">
        <v>378</v>
      </c>
      <c r="G247" s="224"/>
      <c r="H247" s="228">
        <v>154.02000000000001</v>
      </c>
      <c r="I247" s="229"/>
      <c r="J247" s="224"/>
      <c r="K247" s="224"/>
      <c r="L247" s="230"/>
      <c r="M247" s="231"/>
      <c r="N247" s="232"/>
      <c r="O247" s="232"/>
      <c r="P247" s="232"/>
      <c r="Q247" s="232"/>
      <c r="R247" s="232"/>
      <c r="S247" s="232"/>
      <c r="T247" s="233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T247" s="234" t="s">
        <v>135</v>
      </c>
      <c r="AU247" s="234" t="s">
        <v>83</v>
      </c>
      <c r="AV247" s="13" t="s">
        <v>83</v>
      </c>
      <c r="AW247" s="13" t="s">
        <v>4</v>
      </c>
      <c r="AX247" s="13" t="s">
        <v>81</v>
      </c>
      <c r="AY247" s="234" t="s">
        <v>124</v>
      </c>
    </row>
    <row r="248" s="2" customFormat="1" ht="16.5" customHeight="1">
      <c r="A248" s="39"/>
      <c r="B248" s="40"/>
      <c r="C248" s="205" t="s">
        <v>379</v>
      </c>
      <c r="D248" s="205" t="s">
        <v>126</v>
      </c>
      <c r="E248" s="206" t="s">
        <v>380</v>
      </c>
      <c r="F248" s="207" t="s">
        <v>381</v>
      </c>
      <c r="G248" s="208" t="s">
        <v>188</v>
      </c>
      <c r="H248" s="209">
        <v>10.57</v>
      </c>
      <c r="I248" s="210"/>
      <c r="J248" s="211">
        <f>ROUND(I248*H248,2)</f>
        <v>0</v>
      </c>
      <c r="K248" s="207" t="s">
        <v>130</v>
      </c>
      <c r="L248" s="45"/>
      <c r="M248" s="212" t="s">
        <v>19</v>
      </c>
      <c r="N248" s="213" t="s">
        <v>44</v>
      </c>
      <c r="O248" s="85"/>
      <c r="P248" s="214">
        <f>O248*H248</f>
        <v>0</v>
      </c>
      <c r="Q248" s="214">
        <v>2.2563399999999998</v>
      </c>
      <c r="R248" s="214">
        <f>Q248*H248</f>
        <v>23.849513799999997</v>
      </c>
      <c r="S248" s="214">
        <v>0</v>
      </c>
      <c r="T248" s="215">
        <f>S248*H248</f>
        <v>0</v>
      </c>
      <c r="U248" s="39"/>
      <c r="V248" s="39"/>
      <c r="W248" s="39"/>
      <c r="X248" s="39"/>
      <c r="Y248" s="39"/>
      <c r="Z248" s="39"/>
      <c r="AA248" s="39"/>
      <c r="AB248" s="39"/>
      <c r="AC248" s="39"/>
      <c r="AD248" s="39"/>
      <c r="AE248" s="39"/>
      <c r="AR248" s="216" t="s">
        <v>131</v>
      </c>
      <c r="AT248" s="216" t="s">
        <v>126</v>
      </c>
      <c r="AU248" s="216" t="s">
        <v>83</v>
      </c>
      <c r="AY248" s="18" t="s">
        <v>124</v>
      </c>
      <c r="BE248" s="217">
        <f>IF(N248="základní",J248,0)</f>
        <v>0</v>
      </c>
      <c r="BF248" s="217">
        <f>IF(N248="snížená",J248,0)</f>
        <v>0</v>
      </c>
      <c r="BG248" s="217">
        <f>IF(N248="zákl. přenesená",J248,0)</f>
        <v>0</v>
      </c>
      <c r="BH248" s="217">
        <f>IF(N248="sníž. přenesená",J248,0)</f>
        <v>0</v>
      </c>
      <c r="BI248" s="217">
        <f>IF(N248="nulová",J248,0)</f>
        <v>0</v>
      </c>
      <c r="BJ248" s="18" t="s">
        <v>81</v>
      </c>
      <c r="BK248" s="217">
        <f>ROUND(I248*H248,2)</f>
        <v>0</v>
      </c>
      <c r="BL248" s="18" t="s">
        <v>131</v>
      </c>
      <c r="BM248" s="216" t="s">
        <v>382</v>
      </c>
    </row>
    <row r="249" s="2" customFormat="1">
      <c r="A249" s="39"/>
      <c r="B249" s="40"/>
      <c r="C249" s="41"/>
      <c r="D249" s="218" t="s">
        <v>133</v>
      </c>
      <c r="E249" s="41"/>
      <c r="F249" s="219" t="s">
        <v>383</v>
      </c>
      <c r="G249" s="41"/>
      <c r="H249" s="41"/>
      <c r="I249" s="220"/>
      <c r="J249" s="41"/>
      <c r="K249" s="41"/>
      <c r="L249" s="45"/>
      <c r="M249" s="221"/>
      <c r="N249" s="222"/>
      <c r="O249" s="85"/>
      <c r="P249" s="85"/>
      <c r="Q249" s="85"/>
      <c r="R249" s="85"/>
      <c r="S249" s="85"/>
      <c r="T249" s="86"/>
      <c r="U249" s="39"/>
      <c r="V249" s="39"/>
      <c r="W249" s="39"/>
      <c r="X249" s="39"/>
      <c r="Y249" s="39"/>
      <c r="Z249" s="39"/>
      <c r="AA249" s="39"/>
      <c r="AB249" s="39"/>
      <c r="AC249" s="39"/>
      <c r="AD249" s="39"/>
      <c r="AE249" s="39"/>
      <c r="AT249" s="18" t="s">
        <v>133</v>
      </c>
      <c r="AU249" s="18" t="s">
        <v>83</v>
      </c>
    </row>
    <row r="250" s="13" customFormat="1">
      <c r="A250" s="13"/>
      <c r="B250" s="223"/>
      <c r="C250" s="224"/>
      <c r="D250" s="225" t="s">
        <v>135</v>
      </c>
      <c r="E250" s="226" t="s">
        <v>19</v>
      </c>
      <c r="F250" s="227" t="s">
        <v>384</v>
      </c>
      <c r="G250" s="224"/>
      <c r="H250" s="228">
        <v>10.57</v>
      </c>
      <c r="I250" s="229"/>
      <c r="J250" s="224"/>
      <c r="K250" s="224"/>
      <c r="L250" s="230"/>
      <c r="M250" s="231"/>
      <c r="N250" s="232"/>
      <c r="O250" s="232"/>
      <c r="P250" s="232"/>
      <c r="Q250" s="232"/>
      <c r="R250" s="232"/>
      <c r="S250" s="232"/>
      <c r="T250" s="233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  <c r="AE250" s="13"/>
      <c r="AT250" s="234" t="s">
        <v>135</v>
      </c>
      <c r="AU250" s="234" t="s">
        <v>83</v>
      </c>
      <c r="AV250" s="13" t="s">
        <v>83</v>
      </c>
      <c r="AW250" s="13" t="s">
        <v>32</v>
      </c>
      <c r="AX250" s="13" t="s">
        <v>73</v>
      </c>
      <c r="AY250" s="234" t="s">
        <v>124</v>
      </c>
    </row>
    <row r="251" s="14" customFormat="1">
      <c r="A251" s="14"/>
      <c r="B251" s="235"/>
      <c r="C251" s="236"/>
      <c r="D251" s="225" t="s">
        <v>135</v>
      </c>
      <c r="E251" s="237" t="s">
        <v>19</v>
      </c>
      <c r="F251" s="238" t="s">
        <v>137</v>
      </c>
      <c r="G251" s="236"/>
      <c r="H251" s="239">
        <v>10.57</v>
      </c>
      <c r="I251" s="240"/>
      <c r="J251" s="236"/>
      <c r="K251" s="236"/>
      <c r="L251" s="241"/>
      <c r="M251" s="242"/>
      <c r="N251" s="243"/>
      <c r="O251" s="243"/>
      <c r="P251" s="243"/>
      <c r="Q251" s="243"/>
      <c r="R251" s="243"/>
      <c r="S251" s="243"/>
      <c r="T251" s="244"/>
      <c r="U251" s="14"/>
      <c r="V251" s="14"/>
      <c r="W251" s="14"/>
      <c r="X251" s="14"/>
      <c r="Y251" s="14"/>
      <c r="Z251" s="14"/>
      <c r="AA251" s="14"/>
      <c r="AB251" s="14"/>
      <c r="AC251" s="14"/>
      <c r="AD251" s="14"/>
      <c r="AE251" s="14"/>
      <c r="AT251" s="245" t="s">
        <v>135</v>
      </c>
      <c r="AU251" s="245" t="s">
        <v>83</v>
      </c>
      <c r="AV251" s="14" t="s">
        <v>131</v>
      </c>
      <c r="AW251" s="14" t="s">
        <v>32</v>
      </c>
      <c r="AX251" s="14" t="s">
        <v>81</v>
      </c>
      <c r="AY251" s="245" t="s">
        <v>124</v>
      </c>
    </row>
    <row r="252" s="2" customFormat="1" ht="21.75" customHeight="1">
      <c r="A252" s="39"/>
      <c r="B252" s="40"/>
      <c r="C252" s="205" t="s">
        <v>385</v>
      </c>
      <c r="D252" s="205" t="s">
        <v>126</v>
      </c>
      <c r="E252" s="206" t="s">
        <v>386</v>
      </c>
      <c r="F252" s="207" t="s">
        <v>387</v>
      </c>
      <c r="G252" s="208" t="s">
        <v>175</v>
      </c>
      <c r="H252" s="209">
        <v>85</v>
      </c>
      <c r="I252" s="210"/>
      <c r="J252" s="211">
        <f>ROUND(I252*H252,2)</f>
        <v>0</v>
      </c>
      <c r="K252" s="207" t="s">
        <v>130</v>
      </c>
      <c r="L252" s="45"/>
      <c r="M252" s="212" t="s">
        <v>19</v>
      </c>
      <c r="N252" s="213" t="s">
        <v>44</v>
      </c>
      <c r="O252" s="85"/>
      <c r="P252" s="214">
        <f>O252*H252</f>
        <v>0</v>
      </c>
      <c r="Q252" s="214">
        <v>1.0000000000000001E-05</v>
      </c>
      <c r="R252" s="214">
        <f>Q252*H252</f>
        <v>0.00085000000000000006</v>
      </c>
      <c r="S252" s="214">
        <v>0</v>
      </c>
      <c r="T252" s="215">
        <f>S252*H252</f>
        <v>0</v>
      </c>
      <c r="U252" s="39"/>
      <c r="V252" s="39"/>
      <c r="W252" s="39"/>
      <c r="X252" s="39"/>
      <c r="Y252" s="39"/>
      <c r="Z252" s="39"/>
      <c r="AA252" s="39"/>
      <c r="AB252" s="39"/>
      <c r="AC252" s="39"/>
      <c r="AD252" s="39"/>
      <c r="AE252" s="39"/>
      <c r="AR252" s="216" t="s">
        <v>131</v>
      </c>
      <c r="AT252" s="216" t="s">
        <v>126</v>
      </c>
      <c r="AU252" s="216" t="s">
        <v>83</v>
      </c>
      <c r="AY252" s="18" t="s">
        <v>124</v>
      </c>
      <c r="BE252" s="217">
        <f>IF(N252="základní",J252,0)</f>
        <v>0</v>
      </c>
      <c r="BF252" s="217">
        <f>IF(N252="snížená",J252,0)</f>
        <v>0</v>
      </c>
      <c r="BG252" s="217">
        <f>IF(N252="zákl. přenesená",J252,0)</f>
        <v>0</v>
      </c>
      <c r="BH252" s="217">
        <f>IF(N252="sníž. přenesená",J252,0)</f>
        <v>0</v>
      </c>
      <c r="BI252" s="217">
        <f>IF(N252="nulová",J252,0)</f>
        <v>0</v>
      </c>
      <c r="BJ252" s="18" t="s">
        <v>81</v>
      </c>
      <c r="BK252" s="217">
        <f>ROUND(I252*H252,2)</f>
        <v>0</v>
      </c>
      <c r="BL252" s="18" t="s">
        <v>131</v>
      </c>
      <c r="BM252" s="216" t="s">
        <v>388</v>
      </c>
    </row>
    <row r="253" s="2" customFormat="1">
      <c r="A253" s="39"/>
      <c r="B253" s="40"/>
      <c r="C253" s="41"/>
      <c r="D253" s="218" t="s">
        <v>133</v>
      </c>
      <c r="E253" s="41"/>
      <c r="F253" s="219" t="s">
        <v>389</v>
      </c>
      <c r="G253" s="41"/>
      <c r="H253" s="41"/>
      <c r="I253" s="220"/>
      <c r="J253" s="41"/>
      <c r="K253" s="41"/>
      <c r="L253" s="45"/>
      <c r="M253" s="221"/>
      <c r="N253" s="222"/>
      <c r="O253" s="85"/>
      <c r="P253" s="85"/>
      <c r="Q253" s="85"/>
      <c r="R253" s="85"/>
      <c r="S253" s="85"/>
      <c r="T253" s="86"/>
      <c r="U253" s="39"/>
      <c r="V253" s="39"/>
      <c r="W253" s="39"/>
      <c r="X253" s="39"/>
      <c r="Y253" s="39"/>
      <c r="Z253" s="39"/>
      <c r="AA253" s="39"/>
      <c r="AB253" s="39"/>
      <c r="AC253" s="39"/>
      <c r="AD253" s="39"/>
      <c r="AE253" s="39"/>
      <c r="AT253" s="18" t="s">
        <v>133</v>
      </c>
      <c r="AU253" s="18" t="s">
        <v>83</v>
      </c>
    </row>
    <row r="254" s="13" customFormat="1">
      <c r="A254" s="13"/>
      <c r="B254" s="223"/>
      <c r="C254" s="224"/>
      <c r="D254" s="225" t="s">
        <v>135</v>
      </c>
      <c r="E254" s="226" t="s">
        <v>19</v>
      </c>
      <c r="F254" s="227" t="s">
        <v>390</v>
      </c>
      <c r="G254" s="224"/>
      <c r="H254" s="228">
        <v>85</v>
      </c>
      <c r="I254" s="229"/>
      <c r="J254" s="224"/>
      <c r="K254" s="224"/>
      <c r="L254" s="230"/>
      <c r="M254" s="231"/>
      <c r="N254" s="232"/>
      <c r="O254" s="232"/>
      <c r="P254" s="232"/>
      <c r="Q254" s="232"/>
      <c r="R254" s="232"/>
      <c r="S254" s="232"/>
      <c r="T254" s="233"/>
      <c r="U254" s="13"/>
      <c r="V254" s="13"/>
      <c r="W254" s="13"/>
      <c r="X254" s="13"/>
      <c r="Y254" s="13"/>
      <c r="Z254" s="13"/>
      <c r="AA254" s="13"/>
      <c r="AB254" s="13"/>
      <c r="AC254" s="13"/>
      <c r="AD254" s="13"/>
      <c r="AE254" s="13"/>
      <c r="AT254" s="234" t="s">
        <v>135</v>
      </c>
      <c r="AU254" s="234" t="s">
        <v>83</v>
      </c>
      <c r="AV254" s="13" t="s">
        <v>83</v>
      </c>
      <c r="AW254" s="13" t="s">
        <v>32</v>
      </c>
      <c r="AX254" s="13" t="s">
        <v>73</v>
      </c>
      <c r="AY254" s="234" t="s">
        <v>124</v>
      </c>
    </row>
    <row r="255" s="14" customFormat="1">
      <c r="A255" s="14"/>
      <c r="B255" s="235"/>
      <c r="C255" s="236"/>
      <c r="D255" s="225" t="s">
        <v>135</v>
      </c>
      <c r="E255" s="237" t="s">
        <v>19</v>
      </c>
      <c r="F255" s="238" t="s">
        <v>137</v>
      </c>
      <c r="G255" s="236"/>
      <c r="H255" s="239">
        <v>85</v>
      </c>
      <c r="I255" s="240"/>
      <c r="J255" s="236"/>
      <c r="K255" s="236"/>
      <c r="L255" s="241"/>
      <c r="M255" s="242"/>
      <c r="N255" s="243"/>
      <c r="O255" s="243"/>
      <c r="P255" s="243"/>
      <c r="Q255" s="243"/>
      <c r="R255" s="243"/>
      <c r="S255" s="243"/>
      <c r="T255" s="244"/>
      <c r="U255" s="14"/>
      <c r="V255" s="14"/>
      <c r="W255" s="14"/>
      <c r="X255" s="14"/>
      <c r="Y255" s="14"/>
      <c r="Z255" s="14"/>
      <c r="AA255" s="14"/>
      <c r="AB255" s="14"/>
      <c r="AC255" s="14"/>
      <c r="AD255" s="14"/>
      <c r="AE255" s="14"/>
      <c r="AT255" s="245" t="s">
        <v>135</v>
      </c>
      <c r="AU255" s="245" t="s">
        <v>83</v>
      </c>
      <c r="AV255" s="14" t="s">
        <v>131</v>
      </c>
      <c r="AW255" s="14" t="s">
        <v>32</v>
      </c>
      <c r="AX255" s="14" t="s">
        <v>81</v>
      </c>
      <c r="AY255" s="245" t="s">
        <v>124</v>
      </c>
    </row>
    <row r="256" s="2" customFormat="1" ht="24.15" customHeight="1">
      <c r="A256" s="39"/>
      <c r="B256" s="40"/>
      <c r="C256" s="205" t="s">
        <v>391</v>
      </c>
      <c r="D256" s="205" t="s">
        <v>126</v>
      </c>
      <c r="E256" s="206" t="s">
        <v>392</v>
      </c>
      <c r="F256" s="207" t="s">
        <v>393</v>
      </c>
      <c r="G256" s="208" t="s">
        <v>175</v>
      </c>
      <c r="H256" s="209">
        <v>85</v>
      </c>
      <c r="I256" s="210"/>
      <c r="J256" s="211">
        <f>ROUND(I256*H256,2)</f>
        <v>0</v>
      </c>
      <c r="K256" s="207" t="s">
        <v>130</v>
      </c>
      <c r="L256" s="45"/>
      <c r="M256" s="212" t="s">
        <v>19</v>
      </c>
      <c r="N256" s="213" t="s">
        <v>44</v>
      </c>
      <c r="O256" s="85"/>
      <c r="P256" s="214">
        <f>O256*H256</f>
        <v>0</v>
      </c>
      <c r="Q256" s="214">
        <v>0.00034000000000000002</v>
      </c>
      <c r="R256" s="214">
        <f>Q256*H256</f>
        <v>0.028900000000000002</v>
      </c>
      <c r="S256" s="214">
        <v>0</v>
      </c>
      <c r="T256" s="215">
        <f>S256*H256</f>
        <v>0</v>
      </c>
      <c r="U256" s="39"/>
      <c r="V256" s="39"/>
      <c r="W256" s="39"/>
      <c r="X256" s="39"/>
      <c r="Y256" s="39"/>
      <c r="Z256" s="39"/>
      <c r="AA256" s="39"/>
      <c r="AB256" s="39"/>
      <c r="AC256" s="39"/>
      <c r="AD256" s="39"/>
      <c r="AE256" s="39"/>
      <c r="AR256" s="216" t="s">
        <v>131</v>
      </c>
      <c r="AT256" s="216" t="s">
        <v>126</v>
      </c>
      <c r="AU256" s="216" t="s">
        <v>83</v>
      </c>
      <c r="AY256" s="18" t="s">
        <v>124</v>
      </c>
      <c r="BE256" s="217">
        <f>IF(N256="základní",J256,0)</f>
        <v>0</v>
      </c>
      <c r="BF256" s="217">
        <f>IF(N256="snížená",J256,0)</f>
        <v>0</v>
      </c>
      <c r="BG256" s="217">
        <f>IF(N256="zákl. přenesená",J256,0)</f>
        <v>0</v>
      </c>
      <c r="BH256" s="217">
        <f>IF(N256="sníž. přenesená",J256,0)</f>
        <v>0</v>
      </c>
      <c r="BI256" s="217">
        <f>IF(N256="nulová",J256,0)</f>
        <v>0</v>
      </c>
      <c r="BJ256" s="18" t="s">
        <v>81</v>
      </c>
      <c r="BK256" s="217">
        <f>ROUND(I256*H256,2)</f>
        <v>0</v>
      </c>
      <c r="BL256" s="18" t="s">
        <v>131</v>
      </c>
      <c r="BM256" s="216" t="s">
        <v>394</v>
      </c>
    </row>
    <row r="257" s="2" customFormat="1">
      <c r="A257" s="39"/>
      <c r="B257" s="40"/>
      <c r="C257" s="41"/>
      <c r="D257" s="218" t="s">
        <v>133</v>
      </c>
      <c r="E257" s="41"/>
      <c r="F257" s="219" t="s">
        <v>395</v>
      </c>
      <c r="G257" s="41"/>
      <c r="H257" s="41"/>
      <c r="I257" s="220"/>
      <c r="J257" s="41"/>
      <c r="K257" s="41"/>
      <c r="L257" s="45"/>
      <c r="M257" s="221"/>
      <c r="N257" s="222"/>
      <c r="O257" s="85"/>
      <c r="P257" s="85"/>
      <c r="Q257" s="85"/>
      <c r="R257" s="85"/>
      <c r="S257" s="85"/>
      <c r="T257" s="86"/>
      <c r="U257" s="39"/>
      <c r="V257" s="39"/>
      <c r="W257" s="39"/>
      <c r="X257" s="39"/>
      <c r="Y257" s="39"/>
      <c r="Z257" s="39"/>
      <c r="AA257" s="39"/>
      <c r="AB257" s="39"/>
      <c r="AC257" s="39"/>
      <c r="AD257" s="39"/>
      <c r="AE257" s="39"/>
      <c r="AT257" s="18" t="s">
        <v>133</v>
      </c>
      <c r="AU257" s="18" t="s">
        <v>83</v>
      </c>
    </row>
    <row r="258" s="13" customFormat="1">
      <c r="A258" s="13"/>
      <c r="B258" s="223"/>
      <c r="C258" s="224"/>
      <c r="D258" s="225" t="s">
        <v>135</v>
      </c>
      <c r="E258" s="226" t="s">
        <v>19</v>
      </c>
      <c r="F258" s="227" t="s">
        <v>396</v>
      </c>
      <c r="G258" s="224"/>
      <c r="H258" s="228">
        <v>85</v>
      </c>
      <c r="I258" s="229"/>
      <c r="J258" s="224"/>
      <c r="K258" s="224"/>
      <c r="L258" s="230"/>
      <c r="M258" s="231"/>
      <c r="N258" s="232"/>
      <c r="O258" s="232"/>
      <c r="P258" s="232"/>
      <c r="Q258" s="232"/>
      <c r="R258" s="232"/>
      <c r="S258" s="232"/>
      <c r="T258" s="233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T258" s="234" t="s">
        <v>135</v>
      </c>
      <c r="AU258" s="234" t="s">
        <v>83</v>
      </c>
      <c r="AV258" s="13" t="s">
        <v>83</v>
      </c>
      <c r="AW258" s="13" t="s">
        <v>32</v>
      </c>
      <c r="AX258" s="13" t="s">
        <v>73</v>
      </c>
      <c r="AY258" s="234" t="s">
        <v>124</v>
      </c>
    </row>
    <row r="259" s="14" customFormat="1">
      <c r="A259" s="14"/>
      <c r="B259" s="235"/>
      <c r="C259" s="236"/>
      <c r="D259" s="225" t="s">
        <v>135</v>
      </c>
      <c r="E259" s="237" t="s">
        <v>19</v>
      </c>
      <c r="F259" s="238" t="s">
        <v>137</v>
      </c>
      <c r="G259" s="236"/>
      <c r="H259" s="239">
        <v>85</v>
      </c>
      <c r="I259" s="240"/>
      <c r="J259" s="236"/>
      <c r="K259" s="236"/>
      <c r="L259" s="241"/>
      <c r="M259" s="242"/>
      <c r="N259" s="243"/>
      <c r="O259" s="243"/>
      <c r="P259" s="243"/>
      <c r="Q259" s="243"/>
      <c r="R259" s="243"/>
      <c r="S259" s="243"/>
      <c r="T259" s="244"/>
      <c r="U259" s="14"/>
      <c r="V259" s="14"/>
      <c r="W259" s="14"/>
      <c r="X259" s="14"/>
      <c r="Y259" s="14"/>
      <c r="Z259" s="14"/>
      <c r="AA259" s="14"/>
      <c r="AB259" s="14"/>
      <c r="AC259" s="14"/>
      <c r="AD259" s="14"/>
      <c r="AE259" s="14"/>
      <c r="AT259" s="245" t="s">
        <v>135</v>
      </c>
      <c r="AU259" s="245" t="s">
        <v>83</v>
      </c>
      <c r="AV259" s="14" t="s">
        <v>131</v>
      </c>
      <c r="AW259" s="14" t="s">
        <v>32</v>
      </c>
      <c r="AX259" s="14" t="s">
        <v>81</v>
      </c>
      <c r="AY259" s="245" t="s">
        <v>124</v>
      </c>
    </row>
    <row r="260" s="2" customFormat="1" ht="16.5" customHeight="1">
      <c r="A260" s="39"/>
      <c r="B260" s="40"/>
      <c r="C260" s="205" t="s">
        <v>397</v>
      </c>
      <c r="D260" s="205" t="s">
        <v>126</v>
      </c>
      <c r="E260" s="206" t="s">
        <v>398</v>
      </c>
      <c r="F260" s="207" t="s">
        <v>399</v>
      </c>
      <c r="G260" s="208" t="s">
        <v>175</v>
      </c>
      <c r="H260" s="209">
        <v>85</v>
      </c>
      <c r="I260" s="210"/>
      <c r="J260" s="211">
        <f>ROUND(I260*H260,2)</f>
        <v>0</v>
      </c>
      <c r="K260" s="207" t="s">
        <v>130</v>
      </c>
      <c r="L260" s="45"/>
      <c r="M260" s="212" t="s">
        <v>19</v>
      </c>
      <c r="N260" s="213" t="s">
        <v>44</v>
      </c>
      <c r="O260" s="85"/>
      <c r="P260" s="214">
        <f>O260*H260</f>
        <v>0</v>
      </c>
      <c r="Q260" s="214">
        <v>0</v>
      </c>
      <c r="R260" s="214">
        <f>Q260*H260</f>
        <v>0</v>
      </c>
      <c r="S260" s="214">
        <v>0</v>
      </c>
      <c r="T260" s="215">
        <f>S260*H260</f>
        <v>0</v>
      </c>
      <c r="U260" s="39"/>
      <c r="V260" s="39"/>
      <c r="W260" s="39"/>
      <c r="X260" s="39"/>
      <c r="Y260" s="39"/>
      <c r="Z260" s="39"/>
      <c r="AA260" s="39"/>
      <c r="AB260" s="39"/>
      <c r="AC260" s="39"/>
      <c r="AD260" s="39"/>
      <c r="AE260" s="39"/>
      <c r="AR260" s="216" t="s">
        <v>131</v>
      </c>
      <c r="AT260" s="216" t="s">
        <v>126</v>
      </c>
      <c r="AU260" s="216" t="s">
        <v>83</v>
      </c>
      <c r="AY260" s="18" t="s">
        <v>124</v>
      </c>
      <c r="BE260" s="217">
        <f>IF(N260="základní",J260,0)</f>
        <v>0</v>
      </c>
      <c r="BF260" s="217">
        <f>IF(N260="snížená",J260,0)</f>
        <v>0</v>
      </c>
      <c r="BG260" s="217">
        <f>IF(N260="zákl. přenesená",J260,0)</f>
        <v>0</v>
      </c>
      <c r="BH260" s="217">
        <f>IF(N260="sníž. přenesená",J260,0)</f>
        <v>0</v>
      </c>
      <c r="BI260" s="217">
        <f>IF(N260="nulová",J260,0)</f>
        <v>0</v>
      </c>
      <c r="BJ260" s="18" t="s">
        <v>81</v>
      </c>
      <c r="BK260" s="217">
        <f>ROUND(I260*H260,2)</f>
        <v>0</v>
      </c>
      <c r="BL260" s="18" t="s">
        <v>131</v>
      </c>
      <c r="BM260" s="216" t="s">
        <v>400</v>
      </c>
    </row>
    <row r="261" s="2" customFormat="1">
      <c r="A261" s="39"/>
      <c r="B261" s="40"/>
      <c r="C261" s="41"/>
      <c r="D261" s="218" t="s">
        <v>133</v>
      </c>
      <c r="E261" s="41"/>
      <c r="F261" s="219" t="s">
        <v>401</v>
      </c>
      <c r="G261" s="41"/>
      <c r="H261" s="41"/>
      <c r="I261" s="220"/>
      <c r="J261" s="41"/>
      <c r="K261" s="41"/>
      <c r="L261" s="45"/>
      <c r="M261" s="221"/>
      <c r="N261" s="222"/>
      <c r="O261" s="85"/>
      <c r="P261" s="85"/>
      <c r="Q261" s="85"/>
      <c r="R261" s="85"/>
      <c r="S261" s="85"/>
      <c r="T261" s="86"/>
      <c r="U261" s="39"/>
      <c r="V261" s="39"/>
      <c r="W261" s="39"/>
      <c r="X261" s="39"/>
      <c r="Y261" s="39"/>
      <c r="Z261" s="39"/>
      <c r="AA261" s="39"/>
      <c r="AB261" s="39"/>
      <c r="AC261" s="39"/>
      <c r="AD261" s="39"/>
      <c r="AE261" s="39"/>
      <c r="AT261" s="18" t="s">
        <v>133</v>
      </c>
      <c r="AU261" s="18" t="s">
        <v>83</v>
      </c>
    </row>
    <row r="262" s="13" customFormat="1">
      <c r="A262" s="13"/>
      <c r="B262" s="223"/>
      <c r="C262" s="224"/>
      <c r="D262" s="225" t="s">
        <v>135</v>
      </c>
      <c r="E262" s="226" t="s">
        <v>19</v>
      </c>
      <c r="F262" s="227" t="s">
        <v>402</v>
      </c>
      <c r="G262" s="224"/>
      <c r="H262" s="228">
        <v>85</v>
      </c>
      <c r="I262" s="229"/>
      <c r="J262" s="224"/>
      <c r="K262" s="224"/>
      <c r="L262" s="230"/>
      <c r="M262" s="231"/>
      <c r="N262" s="232"/>
      <c r="O262" s="232"/>
      <c r="P262" s="232"/>
      <c r="Q262" s="232"/>
      <c r="R262" s="232"/>
      <c r="S262" s="232"/>
      <c r="T262" s="233"/>
      <c r="U262" s="13"/>
      <c r="V262" s="13"/>
      <c r="W262" s="13"/>
      <c r="X262" s="13"/>
      <c r="Y262" s="13"/>
      <c r="Z262" s="13"/>
      <c r="AA262" s="13"/>
      <c r="AB262" s="13"/>
      <c r="AC262" s="13"/>
      <c r="AD262" s="13"/>
      <c r="AE262" s="13"/>
      <c r="AT262" s="234" t="s">
        <v>135</v>
      </c>
      <c r="AU262" s="234" t="s">
        <v>83</v>
      </c>
      <c r="AV262" s="13" t="s">
        <v>83</v>
      </c>
      <c r="AW262" s="13" t="s">
        <v>32</v>
      </c>
      <c r="AX262" s="13" t="s">
        <v>73</v>
      </c>
      <c r="AY262" s="234" t="s">
        <v>124</v>
      </c>
    </row>
    <row r="263" s="14" customFormat="1">
      <c r="A263" s="14"/>
      <c r="B263" s="235"/>
      <c r="C263" s="236"/>
      <c r="D263" s="225" t="s">
        <v>135</v>
      </c>
      <c r="E263" s="237" t="s">
        <v>19</v>
      </c>
      <c r="F263" s="238" t="s">
        <v>137</v>
      </c>
      <c r="G263" s="236"/>
      <c r="H263" s="239">
        <v>85</v>
      </c>
      <c r="I263" s="240"/>
      <c r="J263" s="236"/>
      <c r="K263" s="236"/>
      <c r="L263" s="241"/>
      <c r="M263" s="242"/>
      <c r="N263" s="243"/>
      <c r="O263" s="243"/>
      <c r="P263" s="243"/>
      <c r="Q263" s="243"/>
      <c r="R263" s="243"/>
      <c r="S263" s="243"/>
      <c r="T263" s="244"/>
      <c r="U263" s="14"/>
      <c r="V263" s="14"/>
      <c r="W263" s="14"/>
      <c r="X263" s="14"/>
      <c r="Y263" s="14"/>
      <c r="Z263" s="14"/>
      <c r="AA263" s="14"/>
      <c r="AB263" s="14"/>
      <c r="AC263" s="14"/>
      <c r="AD263" s="14"/>
      <c r="AE263" s="14"/>
      <c r="AT263" s="245" t="s">
        <v>135</v>
      </c>
      <c r="AU263" s="245" t="s">
        <v>83</v>
      </c>
      <c r="AV263" s="14" t="s">
        <v>131</v>
      </c>
      <c r="AW263" s="14" t="s">
        <v>32</v>
      </c>
      <c r="AX263" s="14" t="s">
        <v>81</v>
      </c>
      <c r="AY263" s="245" t="s">
        <v>124</v>
      </c>
    </row>
    <row r="264" s="2" customFormat="1" ht="21.75" customHeight="1">
      <c r="A264" s="39"/>
      <c r="B264" s="40"/>
      <c r="C264" s="205" t="s">
        <v>403</v>
      </c>
      <c r="D264" s="205" t="s">
        <v>126</v>
      </c>
      <c r="E264" s="206" t="s">
        <v>404</v>
      </c>
      <c r="F264" s="207" t="s">
        <v>405</v>
      </c>
      <c r="G264" s="208" t="s">
        <v>129</v>
      </c>
      <c r="H264" s="209">
        <v>4000</v>
      </c>
      <c r="I264" s="210"/>
      <c r="J264" s="211">
        <f>ROUND(I264*H264,2)</f>
        <v>0</v>
      </c>
      <c r="K264" s="207" t="s">
        <v>130</v>
      </c>
      <c r="L264" s="45"/>
      <c r="M264" s="212" t="s">
        <v>19</v>
      </c>
      <c r="N264" s="213" t="s">
        <v>44</v>
      </c>
      <c r="O264" s="85"/>
      <c r="P264" s="214">
        <f>O264*H264</f>
        <v>0</v>
      </c>
      <c r="Q264" s="214">
        <v>0</v>
      </c>
      <c r="R264" s="214">
        <f>Q264*H264</f>
        <v>0</v>
      </c>
      <c r="S264" s="214">
        <v>0.01</v>
      </c>
      <c r="T264" s="215">
        <f>S264*H264</f>
        <v>40</v>
      </c>
      <c r="U264" s="39"/>
      <c r="V264" s="39"/>
      <c r="W264" s="39"/>
      <c r="X264" s="39"/>
      <c r="Y264" s="39"/>
      <c r="Z264" s="39"/>
      <c r="AA264" s="39"/>
      <c r="AB264" s="39"/>
      <c r="AC264" s="39"/>
      <c r="AD264" s="39"/>
      <c r="AE264" s="39"/>
      <c r="AR264" s="216" t="s">
        <v>131</v>
      </c>
      <c r="AT264" s="216" t="s">
        <v>126</v>
      </c>
      <c r="AU264" s="216" t="s">
        <v>83</v>
      </c>
      <c r="AY264" s="18" t="s">
        <v>124</v>
      </c>
      <c r="BE264" s="217">
        <f>IF(N264="základní",J264,0)</f>
        <v>0</v>
      </c>
      <c r="BF264" s="217">
        <f>IF(N264="snížená",J264,0)</f>
        <v>0</v>
      </c>
      <c r="BG264" s="217">
        <f>IF(N264="zákl. přenesená",J264,0)</f>
        <v>0</v>
      </c>
      <c r="BH264" s="217">
        <f>IF(N264="sníž. přenesená",J264,0)</f>
        <v>0</v>
      </c>
      <c r="BI264" s="217">
        <f>IF(N264="nulová",J264,0)</f>
        <v>0</v>
      </c>
      <c r="BJ264" s="18" t="s">
        <v>81</v>
      </c>
      <c r="BK264" s="217">
        <f>ROUND(I264*H264,2)</f>
        <v>0</v>
      </c>
      <c r="BL264" s="18" t="s">
        <v>131</v>
      </c>
      <c r="BM264" s="216" t="s">
        <v>406</v>
      </c>
    </row>
    <row r="265" s="2" customFormat="1">
      <c r="A265" s="39"/>
      <c r="B265" s="40"/>
      <c r="C265" s="41"/>
      <c r="D265" s="218" t="s">
        <v>133</v>
      </c>
      <c r="E265" s="41"/>
      <c r="F265" s="219" t="s">
        <v>407</v>
      </c>
      <c r="G265" s="41"/>
      <c r="H265" s="41"/>
      <c r="I265" s="220"/>
      <c r="J265" s="41"/>
      <c r="K265" s="41"/>
      <c r="L265" s="45"/>
      <c r="M265" s="221"/>
      <c r="N265" s="222"/>
      <c r="O265" s="85"/>
      <c r="P265" s="85"/>
      <c r="Q265" s="85"/>
      <c r="R265" s="85"/>
      <c r="S265" s="85"/>
      <c r="T265" s="86"/>
      <c r="U265" s="39"/>
      <c r="V265" s="39"/>
      <c r="W265" s="39"/>
      <c r="X265" s="39"/>
      <c r="Y265" s="39"/>
      <c r="Z265" s="39"/>
      <c r="AA265" s="39"/>
      <c r="AB265" s="39"/>
      <c r="AC265" s="39"/>
      <c r="AD265" s="39"/>
      <c r="AE265" s="39"/>
      <c r="AT265" s="18" t="s">
        <v>133</v>
      </c>
      <c r="AU265" s="18" t="s">
        <v>83</v>
      </c>
    </row>
    <row r="266" s="13" customFormat="1">
      <c r="A266" s="13"/>
      <c r="B266" s="223"/>
      <c r="C266" s="224"/>
      <c r="D266" s="225" t="s">
        <v>135</v>
      </c>
      <c r="E266" s="226" t="s">
        <v>19</v>
      </c>
      <c r="F266" s="227" t="s">
        <v>408</v>
      </c>
      <c r="G266" s="224"/>
      <c r="H266" s="228">
        <v>4000</v>
      </c>
      <c r="I266" s="229"/>
      <c r="J266" s="224"/>
      <c r="K266" s="224"/>
      <c r="L266" s="230"/>
      <c r="M266" s="231"/>
      <c r="N266" s="232"/>
      <c r="O266" s="232"/>
      <c r="P266" s="232"/>
      <c r="Q266" s="232"/>
      <c r="R266" s="232"/>
      <c r="S266" s="232"/>
      <c r="T266" s="233"/>
      <c r="U266" s="13"/>
      <c r="V266" s="13"/>
      <c r="W266" s="13"/>
      <c r="X266" s="13"/>
      <c r="Y266" s="13"/>
      <c r="Z266" s="13"/>
      <c r="AA266" s="13"/>
      <c r="AB266" s="13"/>
      <c r="AC266" s="13"/>
      <c r="AD266" s="13"/>
      <c r="AE266" s="13"/>
      <c r="AT266" s="234" t="s">
        <v>135</v>
      </c>
      <c r="AU266" s="234" t="s">
        <v>83</v>
      </c>
      <c r="AV266" s="13" t="s">
        <v>83</v>
      </c>
      <c r="AW266" s="13" t="s">
        <v>32</v>
      </c>
      <c r="AX266" s="13" t="s">
        <v>73</v>
      </c>
      <c r="AY266" s="234" t="s">
        <v>124</v>
      </c>
    </row>
    <row r="267" s="14" customFormat="1">
      <c r="A267" s="14"/>
      <c r="B267" s="235"/>
      <c r="C267" s="236"/>
      <c r="D267" s="225" t="s">
        <v>135</v>
      </c>
      <c r="E267" s="237" t="s">
        <v>19</v>
      </c>
      <c r="F267" s="238" t="s">
        <v>137</v>
      </c>
      <c r="G267" s="236"/>
      <c r="H267" s="239">
        <v>4000</v>
      </c>
      <c r="I267" s="240"/>
      <c r="J267" s="236"/>
      <c r="K267" s="236"/>
      <c r="L267" s="241"/>
      <c r="M267" s="242"/>
      <c r="N267" s="243"/>
      <c r="O267" s="243"/>
      <c r="P267" s="243"/>
      <c r="Q267" s="243"/>
      <c r="R267" s="243"/>
      <c r="S267" s="243"/>
      <c r="T267" s="244"/>
      <c r="U267" s="14"/>
      <c r="V267" s="14"/>
      <c r="W267" s="14"/>
      <c r="X267" s="14"/>
      <c r="Y267" s="14"/>
      <c r="Z267" s="14"/>
      <c r="AA267" s="14"/>
      <c r="AB267" s="14"/>
      <c r="AC267" s="14"/>
      <c r="AD267" s="14"/>
      <c r="AE267" s="14"/>
      <c r="AT267" s="245" t="s">
        <v>135</v>
      </c>
      <c r="AU267" s="245" t="s">
        <v>83</v>
      </c>
      <c r="AV267" s="14" t="s">
        <v>131</v>
      </c>
      <c r="AW267" s="14" t="s">
        <v>32</v>
      </c>
      <c r="AX267" s="14" t="s">
        <v>81</v>
      </c>
      <c r="AY267" s="245" t="s">
        <v>124</v>
      </c>
    </row>
    <row r="268" s="2" customFormat="1" ht="24.15" customHeight="1">
      <c r="A268" s="39"/>
      <c r="B268" s="40"/>
      <c r="C268" s="205" t="s">
        <v>409</v>
      </c>
      <c r="D268" s="205" t="s">
        <v>126</v>
      </c>
      <c r="E268" s="206" t="s">
        <v>410</v>
      </c>
      <c r="F268" s="207" t="s">
        <v>411</v>
      </c>
      <c r="G268" s="208" t="s">
        <v>175</v>
      </c>
      <c r="H268" s="209">
        <v>6</v>
      </c>
      <c r="I268" s="210"/>
      <c r="J268" s="211">
        <f>ROUND(I268*H268,2)</f>
        <v>0</v>
      </c>
      <c r="K268" s="207" t="s">
        <v>130</v>
      </c>
      <c r="L268" s="45"/>
      <c r="M268" s="212" t="s">
        <v>19</v>
      </c>
      <c r="N268" s="213" t="s">
        <v>44</v>
      </c>
      <c r="O268" s="85"/>
      <c r="P268" s="214">
        <f>O268*H268</f>
        <v>0</v>
      </c>
      <c r="Q268" s="214">
        <v>0</v>
      </c>
      <c r="R268" s="214">
        <f>Q268*H268</f>
        <v>0</v>
      </c>
      <c r="S268" s="214">
        <v>0.028000000000000001</v>
      </c>
      <c r="T268" s="215">
        <f>S268*H268</f>
        <v>0.16800000000000001</v>
      </c>
      <c r="U268" s="39"/>
      <c r="V268" s="39"/>
      <c r="W268" s="39"/>
      <c r="X268" s="39"/>
      <c r="Y268" s="39"/>
      <c r="Z268" s="39"/>
      <c r="AA268" s="39"/>
      <c r="AB268" s="39"/>
      <c r="AC268" s="39"/>
      <c r="AD268" s="39"/>
      <c r="AE268" s="39"/>
      <c r="AR268" s="216" t="s">
        <v>131</v>
      </c>
      <c r="AT268" s="216" t="s">
        <v>126</v>
      </c>
      <c r="AU268" s="216" t="s">
        <v>83</v>
      </c>
      <c r="AY268" s="18" t="s">
        <v>124</v>
      </c>
      <c r="BE268" s="217">
        <f>IF(N268="základní",J268,0)</f>
        <v>0</v>
      </c>
      <c r="BF268" s="217">
        <f>IF(N268="snížená",J268,0)</f>
        <v>0</v>
      </c>
      <c r="BG268" s="217">
        <f>IF(N268="zákl. přenesená",J268,0)</f>
        <v>0</v>
      </c>
      <c r="BH268" s="217">
        <f>IF(N268="sníž. přenesená",J268,0)</f>
        <v>0</v>
      </c>
      <c r="BI268" s="217">
        <f>IF(N268="nulová",J268,0)</f>
        <v>0</v>
      </c>
      <c r="BJ268" s="18" t="s">
        <v>81</v>
      </c>
      <c r="BK268" s="217">
        <f>ROUND(I268*H268,2)</f>
        <v>0</v>
      </c>
      <c r="BL268" s="18" t="s">
        <v>131</v>
      </c>
      <c r="BM268" s="216" t="s">
        <v>412</v>
      </c>
    </row>
    <row r="269" s="2" customFormat="1">
      <c r="A269" s="39"/>
      <c r="B269" s="40"/>
      <c r="C269" s="41"/>
      <c r="D269" s="218" t="s">
        <v>133</v>
      </c>
      <c r="E269" s="41"/>
      <c r="F269" s="219" t="s">
        <v>413</v>
      </c>
      <c r="G269" s="41"/>
      <c r="H269" s="41"/>
      <c r="I269" s="220"/>
      <c r="J269" s="41"/>
      <c r="K269" s="41"/>
      <c r="L269" s="45"/>
      <c r="M269" s="221"/>
      <c r="N269" s="222"/>
      <c r="O269" s="85"/>
      <c r="P269" s="85"/>
      <c r="Q269" s="85"/>
      <c r="R269" s="85"/>
      <c r="S269" s="85"/>
      <c r="T269" s="86"/>
      <c r="U269" s="39"/>
      <c r="V269" s="39"/>
      <c r="W269" s="39"/>
      <c r="X269" s="39"/>
      <c r="Y269" s="39"/>
      <c r="Z269" s="39"/>
      <c r="AA269" s="39"/>
      <c r="AB269" s="39"/>
      <c r="AC269" s="39"/>
      <c r="AD269" s="39"/>
      <c r="AE269" s="39"/>
      <c r="AT269" s="18" t="s">
        <v>133</v>
      </c>
      <c r="AU269" s="18" t="s">
        <v>83</v>
      </c>
    </row>
    <row r="270" s="13" customFormat="1">
      <c r="A270" s="13"/>
      <c r="B270" s="223"/>
      <c r="C270" s="224"/>
      <c r="D270" s="225" t="s">
        <v>135</v>
      </c>
      <c r="E270" s="226" t="s">
        <v>19</v>
      </c>
      <c r="F270" s="227" t="s">
        <v>414</v>
      </c>
      <c r="G270" s="224"/>
      <c r="H270" s="228">
        <v>6</v>
      </c>
      <c r="I270" s="229"/>
      <c r="J270" s="224"/>
      <c r="K270" s="224"/>
      <c r="L270" s="230"/>
      <c r="M270" s="231"/>
      <c r="N270" s="232"/>
      <c r="O270" s="232"/>
      <c r="P270" s="232"/>
      <c r="Q270" s="232"/>
      <c r="R270" s="232"/>
      <c r="S270" s="232"/>
      <c r="T270" s="233"/>
      <c r="U270" s="13"/>
      <c r="V270" s="13"/>
      <c r="W270" s="13"/>
      <c r="X270" s="13"/>
      <c r="Y270" s="13"/>
      <c r="Z270" s="13"/>
      <c r="AA270" s="13"/>
      <c r="AB270" s="13"/>
      <c r="AC270" s="13"/>
      <c r="AD270" s="13"/>
      <c r="AE270" s="13"/>
      <c r="AT270" s="234" t="s">
        <v>135</v>
      </c>
      <c r="AU270" s="234" t="s">
        <v>83</v>
      </c>
      <c r="AV270" s="13" t="s">
        <v>83</v>
      </c>
      <c r="AW270" s="13" t="s">
        <v>32</v>
      </c>
      <c r="AX270" s="13" t="s">
        <v>73</v>
      </c>
      <c r="AY270" s="234" t="s">
        <v>124</v>
      </c>
    </row>
    <row r="271" s="14" customFormat="1">
      <c r="A271" s="14"/>
      <c r="B271" s="235"/>
      <c r="C271" s="236"/>
      <c r="D271" s="225" t="s">
        <v>135</v>
      </c>
      <c r="E271" s="237" t="s">
        <v>19</v>
      </c>
      <c r="F271" s="238" t="s">
        <v>137</v>
      </c>
      <c r="G271" s="236"/>
      <c r="H271" s="239">
        <v>6</v>
      </c>
      <c r="I271" s="240"/>
      <c r="J271" s="236"/>
      <c r="K271" s="236"/>
      <c r="L271" s="241"/>
      <c r="M271" s="242"/>
      <c r="N271" s="243"/>
      <c r="O271" s="243"/>
      <c r="P271" s="243"/>
      <c r="Q271" s="243"/>
      <c r="R271" s="243"/>
      <c r="S271" s="243"/>
      <c r="T271" s="244"/>
      <c r="U271" s="14"/>
      <c r="V271" s="14"/>
      <c r="W271" s="14"/>
      <c r="X271" s="14"/>
      <c r="Y271" s="14"/>
      <c r="Z271" s="14"/>
      <c r="AA271" s="14"/>
      <c r="AB271" s="14"/>
      <c r="AC271" s="14"/>
      <c r="AD271" s="14"/>
      <c r="AE271" s="14"/>
      <c r="AT271" s="245" t="s">
        <v>135</v>
      </c>
      <c r="AU271" s="245" t="s">
        <v>83</v>
      </c>
      <c r="AV271" s="14" t="s">
        <v>131</v>
      </c>
      <c r="AW271" s="14" t="s">
        <v>32</v>
      </c>
      <c r="AX271" s="14" t="s">
        <v>81</v>
      </c>
      <c r="AY271" s="245" t="s">
        <v>124</v>
      </c>
    </row>
    <row r="272" s="2" customFormat="1" ht="33" customHeight="1">
      <c r="A272" s="39"/>
      <c r="B272" s="40"/>
      <c r="C272" s="205" t="s">
        <v>415</v>
      </c>
      <c r="D272" s="205" t="s">
        <v>126</v>
      </c>
      <c r="E272" s="206" t="s">
        <v>416</v>
      </c>
      <c r="F272" s="207" t="s">
        <v>417</v>
      </c>
      <c r="G272" s="208" t="s">
        <v>129</v>
      </c>
      <c r="H272" s="209">
        <v>439</v>
      </c>
      <c r="I272" s="210"/>
      <c r="J272" s="211">
        <f>ROUND(I272*H272,2)</f>
        <v>0</v>
      </c>
      <c r="K272" s="207" t="s">
        <v>130</v>
      </c>
      <c r="L272" s="45"/>
      <c r="M272" s="212" t="s">
        <v>19</v>
      </c>
      <c r="N272" s="213" t="s">
        <v>44</v>
      </c>
      <c r="O272" s="85"/>
      <c r="P272" s="214">
        <f>O272*H272</f>
        <v>0</v>
      </c>
      <c r="Q272" s="214">
        <v>0</v>
      </c>
      <c r="R272" s="214">
        <f>Q272*H272</f>
        <v>0</v>
      </c>
      <c r="S272" s="214">
        <v>0</v>
      </c>
      <c r="T272" s="215">
        <f>S272*H272</f>
        <v>0</v>
      </c>
      <c r="U272" s="39"/>
      <c r="V272" s="39"/>
      <c r="W272" s="39"/>
      <c r="X272" s="39"/>
      <c r="Y272" s="39"/>
      <c r="Z272" s="39"/>
      <c r="AA272" s="39"/>
      <c r="AB272" s="39"/>
      <c r="AC272" s="39"/>
      <c r="AD272" s="39"/>
      <c r="AE272" s="39"/>
      <c r="AR272" s="216" t="s">
        <v>131</v>
      </c>
      <c r="AT272" s="216" t="s">
        <v>126</v>
      </c>
      <c r="AU272" s="216" t="s">
        <v>83</v>
      </c>
      <c r="AY272" s="18" t="s">
        <v>124</v>
      </c>
      <c r="BE272" s="217">
        <f>IF(N272="základní",J272,0)</f>
        <v>0</v>
      </c>
      <c r="BF272" s="217">
        <f>IF(N272="snížená",J272,0)</f>
        <v>0</v>
      </c>
      <c r="BG272" s="217">
        <f>IF(N272="zákl. přenesená",J272,0)</f>
        <v>0</v>
      </c>
      <c r="BH272" s="217">
        <f>IF(N272="sníž. přenesená",J272,0)</f>
        <v>0</v>
      </c>
      <c r="BI272" s="217">
        <f>IF(N272="nulová",J272,0)</f>
        <v>0</v>
      </c>
      <c r="BJ272" s="18" t="s">
        <v>81</v>
      </c>
      <c r="BK272" s="217">
        <f>ROUND(I272*H272,2)</f>
        <v>0</v>
      </c>
      <c r="BL272" s="18" t="s">
        <v>131</v>
      </c>
      <c r="BM272" s="216" t="s">
        <v>418</v>
      </c>
    </row>
    <row r="273" s="2" customFormat="1">
      <c r="A273" s="39"/>
      <c r="B273" s="40"/>
      <c r="C273" s="41"/>
      <c r="D273" s="218" t="s">
        <v>133</v>
      </c>
      <c r="E273" s="41"/>
      <c r="F273" s="219" t="s">
        <v>419</v>
      </c>
      <c r="G273" s="41"/>
      <c r="H273" s="41"/>
      <c r="I273" s="220"/>
      <c r="J273" s="41"/>
      <c r="K273" s="41"/>
      <c r="L273" s="45"/>
      <c r="M273" s="221"/>
      <c r="N273" s="222"/>
      <c r="O273" s="85"/>
      <c r="P273" s="85"/>
      <c r="Q273" s="85"/>
      <c r="R273" s="85"/>
      <c r="S273" s="85"/>
      <c r="T273" s="86"/>
      <c r="U273" s="39"/>
      <c r="V273" s="39"/>
      <c r="W273" s="39"/>
      <c r="X273" s="39"/>
      <c r="Y273" s="39"/>
      <c r="Z273" s="39"/>
      <c r="AA273" s="39"/>
      <c r="AB273" s="39"/>
      <c r="AC273" s="39"/>
      <c r="AD273" s="39"/>
      <c r="AE273" s="39"/>
      <c r="AT273" s="18" t="s">
        <v>133</v>
      </c>
      <c r="AU273" s="18" t="s">
        <v>83</v>
      </c>
    </row>
    <row r="274" s="13" customFormat="1">
      <c r="A274" s="13"/>
      <c r="B274" s="223"/>
      <c r="C274" s="224"/>
      <c r="D274" s="225" t="s">
        <v>135</v>
      </c>
      <c r="E274" s="226" t="s">
        <v>19</v>
      </c>
      <c r="F274" s="227" t="s">
        <v>420</v>
      </c>
      <c r="G274" s="224"/>
      <c r="H274" s="228">
        <v>439</v>
      </c>
      <c r="I274" s="229"/>
      <c r="J274" s="224"/>
      <c r="K274" s="224"/>
      <c r="L274" s="230"/>
      <c r="M274" s="231"/>
      <c r="N274" s="232"/>
      <c r="O274" s="232"/>
      <c r="P274" s="232"/>
      <c r="Q274" s="232"/>
      <c r="R274" s="232"/>
      <c r="S274" s="232"/>
      <c r="T274" s="233"/>
      <c r="U274" s="13"/>
      <c r="V274" s="13"/>
      <c r="W274" s="13"/>
      <c r="X274" s="13"/>
      <c r="Y274" s="13"/>
      <c r="Z274" s="13"/>
      <c r="AA274" s="13"/>
      <c r="AB274" s="13"/>
      <c r="AC274" s="13"/>
      <c r="AD274" s="13"/>
      <c r="AE274" s="13"/>
      <c r="AT274" s="234" t="s">
        <v>135</v>
      </c>
      <c r="AU274" s="234" t="s">
        <v>83</v>
      </c>
      <c r="AV274" s="13" t="s">
        <v>83</v>
      </c>
      <c r="AW274" s="13" t="s">
        <v>32</v>
      </c>
      <c r="AX274" s="13" t="s">
        <v>73</v>
      </c>
      <c r="AY274" s="234" t="s">
        <v>124</v>
      </c>
    </row>
    <row r="275" s="14" customFormat="1">
      <c r="A275" s="14"/>
      <c r="B275" s="235"/>
      <c r="C275" s="236"/>
      <c r="D275" s="225" t="s">
        <v>135</v>
      </c>
      <c r="E275" s="237" t="s">
        <v>19</v>
      </c>
      <c r="F275" s="238" t="s">
        <v>137</v>
      </c>
      <c r="G275" s="236"/>
      <c r="H275" s="239">
        <v>439</v>
      </c>
      <c r="I275" s="240"/>
      <c r="J275" s="236"/>
      <c r="K275" s="236"/>
      <c r="L275" s="241"/>
      <c r="M275" s="242"/>
      <c r="N275" s="243"/>
      <c r="O275" s="243"/>
      <c r="P275" s="243"/>
      <c r="Q275" s="243"/>
      <c r="R275" s="243"/>
      <c r="S275" s="243"/>
      <c r="T275" s="244"/>
      <c r="U275" s="14"/>
      <c r="V275" s="14"/>
      <c r="W275" s="14"/>
      <c r="X275" s="14"/>
      <c r="Y275" s="14"/>
      <c r="Z275" s="14"/>
      <c r="AA275" s="14"/>
      <c r="AB275" s="14"/>
      <c r="AC275" s="14"/>
      <c r="AD275" s="14"/>
      <c r="AE275" s="14"/>
      <c r="AT275" s="245" t="s">
        <v>135</v>
      </c>
      <c r="AU275" s="245" t="s">
        <v>83</v>
      </c>
      <c r="AV275" s="14" t="s">
        <v>131</v>
      </c>
      <c r="AW275" s="14" t="s">
        <v>32</v>
      </c>
      <c r="AX275" s="14" t="s">
        <v>81</v>
      </c>
      <c r="AY275" s="245" t="s">
        <v>124</v>
      </c>
    </row>
    <row r="276" s="2" customFormat="1" ht="16.5" customHeight="1">
      <c r="A276" s="39"/>
      <c r="B276" s="40"/>
      <c r="C276" s="205" t="s">
        <v>421</v>
      </c>
      <c r="D276" s="205" t="s">
        <v>126</v>
      </c>
      <c r="E276" s="206" t="s">
        <v>422</v>
      </c>
      <c r="F276" s="207" t="s">
        <v>423</v>
      </c>
      <c r="G276" s="208" t="s">
        <v>129</v>
      </c>
      <c r="H276" s="209">
        <v>100</v>
      </c>
      <c r="I276" s="210"/>
      <c r="J276" s="211">
        <f>ROUND(I276*H276,2)</f>
        <v>0</v>
      </c>
      <c r="K276" s="207" t="s">
        <v>19</v>
      </c>
      <c r="L276" s="45"/>
      <c r="M276" s="212" t="s">
        <v>19</v>
      </c>
      <c r="N276" s="213" t="s">
        <v>44</v>
      </c>
      <c r="O276" s="85"/>
      <c r="P276" s="214">
        <f>O276*H276</f>
        <v>0</v>
      </c>
      <c r="Q276" s="214">
        <v>0</v>
      </c>
      <c r="R276" s="214">
        <f>Q276*H276</f>
        <v>0</v>
      </c>
      <c r="S276" s="214">
        <v>0</v>
      </c>
      <c r="T276" s="215">
        <f>S276*H276</f>
        <v>0</v>
      </c>
      <c r="U276" s="39"/>
      <c r="V276" s="39"/>
      <c r="W276" s="39"/>
      <c r="X276" s="39"/>
      <c r="Y276" s="39"/>
      <c r="Z276" s="39"/>
      <c r="AA276" s="39"/>
      <c r="AB276" s="39"/>
      <c r="AC276" s="39"/>
      <c r="AD276" s="39"/>
      <c r="AE276" s="39"/>
      <c r="AR276" s="216" t="s">
        <v>131</v>
      </c>
      <c r="AT276" s="216" t="s">
        <v>126</v>
      </c>
      <c r="AU276" s="216" t="s">
        <v>83</v>
      </c>
      <c r="AY276" s="18" t="s">
        <v>124</v>
      </c>
      <c r="BE276" s="217">
        <f>IF(N276="základní",J276,0)</f>
        <v>0</v>
      </c>
      <c r="BF276" s="217">
        <f>IF(N276="snížená",J276,0)</f>
        <v>0</v>
      </c>
      <c r="BG276" s="217">
        <f>IF(N276="zákl. přenesená",J276,0)</f>
        <v>0</v>
      </c>
      <c r="BH276" s="217">
        <f>IF(N276="sníž. přenesená",J276,0)</f>
        <v>0</v>
      </c>
      <c r="BI276" s="217">
        <f>IF(N276="nulová",J276,0)</f>
        <v>0</v>
      </c>
      <c r="BJ276" s="18" t="s">
        <v>81</v>
      </c>
      <c r="BK276" s="217">
        <f>ROUND(I276*H276,2)</f>
        <v>0</v>
      </c>
      <c r="BL276" s="18" t="s">
        <v>131</v>
      </c>
      <c r="BM276" s="216" t="s">
        <v>424</v>
      </c>
    </row>
    <row r="277" s="13" customFormat="1">
      <c r="A277" s="13"/>
      <c r="B277" s="223"/>
      <c r="C277" s="224"/>
      <c r="D277" s="225" t="s">
        <v>135</v>
      </c>
      <c r="E277" s="226" t="s">
        <v>19</v>
      </c>
      <c r="F277" s="227" t="s">
        <v>425</v>
      </c>
      <c r="G277" s="224"/>
      <c r="H277" s="228">
        <v>100</v>
      </c>
      <c r="I277" s="229"/>
      <c r="J277" s="224"/>
      <c r="K277" s="224"/>
      <c r="L277" s="230"/>
      <c r="M277" s="231"/>
      <c r="N277" s="232"/>
      <c r="O277" s="232"/>
      <c r="P277" s="232"/>
      <c r="Q277" s="232"/>
      <c r="R277" s="232"/>
      <c r="S277" s="232"/>
      <c r="T277" s="233"/>
      <c r="U277" s="13"/>
      <c r="V277" s="13"/>
      <c r="W277" s="13"/>
      <c r="X277" s="13"/>
      <c r="Y277" s="13"/>
      <c r="Z277" s="13"/>
      <c r="AA277" s="13"/>
      <c r="AB277" s="13"/>
      <c r="AC277" s="13"/>
      <c r="AD277" s="13"/>
      <c r="AE277" s="13"/>
      <c r="AT277" s="234" t="s">
        <v>135</v>
      </c>
      <c r="AU277" s="234" t="s">
        <v>83</v>
      </c>
      <c r="AV277" s="13" t="s">
        <v>83</v>
      </c>
      <c r="AW277" s="13" t="s">
        <v>32</v>
      </c>
      <c r="AX277" s="13" t="s">
        <v>73</v>
      </c>
      <c r="AY277" s="234" t="s">
        <v>124</v>
      </c>
    </row>
    <row r="278" s="14" customFormat="1">
      <c r="A278" s="14"/>
      <c r="B278" s="235"/>
      <c r="C278" s="236"/>
      <c r="D278" s="225" t="s">
        <v>135</v>
      </c>
      <c r="E278" s="237" t="s">
        <v>19</v>
      </c>
      <c r="F278" s="238" t="s">
        <v>137</v>
      </c>
      <c r="G278" s="236"/>
      <c r="H278" s="239">
        <v>100</v>
      </c>
      <c r="I278" s="240"/>
      <c r="J278" s="236"/>
      <c r="K278" s="236"/>
      <c r="L278" s="241"/>
      <c r="M278" s="242"/>
      <c r="N278" s="243"/>
      <c r="O278" s="243"/>
      <c r="P278" s="243"/>
      <c r="Q278" s="243"/>
      <c r="R278" s="243"/>
      <c r="S278" s="243"/>
      <c r="T278" s="244"/>
      <c r="U278" s="14"/>
      <c r="V278" s="14"/>
      <c r="W278" s="14"/>
      <c r="X278" s="14"/>
      <c r="Y278" s="14"/>
      <c r="Z278" s="14"/>
      <c r="AA278" s="14"/>
      <c r="AB278" s="14"/>
      <c r="AC278" s="14"/>
      <c r="AD278" s="14"/>
      <c r="AE278" s="14"/>
      <c r="AT278" s="245" t="s">
        <v>135</v>
      </c>
      <c r="AU278" s="245" t="s">
        <v>83</v>
      </c>
      <c r="AV278" s="14" t="s">
        <v>131</v>
      </c>
      <c r="AW278" s="14" t="s">
        <v>32</v>
      </c>
      <c r="AX278" s="14" t="s">
        <v>81</v>
      </c>
      <c r="AY278" s="245" t="s">
        <v>124</v>
      </c>
    </row>
    <row r="279" s="12" customFormat="1" ht="22.8" customHeight="1">
      <c r="A279" s="12"/>
      <c r="B279" s="189"/>
      <c r="C279" s="190"/>
      <c r="D279" s="191" t="s">
        <v>72</v>
      </c>
      <c r="E279" s="203" t="s">
        <v>426</v>
      </c>
      <c r="F279" s="203" t="s">
        <v>427</v>
      </c>
      <c r="G279" s="190"/>
      <c r="H279" s="190"/>
      <c r="I279" s="193"/>
      <c r="J279" s="204">
        <f>BK279</f>
        <v>0</v>
      </c>
      <c r="K279" s="190"/>
      <c r="L279" s="195"/>
      <c r="M279" s="196"/>
      <c r="N279" s="197"/>
      <c r="O279" s="197"/>
      <c r="P279" s="198">
        <f>SUM(P280:P319)</f>
        <v>0</v>
      </c>
      <c r="Q279" s="197"/>
      <c r="R279" s="198">
        <f>SUM(R280:R319)</f>
        <v>0</v>
      </c>
      <c r="S279" s="197"/>
      <c r="T279" s="199">
        <f>SUM(T280:T319)</f>
        <v>0</v>
      </c>
      <c r="U279" s="12"/>
      <c r="V279" s="12"/>
      <c r="W279" s="12"/>
      <c r="X279" s="12"/>
      <c r="Y279" s="12"/>
      <c r="Z279" s="12"/>
      <c r="AA279" s="12"/>
      <c r="AB279" s="12"/>
      <c r="AC279" s="12"/>
      <c r="AD279" s="12"/>
      <c r="AE279" s="12"/>
      <c r="AR279" s="200" t="s">
        <v>81</v>
      </c>
      <c r="AT279" s="201" t="s">
        <v>72</v>
      </c>
      <c r="AU279" s="201" t="s">
        <v>81</v>
      </c>
      <c r="AY279" s="200" t="s">
        <v>124</v>
      </c>
      <c r="BK279" s="202">
        <f>SUM(BK280:BK319)</f>
        <v>0</v>
      </c>
    </row>
    <row r="280" s="2" customFormat="1" ht="24.15" customHeight="1">
      <c r="A280" s="39"/>
      <c r="B280" s="40"/>
      <c r="C280" s="205" t="s">
        <v>428</v>
      </c>
      <c r="D280" s="205" t="s">
        <v>126</v>
      </c>
      <c r="E280" s="206" t="s">
        <v>429</v>
      </c>
      <c r="F280" s="207" t="s">
        <v>430</v>
      </c>
      <c r="G280" s="208" t="s">
        <v>200</v>
      </c>
      <c r="H280" s="209">
        <v>167.31</v>
      </c>
      <c r="I280" s="210"/>
      <c r="J280" s="211">
        <f>ROUND(I280*H280,2)</f>
        <v>0</v>
      </c>
      <c r="K280" s="207" t="s">
        <v>130</v>
      </c>
      <c r="L280" s="45"/>
      <c r="M280" s="212" t="s">
        <v>19</v>
      </c>
      <c r="N280" s="213" t="s">
        <v>44</v>
      </c>
      <c r="O280" s="85"/>
      <c r="P280" s="214">
        <f>O280*H280</f>
        <v>0</v>
      </c>
      <c r="Q280" s="214">
        <v>0</v>
      </c>
      <c r="R280" s="214">
        <f>Q280*H280</f>
        <v>0</v>
      </c>
      <c r="S280" s="214">
        <v>0</v>
      </c>
      <c r="T280" s="215">
        <f>S280*H280</f>
        <v>0</v>
      </c>
      <c r="U280" s="39"/>
      <c r="V280" s="39"/>
      <c r="W280" s="39"/>
      <c r="X280" s="39"/>
      <c r="Y280" s="39"/>
      <c r="Z280" s="39"/>
      <c r="AA280" s="39"/>
      <c r="AB280" s="39"/>
      <c r="AC280" s="39"/>
      <c r="AD280" s="39"/>
      <c r="AE280" s="39"/>
      <c r="AR280" s="216" t="s">
        <v>131</v>
      </c>
      <c r="AT280" s="216" t="s">
        <v>126</v>
      </c>
      <c r="AU280" s="216" t="s">
        <v>83</v>
      </c>
      <c r="AY280" s="18" t="s">
        <v>124</v>
      </c>
      <c r="BE280" s="217">
        <f>IF(N280="základní",J280,0)</f>
        <v>0</v>
      </c>
      <c r="BF280" s="217">
        <f>IF(N280="snížená",J280,0)</f>
        <v>0</v>
      </c>
      <c r="BG280" s="217">
        <f>IF(N280="zákl. přenesená",J280,0)</f>
        <v>0</v>
      </c>
      <c r="BH280" s="217">
        <f>IF(N280="sníž. přenesená",J280,0)</f>
        <v>0</v>
      </c>
      <c r="BI280" s="217">
        <f>IF(N280="nulová",J280,0)</f>
        <v>0</v>
      </c>
      <c r="BJ280" s="18" t="s">
        <v>81</v>
      </c>
      <c r="BK280" s="217">
        <f>ROUND(I280*H280,2)</f>
        <v>0</v>
      </c>
      <c r="BL280" s="18" t="s">
        <v>131</v>
      </c>
      <c r="BM280" s="216" t="s">
        <v>431</v>
      </c>
    </row>
    <row r="281" s="2" customFormat="1">
      <c r="A281" s="39"/>
      <c r="B281" s="40"/>
      <c r="C281" s="41"/>
      <c r="D281" s="218" t="s">
        <v>133</v>
      </c>
      <c r="E281" s="41"/>
      <c r="F281" s="219" t="s">
        <v>432</v>
      </c>
      <c r="G281" s="41"/>
      <c r="H281" s="41"/>
      <c r="I281" s="220"/>
      <c r="J281" s="41"/>
      <c r="K281" s="41"/>
      <c r="L281" s="45"/>
      <c r="M281" s="221"/>
      <c r="N281" s="222"/>
      <c r="O281" s="85"/>
      <c r="P281" s="85"/>
      <c r="Q281" s="85"/>
      <c r="R281" s="85"/>
      <c r="S281" s="85"/>
      <c r="T281" s="86"/>
      <c r="U281" s="39"/>
      <c r="V281" s="39"/>
      <c r="W281" s="39"/>
      <c r="X281" s="39"/>
      <c r="Y281" s="39"/>
      <c r="Z281" s="39"/>
      <c r="AA281" s="39"/>
      <c r="AB281" s="39"/>
      <c r="AC281" s="39"/>
      <c r="AD281" s="39"/>
      <c r="AE281" s="39"/>
      <c r="AT281" s="18" t="s">
        <v>133</v>
      </c>
      <c r="AU281" s="18" t="s">
        <v>83</v>
      </c>
    </row>
    <row r="282" s="13" customFormat="1">
      <c r="A282" s="13"/>
      <c r="B282" s="223"/>
      <c r="C282" s="224"/>
      <c r="D282" s="225" t="s">
        <v>135</v>
      </c>
      <c r="E282" s="226" t="s">
        <v>19</v>
      </c>
      <c r="F282" s="227" t="s">
        <v>433</v>
      </c>
      <c r="G282" s="224"/>
      <c r="H282" s="228">
        <v>40</v>
      </c>
      <c r="I282" s="229"/>
      <c r="J282" s="224"/>
      <c r="K282" s="224"/>
      <c r="L282" s="230"/>
      <c r="M282" s="231"/>
      <c r="N282" s="232"/>
      <c r="O282" s="232"/>
      <c r="P282" s="232"/>
      <c r="Q282" s="232"/>
      <c r="R282" s="232"/>
      <c r="S282" s="232"/>
      <c r="T282" s="233"/>
      <c r="U282" s="13"/>
      <c r="V282" s="13"/>
      <c r="W282" s="13"/>
      <c r="X282" s="13"/>
      <c r="Y282" s="13"/>
      <c r="Z282" s="13"/>
      <c r="AA282" s="13"/>
      <c r="AB282" s="13"/>
      <c r="AC282" s="13"/>
      <c r="AD282" s="13"/>
      <c r="AE282" s="13"/>
      <c r="AT282" s="234" t="s">
        <v>135</v>
      </c>
      <c r="AU282" s="234" t="s">
        <v>83</v>
      </c>
      <c r="AV282" s="13" t="s">
        <v>83</v>
      </c>
      <c r="AW282" s="13" t="s">
        <v>32</v>
      </c>
      <c r="AX282" s="13" t="s">
        <v>73</v>
      </c>
      <c r="AY282" s="234" t="s">
        <v>124</v>
      </c>
    </row>
    <row r="283" s="13" customFormat="1">
      <c r="A283" s="13"/>
      <c r="B283" s="223"/>
      <c r="C283" s="224"/>
      <c r="D283" s="225" t="s">
        <v>135</v>
      </c>
      <c r="E283" s="226" t="s">
        <v>19</v>
      </c>
      <c r="F283" s="227" t="s">
        <v>434</v>
      </c>
      <c r="G283" s="224"/>
      <c r="H283" s="228">
        <v>127.31</v>
      </c>
      <c r="I283" s="229"/>
      <c r="J283" s="224"/>
      <c r="K283" s="224"/>
      <c r="L283" s="230"/>
      <c r="M283" s="231"/>
      <c r="N283" s="232"/>
      <c r="O283" s="232"/>
      <c r="P283" s="232"/>
      <c r="Q283" s="232"/>
      <c r="R283" s="232"/>
      <c r="S283" s="232"/>
      <c r="T283" s="233"/>
      <c r="U283" s="13"/>
      <c r="V283" s="13"/>
      <c r="W283" s="13"/>
      <c r="X283" s="13"/>
      <c r="Y283" s="13"/>
      <c r="Z283" s="13"/>
      <c r="AA283" s="13"/>
      <c r="AB283" s="13"/>
      <c r="AC283" s="13"/>
      <c r="AD283" s="13"/>
      <c r="AE283" s="13"/>
      <c r="AT283" s="234" t="s">
        <v>135</v>
      </c>
      <c r="AU283" s="234" t="s">
        <v>83</v>
      </c>
      <c r="AV283" s="13" t="s">
        <v>83</v>
      </c>
      <c r="AW283" s="13" t="s">
        <v>32</v>
      </c>
      <c r="AX283" s="13" t="s">
        <v>73</v>
      </c>
      <c r="AY283" s="234" t="s">
        <v>124</v>
      </c>
    </row>
    <row r="284" s="14" customFormat="1">
      <c r="A284" s="14"/>
      <c r="B284" s="235"/>
      <c r="C284" s="236"/>
      <c r="D284" s="225" t="s">
        <v>135</v>
      </c>
      <c r="E284" s="237" t="s">
        <v>19</v>
      </c>
      <c r="F284" s="238" t="s">
        <v>137</v>
      </c>
      <c r="G284" s="236"/>
      <c r="H284" s="239">
        <v>167.31</v>
      </c>
      <c r="I284" s="240"/>
      <c r="J284" s="236"/>
      <c r="K284" s="236"/>
      <c r="L284" s="241"/>
      <c r="M284" s="242"/>
      <c r="N284" s="243"/>
      <c r="O284" s="243"/>
      <c r="P284" s="243"/>
      <c r="Q284" s="243"/>
      <c r="R284" s="243"/>
      <c r="S284" s="243"/>
      <c r="T284" s="244"/>
      <c r="U284" s="14"/>
      <c r="V284" s="14"/>
      <c r="W284" s="14"/>
      <c r="X284" s="14"/>
      <c r="Y284" s="14"/>
      <c r="Z284" s="14"/>
      <c r="AA284" s="14"/>
      <c r="AB284" s="14"/>
      <c r="AC284" s="14"/>
      <c r="AD284" s="14"/>
      <c r="AE284" s="14"/>
      <c r="AT284" s="245" t="s">
        <v>135</v>
      </c>
      <c r="AU284" s="245" t="s">
        <v>83</v>
      </c>
      <c r="AV284" s="14" t="s">
        <v>131</v>
      </c>
      <c r="AW284" s="14" t="s">
        <v>32</v>
      </c>
      <c r="AX284" s="14" t="s">
        <v>81</v>
      </c>
      <c r="AY284" s="245" t="s">
        <v>124</v>
      </c>
    </row>
    <row r="285" s="2" customFormat="1" ht="24.15" customHeight="1">
      <c r="A285" s="39"/>
      <c r="B285" s="40"/>
      <c r="C285" s="205" t="s">
        <v>435</v>
      </c>
      <c r="D285" s="205" t="s">
        <v>126</v>
      </c>
      <c r="E285" s="206" t="s">
        <v>436</v>
      </c>
      <c r="F285" s="207" t="s">
        <v>437</v>
      </c>
      <c r="G285" s="208" t="s">
        <v>200</v>
      </c>
      <c r="H285" s="209">
        <v>3178.8899999999999</v>
      </c>
      <c r="I285" s="210"/>
      <c r="J285" s="211">
        <f>ROUND(I285*H285,2)</f>
        <v>0</v>
      </c>
      <c r="K285" s="207" t="s">
        <v>130</v>
      </c>
      <c r="L285" s="45"/>
      <c r="M285" s="212" t="s">
        <v>19</v>
      </c>
      <c r="N285" s="213" t="s">
        <v>44</v>
      </c>
      <c r="O285" s="85"/>
      <c r="P285" s="214">
        <f>O285*H285</f>
        <v>0</v>
      </c>
      <c r="Q285" s="214">
        <v>0</v>
      </c>
      <c r="R285" s="214">
        <f>Q285*H285</f>
        <v>0</v>
      </c>
      <c r="S285" s="214">
        <v>0</v>
      </c>
      <c r="T285" s="215">
        <f>S285*H285</f>
        <v>0</v>
      </c>
      <c r="U285" s="39"/>
      <c r="V285" s="39"/>
      <c r="W285" s="39"/>
      <c r="X285" s="39"/>
      <c r="Y285" s="39"/>
      <c r="Z285" s="39"/>
      <c r="AA285" s="39"/>
      <c r="AB285" s="39"/>
      <c r="AC285" s="39"/>
      <c r="AD285" s="39"/>
      <c r="AE285" s="39"/>
      <c r="AR285" s="216" t="s">
        <v>131</v>
      </c>
      <c r="AT285" s="216" t="s">
        <v>126</v>
      </c>
      <c r="AU285" s="216" t="s">
        <v>83</v>
      </c>
      <c r="AY285" s="18" t="s">
        <v>124</v>
      </c>
      <c r="BE285" s="217">
        <f>IF(N285="základní",J285,0)</f>
        <v>0</v>
      </c>
      <c r="BF285" s="217">
        <f>IF(N285="snížená",J285,0)</f>
        <v>0</v>
      </c>
      <c r="BG285" s="217">
        <f>IF(N285="zákl. přenesená",J285,0)</f>
        <v>0</v>
      </c>
      <c r="BH285" s="217">
        <f>IF(N285="sníž. přenesená",J285,0)</f>
        <v>0</v>
      </c>
      <c r="BI285" s="217">
        <f>IF(N285="nulová",J285,0)</f>
        <v>0</v>
      </c>
      <c r="BJ285" s="18" t="s">
        <v>81</v>
      </c>
      <c r="BK285" s="217">
        <f>ROUND(I285*H285,2)</f>
        <v>0</v>
      </c>
      <c r="BL285" s="18" t="s">
        <v>131</v>
      </c>
      <c r="BM285" s="216" t="s">
        <v>438</v>
      </c>
    </row>
    <row r="286" s="2" customFormat="1">
      <c r="A286" s="39"/>
      <c r="B286" s="40"/>
      <c r="C286" s="41"/>
      <c r="D286" s="218" t="s">
        <v>133</v>
      </c>
      <c r="E286" s="41"/>
      <c r="F286" s="219" t="s">
        <v>439</v>
      </c>
      <c r="G286" s="41"/>
      <c r="H286" s="41"/>
      <c r="I286" s="220"/>
      <c r="J286" s="41"/>
      <c r="K286" s="41"/>
      <c r="L286" s="45"/>
      <c r="M286" s="221"/>
      <c r="N286" s="222"/>
      <c r="O286" s="85"/>
      <c r="P286" s="85"/>
      <c r="Q286" s="85"/>
      <c r="R286" s="85"/>
      <c r="S286" s="85"/>
      <c r="T286" s="86"/>
      <c r="U286" s="39"/>
      <c r="V286" s="39"/>
      <c r="W286" s="39"/>
      <c r="X286" s="39"/>
      <c r="Y286" s="39"/>
      <c r="Z286" s="39"/>
      <c r="AA286" s="39"/>
      <c r="AB286" s="39"/>
      <c r="AC286" s="39"/>
      <c r="AD286" s="39"/>
      <c r="AE286" s="39"/>
      <c r="AT286" s="18" t="s">
        <v>133</v>
      </c>
      <c r="AU286" s="18" t="s">
        <v>83</v>
      </c>
    </row>
    <row r="287" s="13" customFormat="1">
      <c r="A287" s="13"/>
      <c r="B287" s="223"/>
      <c r="C287" s="224"/>
      <c r="D287" s="225" t="s">
        <v>135</v>
      </c>
      <c r="E287" s="226" t="s">
        <v>19</v>
      </c>
      <c r="F287" s="227" t="s">
        <v>440</v>
      </c>
      <c r="G287" s="224"/>
      <c r="H287" s="228">
        <v>3178.8899999999999</v>
      </c>
      <c r="I287" s="229"/>
      <c r="J287" s="224"/>
      <c r="K287" s="224"/>
      <c r="L287" s="230"/>
      <c r="M287" s="231"/>
      <c r="N287" s="232"/>
      <c r="O287" s="232"/>
      <c r="P287" s="232"/>
      <c r="Q287" s="232"/>
      <c r="R287" s="232"/>
      <c r="S287" s="232"/>
      <c r="T287" s="233"/>
      <c r="U287" s="13"/>
      <c r="V287" s="13"/>
      <c r="W287" s="13"/>
      <c r="X287" s="13"/>
      <c r="Y287" s="13"/>
      <c r="Z287" s="13"/>
      <c r="AA287" s="13"/>
      <c r="AB287" s="13"/>
      <c r="AC287" s="13"/>
      <c r="AD287" s="13"/>
      <c r="AE287" s="13"/>
      <c r="AT287" s="234" t="s">
        <v>135</v>
      </c>
      <c r="AU287" s="234" t="s">
        <v>83</v>
      </c>
      <c r="AV287" s="13" t="s">
        <v>83</v>
      </c>
      <c r="AW287" s="13" t="s">
        <v>32</v>
      </c>
      <c r="AX287" s="13" t="s">
        <v>73</v>
      </c>
      <c r="AY287" s="234" t="s">
        <v>124</v>
      </c>
    </row>
    <row r="288" s="14" customFormat="1">
      <c r="A288" s="14"/>
      <c r="B288" s="235"/>
      <c r="C288" s="236"/>
      <c r="D288" s="225" t="s">
        <v>135</v>
      </c>
      <c r="E288" s="237" t="s">
        <v>19</v>
      </c>
      <c r="F288" s="238" t="s">
        <v>137</v>
      </c>
      <c r="G288" s="236"/>
      <c r="H288" s="239">
        <v>3178.8899999999999</v>
      </c>
      <c r="I288" s="240"/>
      <c r="J288" s="236"/>
      <c r="K288" s="236"/>
      <c r="L288" s="241"/>
      <c r="M288" s="242"/>
      <c r="N288" s="243"/>
      <c r="O288" s="243"/>
      <c r="P288" s="243"/>
      <c r="Q288" s="243"/>
      <c r="R288" s="243"/>
      <c r="S288" s="243"/>
      <c r="T288" s="244"/>
      <c r="U288" s="14"/>
      <c r="V288" s="14"/>
      <c r="W288" s="14"/>
      <c r="X288" s="14"/>
      <c r="Y288" s="14"/>
      <c r="Z288" s="14"/>
      <c r="AA288" s="14"/>
      <c r="AB288" s="14"/>
      <c r="AC288" s="14"/>
      <c r="AD288" s="14"/>
      <c r="AE288" s="14"/>
      <c r="AT288" s="245" t="s">
        <v>135</v>
      </c>
      <c r="AU288" s="245" t="s">
        <v>83</v>
      </c>
      <c r="AV288" s="14" t="s">
        <v>131</v>
      </c>
      <c r="AW288" s="14" t="s">
        <v>32</v>
      </c>
      <c r="AX288" s="14" t="s">
        <v>81</v>
      </c>
      <c r="AY288" s="245" t="s">
        <v>124</v>
      </c>
    </row>
    <row r="289" s="2" customFormat="1" ht="24.15" customHeight="1">
      <c r="A289" s="39"/>
      <c r="B289" s="40"/>
      <c r="C289" s="205" t="s">
        <v>441</v>
      </c>
      <c r="D289" s="205" t="s">
        <v>126</v>
      </c>
      <c r="E289" s="206" t="s">
        <v>442</v>
      </c>
      <c r="F289" s="207" t="s">
        <v>443</v>
      </c>
      <c r="G289" s="208" t="s">
        <v>200</v>
      </c>
      <c r="H289" s="209">
        <v>240.82900000000001</v>
      </c>
      <c r="I289" s="210"/>
      <c r="J289" s="211">
        <f>ROUND(I289*H289,2)</f>
        <v>0</v>
      </c>
      <c r="K289" s="207" t="s">
        <v>130</v>
      </c>
      <c r="L289" s="45"/>
      <c r="M289" s="212" t="s">
        <v>19</v>
      </c>
      <c r="N289" s="213" t="s">
        <v>44</v>
      </c>
      <c r="O289" s="85"/>
      <c r="P289" s="214">
        <f>O289*H289</f>
        <v>0</v>
      </c>
      <c r="Q289" s="214">
        <v>0</v>
      </c>
      <c r="R289" s="214">
        <f>Q289*H289</f>
        <v>0</v>
      </c>
      <c r="S289" s="214">
        <v>0</v>
      </c>
      <c r="T289" s="215">
        <f>S289*H289</f>
        <v>0</v>
      </c>
      <c r="U289" s="39"/>
      <c r="V289" s="39"/>
      <c r="W289" s="39"/>
      <c r="X289" s="39"/>
      <c r="Y289" s="39"/>
      <c r="Z289" s="39"/>
      <c r="AA289" s="39"/>
      <c r="AB289" s="39"/>
      <c r="AC289" s="39"/>
      <c r="AD289" s="39"/>
      <c r="AE289" s="39"/>
      <c r="AR289" s="216" t="s">
        <v>131</v>
      </c>
      <c r="AT289" s="216" t="s">
        <v>126</v>
      </c>
      <c r="AU289" s="216" t="s">
        <v>83</v>
      </c>
      <c r="AY289" s="18" t="s">
        <v>124</v>
      </c>
      <c r="BE289" s="217">
        <f>IF(N289="základní",J289,0)</f>
        <v>0</v>
      </c>
      <c r="BF289" s="217">
        <f>IF(N289="snížená",J289,0)</f>
        <v>0</v>
      </c>
      <c r="BG289" s="217">
        <f>IF(N289="zákl. přenesená",J289,0)</f>
        <v>0</v>
      </c>
      <c r="BH289" s="217">
        <f>IF(N289="sníž. přenesená",J289,0)</f>
        <v>0</v>
      </c>
      <c r="BI289" s="217">
        <f>IF(N289="nulová",J289,0)</f>
        <v>0</v>
      </c>
      <c r="BJ289" s="18" t="s">
        <v>81</v>
      </c>
      <c r="BK289" s="217">
        <f>ROUND(I289*H289,2)</f>
        <v>0</v>
      </c>
      <c r="BL289" s="18" t="s">
        <v>131</v>
      </c>
      <c r="BM289" s="216" t="s">
        <v>444</v>
      </c>
    </row>
    <row r="290" s="2" customFormat="1">
      <c r="A290" s="39"/>
      <c r="B290" s="40"/>
      <c r="C290" s="41"/>
      <c r="D290" s="218" t="s">
        <v>133</v>
      </c>
      <c r="E290" s="41"/>
      <c r="F290" s="219" t="s">
        <v>445</v>
      </c>
      <c r="G290" s="41"/>
      <c r="H290" s="41"/>
      <c r="I290" s="220"/>
      <c r="J290" s="41"/>
      <c r="K290" s="41"/>
      <c r="L290" s="45"/>
      <c r="M290" s="221"/>
      <c r="N290" s="222"/>
      <c r="O290" s="85"/>
      <c r="P290" s="85"/>
      <c r="Q290" s="85"/>
      <c r="R290" s="85"/>
      <c r="S290" s="85"/>
      <c r="T290" s="86"/>
      <c r="U290" s="39"/>
      <c r="V290" s="39"/>
      <c r="W290" s="39"/>
      <c r="X290" s="39"/>
      <c r="Y290" s="39"/>
      <c r="Z290" s="39"/>
      <c r="AA290" s="39"/>
      <c r="AB290" s="39"/>
      <c r="AC290" s="39"/>
      <c r="AD290" s="39"/>
      <c r="AE290" s="39"/>
      <c r="AT290" s="18" t="s">
        <v>133</v>
      </c>
      <c r="AU290" s="18" t="s">
        <v>83</v>
      </c>
    </row>
    <row r="291" s="13" customFormat="1">
      <c r="A291" s="13"/>
      <c r="B291" s="223"/>
      <c r="C291" s="224"/>
      <c r="D291" s="225" t="s">
        <v>135</v>
      </c>
      <c r="E291" s="226" t="s">
        <v>19</v>
      </c>
      <c r="F291" s="227" t="s">
        <v>446</v>
      </c>
      <c r="G291" s="224"/>
      <c r="H291" s="228">
        <v>197.03899999999999</v>
      </c>
      <c r="I291" s="229"/>
      <c r="J291" s="224"/>
      <c r="K291" s="224"/>
      <c r="L291" s="230"/>
      <c r="M291" s="231"/>
      <c r="N291" s="232"/>
      <c r="O291" s="232"/>
      <c r="P291" s="232"/>
      <c r="Q291" s="232"/>
      <c r="R291" s="232"/>
      <c r="S291" s="232"/>
      <c r="T291" s="233"/>
      <c r="U291" s="13"/>
      <c r="V291" s="13"/>
      <c r="W291" s="13"/>
      <c r="X291" s="13"/>
      <c r="Y291" s="13"/>
      <c r="Z291" s="13"/>
      <c r="AA291" s="13"/>
      <c r="AB291" s="13"/>
      <c r="AC291" s="13"/>
      <c r="AD291" s="13"/>
      <c r="AE291" s="13"/>
      <c r="AT291" s="234" t="s">
        <v>135</v>
      </c>
      <c r="AU291" s="234" t="s">
        <v>83</v>
      </c>
      <c r="AV291" s="13" t="s">
        <v>83</v>
      </c>
      <c r="AW291" s="13" t="s">
        <v>32</v>
      </c>
      <c r="AX291" s="13" t="s">
        <v>73</v>
      </c>
      <c r="AY291" s="234" t="s">
        <v>124</v>
      </c>
    </row>
    <row r="292" s="13" customFormat="1">
      <c r="A292" s="13"/>
      <c r="B292" s="223"/>
      <c r="C292" s="224"/>
      <c r="D292" s="225" t="s">
        <v>135</v>
      </c>
      <c r="E292" s="226" t="s">
        <v>19</v>
      </c>
      <c r="F292" s="227" t="s">
        <v>447</v>
      </c>
      <c r="G292" s="224"/>
      <c r="H292" s="228">
        <v>43.789999999999999</v>
      </c>
      <c r="I292" s="229"/>
      <c r="J292" s="224"/>
      <c r="K292" s="224"/>
      <c r="L292" s="230"/>
      <c r="M292" s="231"/>
      <c r="N292" s="232"/>
      <c r="O292" s="232"/>
      <c r="P292" s="232"/>
      <c r="Q292" s="232"/>
      <c r="R292" s="232"/>
      <c r="S292" s="232"/>
      <c r="T292" s="233"/>
      <c r="U292" s="13"/>
      <c r="V292" s="13"/>
      <c r="W292" s="13"/>
      <c r="X292" s="13"/>
      <c r="Y292" s="13"/>
      <c r="Z292" s="13"/>
      <c r="AA292" s="13"/>
      <c r="AB292" s="13"/>
      <c r="AC292" s="13"/>
      <c r="AD292" s="13"/>
      <c r="AE292" s="13"/>
      <c r="AT292" s="234" t="s">
        <v>135</v>
      </c>
      <c r="AU292" s="234" t="s">
        <v>83</v>
      </c>
      <c r="AV292" s="13" t="s">
        <v>83</v>
      </c>
      <c r="AW292" s="13" t="s">
        <v>32</v>
      </c>
      <c r="AX292" s="13" t="s">
        <v>73</v>
      </c>
      <c r="AY292" s="234" t="s">
        <v>124</v>
      </c>
    </row>
    <row r="293" s="14" customFormat="1">
      <c r="A293" s="14"/>
      <c r="B293" s="235"/>
      <c r="C293" s="236"/>
      <c r="D293" s="225" t="s">
        <v>135</v>
      </c>
      <c r="E293" s="237" t="s">
        <v>19</v>
      </c>
      <c r="F293" s="238" t="s">
        <v>137</v>
      </c>
      <c r="G293" s="236"/>
      <c r="H293" s="239">
        <v>240.82899999999998</v>
      </c>
      <c r="I293" s="240"/>
      <c r="J293" s="236"/>
      <c r="K293" s="236"/>
      <c r="L293" s="241"/>
      <c r="M293" s="242"/>
      <c r="N293" s="243"/>
      <c r="O293" s="243"/>
      <c r="P293" s="243"/>
      <c r="Q293" s="243"/>
      <c r="R293" s="243"/>
      <c r="S293" s="243"/>
      <c r="T293" s="244"/>
      <c r="U293" s="14"/>
      <c r="V293" s="14"/>
      <c r="W293" s="14"/>
      <c r="X293" s="14"/>
      <c r="Y293" s="14"/>
      <c r="Z293" s="14"/>
      <c r="AA293" s="14"/>
      <c r="AB293" s="14"/>
      <c r="AC293" s="14"/>
      <c r="AD293" s="14"/>
      <c r="AE293" s="14"/>
      <c r="AT293" s="245" t="s">
        <v>135</v>
      </c>
      <c r="AU293" s="245" t="s">
        <v>83</v>
      </c>
      <c r="AV293" s="14" t="s">
        <v>131</v>
      </c>
      <c r="AW293" s="14" t="s">
        <v>32</v>
      </c>
      <c r="AX293" s="14" t="s">
        <v>81</v>
      </c>
      <c r="AY293" s="245" t="s">
        <v>124</v>
      </c>
    </row>
    <row r="294" s="2" customFormat="1" ht="24.15" customHeight="1">
      <c r="A294" s="39"/>
      <c r="B294" s="40"/>
      <c r="C294" s="205" t="s">
        <v>448</v>
      </c>
      <c r="D294" s="205" t="s">
        <v>126</v>
      </c>
      <c r="E294" s="206" t="s">
        <v>449</v>
      </c>
      <c r="F294" s="207" t="s">
        <v>437</v>
      </c>
      <c r="G294" s="208" t="s">
        <v>200</v>
      </c>
      <c r="H294" s="209">
        <v>4575.7510000000002</v>
      </c>
      <c r="I294" s="210"/>
      <c r="J294" s="211">
        <f>ROUND(I294*H294,2)</f>
        <v>0</v>
      </c>
      <c r="K294" s="207" t="s">
        <v>130</v>
      </c>
      <c r="L294" s="45"/>
      <c r="M294" s="212" t="s">
        <v>19</v>
      </c>
      <c r="N294" s="213" t="s">
        <v>44</v>
      </c>
      <c r="O294" s="85"/>
      <c r="P294" s="214">
        <f>O294*H294</f>
        <v>0</v>
      </c>
      <c r="Q294" s="214">
        <v>0</v>
      </c>
      <c r="R294" s="214">
        <f>Q294*H294</f>
        <v>0</v>
      </c>
      <c r="S294" s="214">
        <v>0</v>
      </c>
      <c r="T294" s="215">
        <f>S294*H294</f>
        <v>0</v>
      </c>
      <c r="U294" s="39"/>
      <c r="V294" s="39"/>
      <c r="W294" s="39"/>
      <c r="X294" s="39"/>
      <c r="Y294" s="39"/>
      <c r="Z294" s="39"/>
      <c r="AA294" s="39"/>
      <c r="AB294" s="39"/>
      <c r="AC294" s="39"/>
      <c r="AD294" s="39"/>
      <c r="AE294" s="39"/>
      <c r="AR294" s="216" t="s">
        <v>131</v>
      </c>
      <c r="AT294" s="216" t="s">
        <v>126</v>
      </c>
      <c r="AU294" s="216" t="s">
        <v>83</v>
      </c>
      <c r="AY294" s="18" t="s">
        <v>124</v>
      </c>
      <c r="BE294" s="217">
        <f>IF(N294="základní",J294,0)</f>
        <v>0</v>
      </c>
      <c r="BF294" s="217">
        <f>IF(N294="snížená",J294,0)</f>
        <v>0</v>
      </c>
      <c r="BG294" s="217">
        <f>IF(N294="zákl. přenesená",J294,0)</f>
        <v>0</v>
      </c>
      <c r="BH294" s="217">
        <f>IF(N294="sníž. přenesená",J294,0)</f>
        <v>0</v>
      </c>
      <c r="BI294" s="217">
        <f>IF(N294="nulová",J294,0)</f>
        <v>0</v>
      </c>
      <c r="BJ294" s="18" t="s">
        <v>81</v>
      </c>
      <c r="BK294" s="217">
        <f>ROUND(I294*H294,2)</f>
        <v>0</v>
      </c>
      <c r="BL294" s="18" t="s">
        <v>131</v>
      </c>
      <c r="BM294" s="216" t="s">
        <v>450</v>
      </c>
    </row>
    <row r="295" s="2" customFormat="1">
      <c r="A295" s="39"/>
      <c r="B295" s="40"/>
      <c r="C295" s="41"/>
      <c r="D295" s="218" t="s">
        <v>133</v>
      </c>
      <c r="E295" s="41"/>
      <c r="F295" s="219" t="s">
        <v>451</v>
      </c>
      <c r="G295" s="41"/>
      <c r="H295" s="41"/>
      <c r="I295" s="220"/>
      <c r="J295" s="41"/>
      <c r="K295" s="41"/>
      <c r="L295" s="45"/>
      <c r="M295" s="221"/>
      <c r="N295" s="222"/>
      <c r="O295" s="85"/>
      <c r="P295" s="85"/>
      <c r="Q295" s="85"/>
      <c r="R295" s="85"/>
      <c r="S295" s="85"/>
      <c r="T295" s="86"/>
      <c r="U295" s="39"/>
      <c r="V295" s="39"/>
      <c r="W295" s="39"/>
      <c r="X295" s="39"/>
      <c r="Y295" s="39"/>
      <c r="Z295" s="39"/>
      <c r="AA295" s="39"/>
      <c r="AB295" s="39"/>
      <c r="AC295" s="39"/>
      <c r="AD295" s="39"/>
      <c r="AE295" s="39"/>
      <c r="AT295" s="18" t="s">
        <v>133</v>
      </c>
      <c r="AU295" s="18" t="s">
        <v>83</v>
      </c>
    </row>
    <row r="296" s="13" customFormat="1">
      <c r="A296" s="13"/>
      <c r="B296" s="223"/>
      <c r="C296" s="224"/>
      <c r="D296" s="225" t="s">
        <v>135</v>
      </c>
      <c r="E296" s="226" t="s">
        <v>19</v>
      </c>
      <c r="F296" s="227" t="s">
        <v>452</v>
      </c>
      <c r="G296" s="224"/>
      <c r="H296" s="228">
        <v>4575.7510000000002</v>
      </c>
      <c r="I296" s="229"/>
      <c r="J296" s="224"/>
      <c r="K296" s="224"/>
      <c r="L296" s="230"/>
      <c r="M296" s="231"/>
      <c r="N296" s="232"/>
      <c r="O296" s="232"/>
      <c r="P296" s="232"/>
      <c r="Q296" s="232"/>
      <c r="R296" s="232"/>
      <c r="S296" s="232"/>
      <c r="T296" s="233"/>
      <c r="U296" s="13"/>
      <c r="V296" s="13"/>
      <c r="W296" s="13"/>
      <c r="X296" s="13"/>
      <c r="Y296" s="13"/>
      <c r="Z296" s="13"/>
      <c r="AA296" s="13"/>
      <c r="AB296" s="13"/>
      <c r="AC296" s="13"/>
      <c r="AD296" s="13"/>
      <c r="AE296" s="13"/>
      <c r="AT296" s="234" t="s">
        <v>135</v>
      </c>
      <c r="AU296" s="234" t="s">
        <v>83</v>
      </c>
      <c r="AV296" s="13" t="s">
        <v>83</v>
      </c>
      <c r="AW296" s="13" t="s">
        <v>32</v>
      </c>
      <c r="AX296" s="13" t="s">
        <v>73</v>
      </c>
      <c r="AY296" s="234" t="s">
        <v>124</v>
      </c>
    </row>
    <row r="297" s="14" customFormat="1">
      <c r="A297" s="14"/>
      <c r="B297" s="235"/>
      <c r="C297" s="236"/>
      <c r="D297" s="225" t="s">
        <v>135</v>
      </c>
      <c r="E297" s="237" t="s">
        <v>19</v>
      </c>
      <c r="F297" s="238" t="s">
        <v>137</v>
      </c>
      <c r="G297" s="236"/>
      <c r="H297" s="239">
        <v>4575.7510000000002</v>
      </c>
      <c r="I297" s="240"/>
      <c r="J297" s="236"/>
      <c r="K297" s="236"/>
      <c r="L297" s="241"/>
      <c r="M297" s="242"/>
      <c r="N297" s="243"/>
      <c r="O297" s="243"/>
      <c r="P297" s="243"/>
      <c r="Q297" s="243"/>
      <c r="R297" s="243"/>
      <c r="S297" s="243"/>
      <c r="T297" s="244"/>
      <c r="U297" s="14"/>
      <c r="V297" s="14"/>
      <c r="W297" s="14"/>
      <c r="X297" s="14"/>
      <c r="Y297" s="14"/>
      <c r="Z297" s="14"/>
      <c r="AA297" s="14"/>
      <c r="AB297" s="14"/>
      <c r="AC297" s="14"/>
      <c r="AD297" s="14"/>
      <c r="AE297" s="14"/>
      <c r="AT297" s="245" t="s">
        <v>135</v>
      </c>
      <c r="AU297" s="245" t="s">
        <v>83</v>
      </c>
      <c r="AV297" s="14" t="s">
        <v>131</v>
      </c>
      <c r="AW297" s="14" t="s">
        <v>32</v>
      </c>
      <c r="AX297" s="14" t="s">
        <v>81</v>
      </c>
      <c r="AY297" s="245" t="s">
        <v>124</v>
      </c>
    </row>
    <row r="298" s="2" customFormat="1" ht="24.15" customHeight="1">
      <c r="A298" s="39"/>
      <c r="B298" s="40"/>
      <c r="C298" s="205" t="s">
        <v>453</v>
      </c>
      <c r="D298" s="205" t="s">
        <v>126</v>
      </c>
      <c r="E298" s="206" t="s">
        <v>454</v>
      </c>
      <c r="F298" s="207" t="s">
        <v>455</v>
      </c>
      <c r="G298" s="208" t="s">
        <v>200</v>
      </c>
      <c r="H298" s="209">
        <v>750.22799999999995</v>
      </c>
      <c r="I298" s="210"/>
      <c r="J298" s="211">
        <f>ROUND(I298*H298,2)</f>
        <v>0</v>
      </c>
      <c r="K298" s="207" t="s">
        <v>130</v>
      </c>
      <c r="L298" s="45"/>
      <c r="M298" s="212" t="s">
        <v>19</v>
      </c>
      <c r="N298" s="213" t="s">
        <v>44</v>
      </c>
      <c r="O298" s="85"/>
      <c r="P298" s="214">
        <f>O298*H298</f>
        <v>0</v>
      </c>
      <c r="Q298" s="214">
        <v>0</v>
      </c>
      <c r="R298" s="214">
        <f>Q298*H298</f>
        <v>0</v>
      </c>
      <c r="S298" s="214">
        <v>0</v>
      </c>
      <c r="T298" s="215">
        <f>S298*H298</f>
        <v>0</v>
      </c>
      <c r="U298" s="39"/>
      <c r="V298" s="39"/>
      <c r="W298" s="39"/>
      <c r="X298" s="39"/>
      <c r="Y298" s="39"/>
      <c r="Z298" s="39"/>
      <c r="AA298" s="39"/>
      <c r="AB298" s="39"/>
      <c r="AC298" s="39"/>
      <c r="AD298" s="39"/>
      <c r="AE298" s="39"/>
      <c r="AR298" s="216" t="s">
        <v>131</v>
      </c>
      <c r="AT298" s="216" t="s">
        <v>126</v>
      </c>
      <c r="AU298" s="216" t="s">
        <v>83</v>
      </c>
      <c r="AY298" s="18" t="s">
        <v>124</v>
      </c>
      <c r="BE298" s="217">
        <f>IF(N298="základní",J298,0)</f>
        <v>0</v>
      </c>
      <c r="BF298" s="217">
        <f>IF(N298="snížená",J298,0)</f>
        <v>0</v>
      </c>
      <c r="BG298" s="217">
        <f>IF(N298="zákl. přenesená",J298,0)</f>
        <v>0</v>
      </c>
      <c r="BH298" s="217">
        <f>IF(N298="sníž. přenesená",J298,0)</f>
        <v>0</v>
      </c>
      <c r="BI298" s="217">
        <f>IF(N298="nulová",J298,0)</f>
        <v>0</v>
      </c>
      <c r="BJ298" s="18" t="s">
        <v>81</v>
      </c>
      <c r="BK298" s="217">
        <f>ROUND(I298*H298,2)</f>
        <v>0</v>
      </c>
      <c r="BL298" s="18" t="s">
        <v>131</v>
      </c>
      <c r="BM298" s="216" t="s">
        <v>456</v>
      </c>
    </row>
    <row r="299" s="2" customFormat="1">
      <c r="A299" s="39"/>
      <c r="B299" s="40"/>
      <c r="C299" s="41"/>
      <c r="D299" s="218" t="s">
        <v>133</v>
      </c>
      <c r="E299" s="41"/>
      <c r="F299" s="219" t="s">
        <v>457</v>
      </c>
      <c r="G299" s="41"/>
      <c r="H299" s="41"/>
      <c r="I299" s="220"/>
      <c r="J299" s="41"/>
      <c r="K299" s="41"/>
      <c r="L299" s="45"/>
      <c r="M299" s="221"/>
      <c r="N299" s="222"/>
      <c r="O299" s="85"/>
      <c r="P299" s="85"/>
      <c r="Q299" s="85"/>
      <c r="R299" s="85"/>
      <c r="S299" s="85"/>
      <c r="T299" s="86"/>
      <c r="U299" s="39"/>
      <c r="V299" s="39"/>
      <c r="W299" s="39"/>
      <c r="X299" s="39"/>
      <c r="Y299" s="39"/>
      <c r="Z299" s="39"/>
      <c r="AA299" s="39"/>
      <c r="AB299" s="39"/>
      <c r="AC299" s="39"/>
      <c r="AD299" s="39"/>
      <c r="AE299" s="39"/>
      <c r="AT299" s="18" t="s">
        <v>133</v>
      </c>
      <c r="AU299" s="18" t="s">
        <v>83</v>
      </c>
    </row>
    <row r="300" s="13" customFormat="1">
      <c r="A300" s="13"/>
      <c r="B300" s="223"/>
      <c r="C300" s="224"/>
      <c r="D300" s="225" t="s">
        <v>135</v>
      </c>
      <c r="E300" s="226" t="s">
        <v>19</v>
      </c>
      <c r="F300" s="227" t="s">
        <v>458</v>
      </c>
      <c r="G300" s="224"/>
      <c r="H300" s="228">
        <v>750.22799999999995</v>
      </c>
      <c r="I300" s="229"/>
      <c r="J300" s="224"/>
      <c r="K300" s="224"/>
      <c r="L300" s="230"/>
      <c r="M300" s="231"/>
      <c r="N300" s="232"/>
      <c r="O300" s="232"/>
      <c r="P300" s="232"/>
      <c r="Q300" s="232"/>
      <c r="R300" s="232"/>
      <c r="S300" s="232"/>
      <c r="T300" s="233"/>
      <c r="U300" s="13"/>
      <c r="V300" s="13"/>
      <c r="W300" s="13"/>
      <c r="X300" s="13"/>
      <c r="Y300" s="13"/>
      <c r="Z300" s="13"/>
      <c r="AA300" s="13"/>
      <c r="AB300" s="13"/>
      <c r="AC300" s="13"/>
      <c r="AD300" s="13"/>
      <c r="AE300" s="13"/>
      <c r="AT300" s="234" t="s">
        <v>135</v>
      </c>
      <c r="AU300" s="234" t="s">
        <v>83</v>
      </c>
      <c r="AV300" s="13" t="s">
        <v>83</v>
      </c>
      <c r="AW300" s="13" t="s">
        <v>32</v>
      </c>
      <c r="AX300" s="13" t="s">
        <v>73</v>
      </c>
      <c r="AY300" s="234" t="s">
        <v>124</v>
      </c>
    </row>
    <row r="301" s="14" customFormat="1">
      <c r="A301" s="14"/>
      <c r="B301" s="235"/>
      <c r="C301" s="236"/>
      <c r="D301" s="225" t="s">
        <v>135</v>
      </c>
      <c r="E301" s="237" t="s">
        <v>19</v>
      </c>
      <c r="F301" s="238" t="s">
        <v>137</v>
      </c>
      <c r="G301" s="236"/>
      <c r="H301" s="239">
        <v>750.22799999999995</v>
      </c>
      <c r="I301" s="240"/>
      <c r="J301" s="236"/>
      <c r="K301" s="236"/>
      <c r="L301" s="241"/>
      <c r="M301" s="242"/>
      <c r="N301" s="243"/>
      <c r="O301" s="243"/>
      <c r="P301" s="243"/>
      <c r="Q301" s="243"/>
      <c r="R301" s="243"/>
      <c r="S301" s="243"/>
      <c r="T301" s="244"/>
      <c r="U301" s="14"/>
      <c r="V301" s="14"/>
      <c r="W301" s="14"/>
      <c r="X301" s="14"/>
      <c r="Y301" s="14"/>
      <c r="Z301" s="14"/>
      <c r="AA301" s="14"/>
      <c r="AB301" s="14"/>
      <c r="AC301" s="14"/>
      <c r="AD301" s="14"/>
      <c r="AE301" s="14"/>
      <c r="AT301" s="245" t="s">
        <v>135</v>
      </c>
      <c r="AU301" s="245" t="s">
        <v>83</v>
      </c>
      <c r="AV301" s="14" t="s">
        <v>131</v>
      </c>
      <c r="AW301" s="14" t="s">
        <v>32</v>
      </c>
      <c r="AX301" s="14" t="s">
        <v>81</v>
      </c>
      <c r="AY301" s="245" t="s">
        <v>124</v>
      </c>
    </row>
    <row r="302" s="2" customFormat="1" ht="24.15" customHeight="1">
      <c r="A302" s="39"/>
      <c r="B302" s="40"/>
      <c r="C302" s="205" t="s">
        <v>459</v>
      </c>
      <c r="D302" s="205" t="s">
        <v>126</v>
      </c>
      <c r="E302" s="206" t="s">
        <v>460</v>
      </c>
      <c r="F302" s="207" t="s">
        <v>461</v>
      </c>
      <c r="G302" s="208" t="s">
        <v>200</v>
      </c>
      <c r="H302" s="209">
        <v>14254.332</v>
      </c>
      <c r="I302" s="210"/>
      <c r="J302" s="211">
        <f>ROUND(I302*H302,2)</f>
        <v>0</v>
      </c>
      <c r="K302" s="207" t="s">
        <v>130</v>
      </c>
      <c r="L302" s="45"/>
      <c r="M302" s="212" t="s">
        <v>19</v>
      </c>
      <c r="N302" s="213" t="s">
        <v>44</v>
      </c>
      <c r="O302" s="85"/>
      <c r="P302" s="214">
        <f>O302*H302</f>
        <v>0</v>
      </c>
      <c r="Q302" s="214">
        <v>0</v>
      </c>
      <c r="R302" s="214">
        <f>Q302*H302</f>
        <v>0</v>
      </c>
      <c r="S302" s="214">
        <v>0</v>
      </c>
      <c r="T302" s="215">
        <f>S302*H302</f>
        <v>0</v>
      </c>
      <c r="U302" s="39"/>
      <c r="V302" s="39"/>
      <c r="W302" s="39"/>
      <c r="X302" s="39"/>
      <c r="Y302" s="39"/>
      <c r="Z302" s="39"/>
      <c r="AA302" s="39"/>
      <c r="AB302" s="39"/>
      <c r="AC302" s="39"/>
      <c r="AD302" s="39"/>
      <c r="AE302" s="39"/>
      <c r="AR302" s="216" t="s">
        <v>131</v>
      </c>
      <c r="AT302" s="216" t="s">
        <v>126</v>
      </c>
      <c r="AU302" s="216" t="s">
        <v>83</v>
      </c>
      <c r="AY302" s="18" t="s">
        <v>124</v>
      </c>
      <c r="BE302" s="217">
        <f>IF(N302="základní",J302,0)</f>
        <v>0</v>
      </c>
      <c r="BF302" s="217">
        <f>IF(N302="snížená",J302,0)</f>
        <v>0</v>
      </c>
      <c r="BG302" s="217">
        <f>IF(N302="zákl. přenesená",J302,0)</f>
        <v>0</v>
      </c>
      <c r="BH302" s="217">
        <f>IF(N302="sníž. přenesená",J302,0)</f>
        <v>0</v>
      </c>
      <c r="BI302" s="217">
        <f>IF(N302="nulová",J302,0)</f>
        <v>0</v>
      </c>
      <c r="BJ302" s="18" t="s">
        <v>81</v>
      </c>
      <c r="BK302" s="217">
        <f>ROUND(I302*H302,2)</f>
        <v>0</v>
      </c>
      <c r="BL302" s="18" t="s">
        <v>131</v>
      </c>
      <c r="BM302" s="216" t="s">
        <v>462</v>
      </c>
    </row>
    <row r="303" s="2" customFormat="1">
      <c r="A303" s="39"/>
      <c r="B303" s="40"/>
      <c r="C303" s="41"/>
      <c r="D303" s="218" t="s">
        <v>133</v>
      </c>
      <c r="E303" s="41"/>
      <c r="F303" s="219" t="s">
        <v>463</v>
      </c>
      <c r="G303" s="41"/>
      <c r="H303" s="41"/>
      <c r="I303" s="220"/>
      <c r="J303" s="41"/>
      <c r="K303" s="41"/>
      <c r="L303" s="45"/>
      <c r="M303" s="221"/>
      <c r="N303" s="222"/>
      <c r="O303" s="85"/>
      <c r="P303" s="85"/>
      <c r="Q303" s="85"/>
      <c r="R303" s="85"/>
      <c r="S303" s="85"/>
      <c r="T303" s="86"/>
      <c r="U303" s="39"/>
      <c r="V303" s="39"/>
      <c r="W303" s="39"/>
      <c r="X303" s="39"/>
      <c r="Y303" s="39"/>
      <c r="Z303" s="39"/>
      <c r="AA303" s="39"/>
      <c r="AB303" s="39"/>
      <c r="AC303" s="39"/>
      <c r="AD303" s="39"/>
      <c r="AE303" s="39"/>
      <c r="AT303" s="18" t="s">
        <v>133</v>
      </c>
      <c r="AU303" s="18" t="s">
        <v>83</v>
      </c>
    </row>
    <row r="304" s="13" customFormat="1">
      <c r="A304" s="13"/>
      <c r="B304" s="223"/>
      <c r="C304" s="224"/>
      <c r="D304" s="225" t="s">
        <v>135</v>
      </c>
      <c r="E304" s="226" t="s">
        <v>19</v>
      </c>
      <c r="F304" s="227" t="s">
        <v>464</v>
      </c>
      <c r="G304" s="224"/>
      <c r="H304" s="228">
        <v>14254.332</v>
      </c>
      <c r="I304" s="229"/>
      <c r="J304" s="224"/>
      <c r="K304" s="224"/>
      <c r="L304" s="230"/>
      <c r="M304" s="231"/>
      <c r="N304" s="232"/>
      <c r="O304" s="232"/>
      <c r="P304" s="232"/>
      <c r="Q304" s="232"/>
      <c r="R304" s="232"/>
      <c r="S304" s="232"/>
      <c r="T304" s="233"/>
      <c r="U304" s="13"/>
      <c r="V304" s="13"/>
      <c r="W304" s="13"/>
      <c r="X304" s="13"/>
      <c r="Y304" s="13"/>
      <c r="Z304" s="13"/>
      <c r="AA304" s="13"/>
      <c r="AB304" s="13"/>
      <c r="AC304" s="13"/>
      <c r="AD304" s="13"/>
      <c r="AE304" s="13"/>
      <c r="AT304" s="234" t="s">
        <v>135</v>
      </c>
      <c r="AU304" s="234" t="s">
        <v>83</v>
      </c>
      <c r="AV304" s="13" t="s">
        <v>83</v>
      </c>
      <c r="AW304" s="13" t="s">
        <v>32</v>
      </c>
      <c r="AX304" s="13" t="s">
        <v>73</v>
      </c>
      <c r="AY304" s="234" t="s">
        <v>124</v>
      </c>
    </row>
    <row r="305" s="14" customFormat="1">
      <c r="A305" s="14"/>
      <c r="B305" s="235"/>
      <c r="C305" s="236"/>
      <c r="D305" s="225" t="s">
        <v>135</v>
      </c>
      <c r="E305" s="237" t="s">
        <v>19</v>
      </c>
      <c r="F305" s="238" t="s">
        <v>137</v>
      </c>
      <c r="G305" s="236"/>
      <c r="H305" s="239">
        <v>14254.332</v>
      </c>
      <c r="I305" s="240"/>
      <c r="J305" s="236"/>
      <c r="K305" s="236"/>
      <c r="L305" s="241"/>
      <c r="M305" s="242"/>
      <c r="N305" s="243"/>
      <c r="O305" s="243"/>
      <c r="P305" s="243"/>
      <c r="Q305" s="243"/>
      <c r="R305" s="243"/>
      <c r="S305" s="243"/>
      <c r="T305" s="244"/>
      <c r="U305" s="14"/>
      <c r="V305" s="14"/>
      <c r="W305" s="14"/>
      <c r="X305" s="14"/>
      <c r="Y305" s="14"/>
      <c r="Z305" s="14"/>
      <c r="AA305" s="14"/>
      <c r="AB305" s="14"/>
      <c r="AC305" s="14"/>
      <c r="AD305" s="14"/>
      <c r="AE305" s="14"/>
      <c r="AT305" s="245" t="s">
        <v>135</v>
      </c>
      <c r="AU305" s="245" t="s">
        <v>83</v>
      </c>
      <c r="AV305" s="14" t="s">
        <v>131</v>
      </c>
      <c r="AW305" s="14" t="s">
        <v>32</v>
      </c>
      <c r="AX305" s="14" t="s">
        <v>81</v>
      </c>
      <c r="AY305" s="245" t="s">
        <v>124</v>
      </c>
    </row>
    <row r="306" s="2" customFormat="1" ht="24.15" customHeight="1">
      <c r="A306" s="39"/>
      <c r="B306" s="40"/>
      <c r="C306" s="205" t="s">
        <v>465</v>
      </c>
      <c r="D306" s="205" t="s">
        <v>126</v>
      </c>
      <c r="E306" s="206" t="s">
        <v>466</v>
      </c>
      <c r="F306" s="207" t="s">
        <v>467</v>
      </c>
      <c r="G306" s="208" t="s">
        <v>200</v>
      </c>
      <c r="H306" s="209">
        <v>240.82900000000001</v>
      </c>
      <c r="I306" s="210"/>
      <c r="J306" s="211">
        <f>ROUND(I306*H306,2)</f>
        <v>0</v>
      </c>
      <c r="K306" s="207" t="s">
        <v>130</v>
      </c>
      <c r="L306" s="45"/>
      <c r="M306" s="212" t="s">
        <v>19</v>
      </c>
      <c r="N306" s="213" t="s">
        <v>44</v>
      </c>
      <c r="O306" s="85"/>
      <c r="P306" s="214">
        <f>O306*H306</f>
        <v>0</v>
      </c>
      <c r="Q306" s="214">
        <v>0</v>
      </c>
      <c r="R306" s="214">
        <f>Q306*H306</f>
        <v>0</v>
      </c>
      <c r="S306" s="214">
        <v>0</v>
      </c>
      <c r="T306" s="215">
        <f>S306*H306</f>
        <v>0</v>
      </c>
      <c r="U306" s="39"/>
      <c r="V306" s="39"/>
      <c r="W306" s="39"/>
      <c r="X306" s="39"/>
      <c r="Y306" s="39"/>
      <c r="Z306" s="39"/>
      <c r="AA306" s="39"/>
      <c r="AB306" s="39"/>
      <c r="AC306" s="39"/>
      <c r="AD306" s="39"/>
      <c r="AE306" s="39"/>
      <c r="AR306" s="216" t="s">
        <v>131</v>
      </c>
      <c r="AT306" s="216" t="s">
        <v>126</v>
      </c>
      <c r="AU306" s="216" t="s">
        <v>83</v>
      </c>
      <c r="AY306" s="18" t="s">
        <v>124</v>
      </c>
      <c r="BE306" s="217">
        <f>IF(N306="základní",J306,0)</f>
        <v>0</v>
      </c>
      <c r="BF306" s="217">
        <f>IF(N306="snížená",J306,0)</f>
        <v>0</v>
      </c>
      <c r="BG306" s="217">
        <f>IF(N306="zákl. přenesená",J306,0)</f>
        <v>0</v>
      </c>
      <c r="BH306" s="217">
        <f>IF(N306="sníž. přenesená",J306,0)</f>
        <v>0</v>
      </c>
      <c r="BI306" s="217">
        <f>IF(N306="nulová",J306,0)</f>
        <v>0</v>
      </c>
      <c r="BJ306" s="18" t="s">
        <v>81</v>
      </c>
      <c r="BK306" s="217">
        <f>ROUND(I306*H306,2)</f>
        <v>0</v>
      </c>
      <c r="BL306" s="18" t="s">
        <v>131</v>
      </c>
      <c r="BM306" s="216" t="s">
        <v>468</v>
      </c>
    </row>
    <row r="307" s="2" customFormat="1">
      <c r="A307" s="39"/>
      <c r="B307" s="40"/>
      <c r="C307" s="41"/>
      <c r="D307" s="218" t="s">
        <v>133</v>
      </c>
      <c r="E307" s="41"/>
      <c r="F307" s="219" t="s">
        <v>469</v>
      </c>
      <c r="G307" s="41"/>
      <c r="H307" s="41"/>
      <c r="I307" s="220"/>
      <c r="J307" s="41"/>
      <c r="K307" s="41"/>
      <c r="L307" s="45"/>
      <c r="M307" s="221"/>
      <c r="N307" s="222"/>
      <c r="O307" s="85"/>
      <c r="P307" s="85"/>
      <c r="Q307" s="85"/>
      <c r="R307" s="85"/>
      <c r="S307" s="85"/>
      <c r="T307" s="86"/>
      <c r="U307" s="39"/>
      <c r="V307" s="39"/>
      <c r="W307" s="39"/>
      <c r="X307" s="39"/>
      <c r="Y307" s="39"/>
      <c r="Z307" s="39"/>
      <c r="AA307" s="39"/>
      <c r="AB307" s="39"/>
      <c r="AC307" s="39"/>
      <c r="AD307" s="39"/>
      <c r="AE307" s="39"/>
      <c r="AT307" s="18" t="s">
        <v>133</v>
      </c>
      <c r="AU307" s="18" t="s">
        <v>83</v>
      </c>
    </row>
    <row r="308" s="13" customFormat="1">
      <c r="A308" s="13"/>
      <c r="B308" s="223"/>
      <c r="C308" s="224"/>
      <c r="D308" s="225" t="s">
        <v>135</v>
      </c>
      <c r="E308" s="226" t="s">
        <v>19</v>
      </c>
      <c r="F308" s="227" t="s">
        <v>470</v>
      </c>
      <c r="G308" s="224"/>
      <c r="H308" s="228">
        <v>197.03899999999999</v>
      </c>
      <c r="I308" s="229"/>
      <c r="J308" s="224"/>
      <c r="K308" s="224"/>
      <c r="L308" s="230"/>
      <c r="M308" s="231"/>
      <c r="N308" s="232"/>
      <c r="O308" s="232"/>
      <c r="P308" s="232"/>
      <c r="Q308" s="232"/>
      <c r="R308" s="232"/>
      <c r="S308" s="232"/>
      <c r="T308" s="233"/>
      <c r="U308" s="13"/>
      <c r="V308" s="13"/>
      <c r="W308" s="13"/>
      <c r="X308" s="13"/>
      <c r="Y308" s="13"/>
      <c r="Z308" s="13"/>
      <c r="AA308" s="13"/>
      <c r="AB308" s="13"/>
      <c r="AC308" s="13"/>
      <c r="AD308" s="13"/>
      <c r="AE308" s="13"/>
      <c r="AT308" s="234" t="s">
        <v>135</v>
      </c>
      <c r="AU308" s="234" t="s">
        <v>83</v>
      </c>
      <c r="AV308" s="13" t="s">
        <v>83</v>
      </c>
      <c r="AW308" s="13" t="s">
        <v>32</v>
      </c>
      <c r="AX308" s="13" t="s">
        <v>73</v>
      </c>
      <c r="AY308" s="234" t="s">
        <v>124</v>
      </c>
    </row>
    <row r="309" s="13" customFormat="1">
      <c r="A309" s="13"/>
      <c r="B309" s="223"/>
      <c r="C309" s="224"/>
      <c r="D309" s="225" t="s">
        <v>135</v>
      </c>
      <c r="E309" s="226" t="s">
        <v>19</v>
      </c>
      <c r="F309" s="227" t="s">
        <v>447</v>
      </c>
      <c r="G309" s="224"/>
      <c r="H309" s="228">
        <v>43.789999999999999</v>
      </c>
      <c r="I309" s="229"/>
      <c r="J309" s="224"/>
      <c r="K309" s="224"/>
      <c r="L309" s="230"/>
      <c r="M309" s="231"/>
      <c r="N309" s="232"/>
      <c r="O309" s="232"/>
      <c r="P309" s="232"/>
      <c r="Q309" s="232"/>
      <c r="R309" s="232"/>
      <c r="S309" s="232"/>
      <c r="T309" s="233"/>
      <c r="U309" s="13"/>
      <c r="V309" s="13"/>
      <c r="W309" s="13"/>
      <c r="X309" s="13"/>
      <c r="Y309" s="13"/>
      <c r="Z309" s="13"/>
      <c r="AA309" s="13"/>
      <c r="AB309" s="13"/>
      <c r="AC309" s="13"/>
      <c r="AD309" s="13"/>
      <c r="AE309" s="13"/>
      <c r="AT309" s="234" t="s">
        <v>135</v>
      </c>
      <c r="AU309" s="234" t="s">
        <v>83</v>
      </c>
      <c r="AV309" s="13" t="s">
        <v>83</v>
      </c>
      <c r="AW309" s="13" t="s">
        <v>32</v>
      </c>
      <c r="AX309" s="13" t="s">
        <v>73</v>
      </c>
      <c r="AY309" s="234" t="s">
        <v>124</v>
      </c>
    </row>
    <row r="310" s="14" customFormat="1">
      <c r="A310" s="14"/>
      <c r="B310" s="235"/>
      <c r="C310" s="236"/>
      <c r="D310" s="225" t="s">
        <v>135</v>
      </c>
      <c r="E310" s="237" t="s">
        <v>19</v>
      </c>
      <c r="F310" s="238" t="s">
        <v>137</v>
      </c>
      <c r="G310" s="236"/>
      <c r="H310" s="239">
        <v>240.82899999999998</v>
      </c>
      <c r="I310" s="240"/>
      <c r="J310" s="236"/>
      <c r="K310" s="236"/>
      <c r="L310" s="241"/>
      <c r="M310" s="242"/>
      <c r="N310" s="243"/>
      <c r="O310" s="243"/>
      <c r="P310" s="243"/>
      <c r="Q310" s="243"/>
      <c r="R310" s="243"/>
      <c r="S310" s="243"/>
      <c r="T310" s="244"/>
      <c r="U310" s="14"/>
      <c r="V310" s="14"/>
      <c r="W310" s="14"/>
      <c r="X310" s="14"/>
      <c r="Y310" s="14"/>
      <c r="Z310" s="14"/>
      <c r="AA310" s="14"/>
      <c r="AB310" s="14"/>
      <c r="AC310" s="14"/>
      <c r="AD310" s="14"/>
      <c r="AE310" s="14"/>
      <c r="AT310" s="245" t="s">
        <v>135</v>
      </c>
      <c r="AU310" s="245" t="s">
        <v>83</v>
      </c>
      <c r="AV310" s="14" t="s">
        <v>131</v>
      </c>
      <c r="AW310" s="14" t="s">
        <v>32</v>
      </c>
      <c r="AX310" s="14" t="s">
        <v>81</v>
      </c>
      <c r="AY310" s="245" t="s">
        <v>124</v>
      </c>
    </row>
    <row r="311" s="2" customFormat="1" ht="24.15" customHeight="1">
      <c r="A311" s="39"/>
      <c r="B311" s="40"/>
      <c r="C311" s="205" t="s">
        <v>471</v>
      </c>
      <c r="D311" s="205" t="s">
        <v>126</v>
      </c>
      <c r="E311" s="206" t="s">
        <v>472</v>
      </c>
      <c r="F311" s="207" t="s">
        <v>199</v>
      </c>
      <c r="G311" s="208" t="s">
        <v>200</v>
      </c>
      <c r="H311" s="209">
        <v>167.31</v>
      </c>
      <c r="I311" s="210"/>
      <c r="J311" s="211">
        <f>ROUND(I311*H311,2)</f>
        <v>0</v>
      </c>
      <c r="K311" s="207" t="s">
        <v>130</v>
      </c>
      <c r="L311" s="45"/>
      <c r="M311" s="212" t="s">
        <v>19</v>
      </c>
      <c r="N311" s="213" t="s">
        <v>44</v>
      </c>
      <c r="O311" s="85"/>
      <c r="P311" s="214">
        <f>O311*H311</f>
        <v>0</v>
      </c>
      <c r="Q311" s="214">
        <v>0</v>
      </c>
      <c r="R311" s="214">
        <f>Q311*H311</f>
        <v>0</v>
      </c>
      <c r="S311" s="214">
        <v>0</v>
      </c>
      <c r="T311" s="215">
        <f>S311*H311</f>
        <v>0</v>
      </c>
      <c r="U311" s="39"/>
      <c r="V311" s="39"/>
      <c r="W311" s="39"/>
      <c r="X311" s="39"/>
      <c r="Y311" s="39"/>
      <c r="Z311" s="39"/>
      <c r="AA311" s="39"/>
      <c r="AB311" s="39"/>
      <c r="AC311" s="39"/>
      <c r="AD311" s="39"/>
      <c r="AE311" s="39"/>
      <c r="AR311" s="216" t="s">
        <v>131</v>
      </c>
      <c r="AT311" s="216" t="s">
        <v>126</v>
      </c>
      <c r="AU311" s="216" t="s">
        <v>83</v>
      </c>
      <c r="AY311" s="18" t="s">
        <v>124</v>
      </c>
      <c r="BE311" s="217">
        <f>IF(N311="základní",J311,0)</f>
        <v>0</v>
      </c>
      <c r="BF311" s="217">
        <f>IF(N311="snížená",J311,0)</f>
        <v>0</v>
      </c>
      <c r="BG311" s="217">
        <f>IF(N311="zákl. přenesená",J311,0)</f>
        <v>0</v>
      </c>
      <c r="BH311" s="217">
        <f>IF(N311="sníž. přenesená",J311,0)</f>
        <v>0</v>
      </c>
      <c r="BI311" s="217">
        <f>IF(N311="nulová",J311,0)</f>
        <v>0</v>
      </c>
      <c r="BJ311" s="18" t="s">
        <v>81</v>
      </c>
      <c r="BK311" s="217">
        <f>ROUND(I311*H311,2)</f>
        <v>0</v>
      </c>
      <c r="BL311" s="18" t="s">
        <v>131</v>
      </c>
      <c r="BM311" s="216" t="s">
        <v>473</v>
      </c>
    </row>
    <row r="312" s="2" customFormat="1">
      <c r="A312" s="39"/>
      <c r="B312" s="40"/>
      <c r="C312" s="41"/>
      <c r="D312" s="218" t="s">
        <v>133</v>
      </c>
      <c r="E312" s="41"/>
      <c r="F312" s="219" t="s">
        <v>474</v>
      </c>
      <c r="G312" s="41"/>
      <c r="H312" s="41"/>
      <c r="I312" s="220"/>
      <c r="J312" s="41"/>
      <c r="K312" s="41"/>
      <c r="L312" s="45"/>
      <c r="M312" s="221"/>
      <c r="N312" s="222"/>
      <c r="O312" s="85"/>
      <c r="P312" s="85"/>
      <c r="Q312" s="85"/>
      <c r="R312" s="85"/>
      <c r="S312" s="85"/>
      <c r="T312" s="86"/>
      <c r="U312" s="39"/>
      <c r="V312" s="39"/>
      <c r="W312" s="39"/>
      <c r="X312" s="39"/>
      <c r="Y312" s="39"/>
      <c r="Z312" s="39"/>
      <c r="AA312" s="39"/>
      <c r="AB312" s="39"/>
      <c r="AC312" s="39"/>
      <c r="AD312" s="39"/>
      <c r="AE312" s="39"/>
      <c r="AT312" s="18" t="s">
        <v>133</v>
      </c>
      <c r="AU312" s="18" t="s">
        <v>83</v>
      </c>
    </row>
    <row r="313" s="13" customFormat="1">
      <c r="A313" s="13"/>
      <c r="B313" s="223"/>
      <c r="C313" s="224"/>
      <c r="D313" s="225" t="s">
        <v>135</v>
      </c>
      <c r="E313" s="226" t="s">
        <v>19</v>
      </c>
      <c r="F313" s="227" t="s">
        <v>433</v>
      </c>
      <c r="G313" s="224"/>
      <c r="H313" s="228">
        <v>40</v>
      </c>
      <c r="I313" s="229"/>
      <c r="J313" s="224"/>
      <c r="K313" s="224"/>
      <c r="L313" s="230"/>
      <c r="M313" s="231"/>
      <c r="N313" s="232"/>
      <c r="O313" s="232"/>
      <c r="P313" s="232"/>
      <c r="Q313" s="232"/>
      <c r="R313" s="232"/>
      <c r="S313" s="232"/>
      <c r="T313" s="233"/>
      <c r="U313" s="13"/>
      <c r="V313" s="13"/>
      <c r="W313" s="13"/>
      <c r="X313" s="13"/>
      <c r="Y313" s="13"/>
      <c r="Z313" s="13"/>
      <c r="AA313" s="13"/>
      <c r="AB313" s="13"/>
      <c r="AC313" s="13"/>
      <c r="AD313" s="13"/>
      <c r="AE313" s="13"/>
      <c r="AT313" s="234" t="s">
        <v>135</v>
      </c>
      <c r="AU313" s="234" t="s">
        <v>83</v>
      </c>
      <c r="AV313" s="13" t="s">
        <v>83</v>
      </c>
      <c r="AW313" s="13" t="s">
        <v>32</v>
      </c>
      <c r="AX313" s="13" t="s">
        <v>73</v>
      </c>
      <c r="AY313" s="234" t="s">
        <v>124</v>
      </c>
    </row>
    <row r="314" s="13" customFormat="1">
      <c r="A314" s="13"/>
      <c r="B314" s="223"/>
      <c r="C314" s="224"/>
      <c r="D314" s="225" t="s">
        <v>135</v>
      </c>
      <c r="E314" s="226" t="s">
        <v>19</v>
      </c>
      <c r="F314" s="227" t="s">
        <v>434</v>
      </c>
      <c r="G314" s="224"/>
      <c r="H314" s="228">
        <v>127.31</v>
      </c>
      <c r="I314" s="229"/>
      <c r="J314" s="224"/>
      <c r="K314" s="224"/>
      <c r="L314" s="230"/>
      <c r="M314" s="231"/>
      <c r="N314" s="232"/>
      <c r="O314" s="232"/>
      <c r="P314" s="232"/>
      <c r="Q314" s="232"/>
      <c r="R314" s="232"/>
      <c r="S314" s="232"/>
      <c r="T314" s="233"/>
      <c r="U314" s="13"/>
      <c r="V314" s="13"/>
      <c r="W314" s="13"/>
      <c r="X314" s="13"/>
      <c r="Y314" s="13"/>
      <c r="Z314" s="13"/>
      <c r="AA314" s="13"/>
      <c r="AB314" s="13"/>
      <c r="AC314" s="13"/>
      <c r="AD314" s="13"/>
      <c r="AE314" s="13"/>
      <c r="AT314" s="234" t="s">
        <v>135</v>
      </c>
      <c r="AU314" s="234" t="s">
        <v>83</v>
      </c>
      <c r="AV314" s="13" t="s">
        <v>83</v>
      </c>
      <c r="AW314" s="13" t="s">
        <v>32</v>
      </c>
      <c r="AX314" s="13" t="s">
        <v>73</v>
      </c>
      <c r="AY314" s="234" t="s">
        <v>124</v>
      </c>
    </row>
    <row r="315" s="14" customFormat="1">
      <c r="A315" s="14"/>
      <c r="B315" s="235"/>
      <c r="C315" s="236"/>
      <c r="D315" s="225" t="s">
        <v>135</v>
      </c>
      <c r="E315" s="237" t="s">
        <v>19</v>
      </c>
      <c r="F315" s="238" t="s">
        <v>137</v>
      </c>
      <c r="G315" s="236"/>
      <c r="H315" s="239">
        <v>167.31</v>
      </c>
      <c r="I315" s="240"/>
      <c r="J315" s="236"/>
      <c r="K315" s="236"/>
      <c r="L315" s="241"/>
      <c r="M315" s="242"/>
      <c r="N315" s="243"/>
      <c r="O315" s="243"/>
      <c r="P315" s="243"/>
      <c r="Q315" s="243"/>
      <c r="R315" s="243"/>
      <c r="S315" s="243"/>
      <c r="T315" s="244"/>
      <c r="U315" s="14"/>
      <c r="V315" s="14"/>
      <c r="W315" s="14"/>
      <c r="X315" s="14"/>
      <c r="Y315" s="14"/>
      <c r="Z315" s="14"/>
      <c r="AA315" s="14"/>
      <c r="AB315" s="14"/>
      <c r="AC315" s="14"/>
      <c r="AD315" s="14"/>
      <c r="AE315" s="14"/>
      <c r="AT315" s="245" t="s">
        <v>135</v>
      </c>
      <c r="AU315" s="245" t="s">
        <v>83</v>
      </c>
      <c r="AV315" s="14" t="s">
        <v>131</v>
      </c>
      <c r="AW315" s="14" t="s">
        <v>32</v>
      </c>
      <c r="AX315" s="14" t="s">
        <v>81</v>
      </c>
      <c r="AY315" s="245" t="s">
        <v>124</v>
      </c>
    </row>
    <row r="316" s="2" customFormat="1" ht="24.15" customHeight="1">
      <c r="A316" s="39"/>
      <c r="B316" s="40"/>
      <c r="C316" s="205" t="s">
        <v>475</v>
      </c>
      <c r="D316" s="205" t="s">
        <v>126</v>
      </c>
      <c r="E316" s="206" t="s">
        <v>476</v>
      </c>
      <c r="F316" s="207" t="s">
        <v>477</v>
      </c>
      <c r="G316" s="208" t="s">
        <v>200</v>
      </c>
      <c r="H316" s="209">
        <v>750.22799999999995</v>
      </c>
      <c r="I316" s="210"/>
      <c r="J316" s="211">
        <f>ROUND(I316*H316,2)</f>
        <v>0</v>
      </c>
      <c r="K316" s="207" t="s">
        <v>130</v>
      </c>
      <c r="L316" s="45"/>
      <c r="M316" s="212" t="s">
        <v>19</v>
      </c>
      <c r="N316" s="213" t="s">
        <v>44</v>
      </c>
      <c r="O316" s="85"/>
      <c r="P316" s="214">
        <f>O316*H316</f>
        <v>0</v>
      </c>
      <c r="Q316" s="214">
        <v>0</v>
      </c>
      <c r="R316" s="214">
        <f>Q316*H316</f>
        <v>0</v>
      </c>
      <c r="S316" s="214">
        <v>0</v>
      </c>
      <c r="T316" s="215">
        <f>S316*H316</f>
        <v>0</v>
      </c>
      <c r="U316" s="39"/>
      <c r="V316" s="39"/>
      <c r="W316" s="39"/>
      <c r="X316" s="39"/>
      <c r="Y316" s="39"/>
      <c r="Z316" s="39"/>
      <c r="AA316" s="39"/>
      <c r="AB316" s="39"/>
      <c r="AC316" s="39"/>
      <c r="AD316" s="39"/>
      <c r="AE316" s="39"/>
      <c r="AR316" s="216" t="s">
        <v>131</v>
      </c>
      <c r="AT316" s="216" t="s">
        <v>126</v>
      </c>
      <c r="AU316" s="216" t="s">
        <v>83</v>
      </c>
      <c r="AY316" s="18" t="s">
        <v>124</v>
      </c>
      <c r="BE316" s="217">
        <f>IF(N316="základní",J316,0)</f>
        <v>0</v>
      </c>
      <c r="BF316" s="217">
        <f>IF(N316="snížená",J316,0)</f>
        <v>0</v>
      </c>
      <c r="BG316" s="217">
        <f>IF(N316="zákl. přenesená",J316,0)</f>
        <v>0</v>
      </c>
      <c r="BH316" s="217">
        <f>IF(N316="sníž. přenesená",J316,0)</f>
        <v>0</v>
      </c>
      <c r="BI316" s="217">
        <f>IF(N316="nulová",J316,0)</f>
        <v>0</v>
      </c>
      <c r="BJ316" s="18" t="s">
        <v>81</v>
      </c>
      <c r="BK316" s="217">
        <f>ROUND(I316*H316,2)</f>
        <v>0</v>
      </c>
      <c r="BL316" s="18" t="s">
        <v>131</v>
      </c>
      <c r="BM316" s="216" t="s">
        <v>478</v>
      </c>
    </row>
    <row r="317" s="2" customFormat="1">
      <c r="A317" s="39"/>
      <c r="B317" s="40"/>
      <c r="C317" s="41"/>
      <c r="D317" s="218" t="s">
        <v>133</v>
      </c>
      <c r="E317" s="41"/>
      <c r="F317" s="219" t="s">
        <v>479</v>
      </c>
      <c r="G317" s="41"/>
      <c r="H317" s="41"/>
      <c r="I317" s="220"/>
      <c r="J317" s="41"/>
      <c r="K317" s="41"/>
      <c r="L317" s="45"/>
      <c r="M317" s="221"/>
      <c r="N317" s="222"/>
      <c r="O317" s="85"/>
      <c r="P317" s="85"/>
      <c r="Q317" s="85"/>
      <c r="R317" s="85"/>
      <c r="S317" s="85"/>
      <c r="T317" s="86"/>
      <c r="U317" s="39"/>
      <c r="V317" s="39"/>
      <c r="W317" s="39"/>
      <c r="X317" s="39"/>
      <c r="Y317" s="39"/>
      <c r="Z317" s="39"/>
      <c r="AA317" s="39"/>
      <c r="AB317" s="39"/>
      <c r="AC317" s="39"/>
      <c r="AD317" s="39"/>
      <c r="AE317" s="39"/>
      <c r="AT317" s="18" t="s">
        <v>133</v>
      </c>
      <c r="AU317" s="18" t="s">
        <v>83</v>
      </c>
    </row>
    <row r="318" s="13" customFormat="1">
      <c r="A318" s="13"/>
      <c r="B318" s="223"/>
      <c r="C318" s="224"/>
      <c r="D318" s="225" t="s">
        <v>135</v>
      </c>
      <c r="E318" s="226" t="s">
        <v>19</v>
      </c>
      <c r="F318" s="227" t="s">
        <v>458</v>
      </c>
      <c r="G318" s="224"/>
      <c r="H318" s="228">
        <v>750.22799999999995</v>
      </c>
      <c r="I318" s="229"/>
      <c r="J318" s="224"/>
      <c r="K318" s="224"/>
      <c r="L318" s="230"/>
      <c r="M318" s="231"/>
      <c r="N318" s="232"/>
      <c r="O318" s="232"/>
      <c r="P318" s="232"/>
      <c r="Q318" s="232"/>
      <c r="R318" s="232"/>
      <c r="S318" s="232"/>
      <c r="T318" s="233"/>
      <c r="U318" s="13"/>
      <c r="V318" s="13"/>
      <c r="W318" s="13"/>
      <c r="X318" s="13"/>
      <c r="Y318" s="13"/>
      <c r="Z318" s="13"/>
      <c r="AA318" s="13"/>
      <c r="AB318" s="13"/>
      <c r="AC318" s="13"/>
      <c r="AD318" s="13"/>
      <c r="AE318" s="13"/>
      <c r="AT318" s="234" t="s">
        <v>135</v>
      </c>
      <c r="AU318" s="234" t="s">
        <v>83</v>
      </c>
      <c r="AV318" s="13" t="s">
        <v>83</v>
      </c>
      <c r="AW318" s="13" t="s">
        <v>32</v>
      </c>
      <c r="AX318" s="13" t="s">
        <v>73</v>
      </c>
      <c r="AY318" s="234" t="s">
        <v>124</v>
      </c>
    </row>
    <row r="319" s="14" customFormat="1">
      <c r="A319" s="14"/>
      <c r="B319" s="235"/>
      <c r="C319" s="236"/>
      <c r="D319" s="225" t="s">
        <v>135</v>
      </c>
      <c r="E319" s="237" t="s">
        <v>19</v>
      </c>
      <c r="F319" s="238" t="s">
        <v>137</v>
      </c>
      <c r="G319" s="236"/>
      <c r="H319" s="239">
        <v>750.22799999999995</v>
      </c>
      <c r="I319" s="240"/>
      <c r="J319" s="236"/>
      <c r="K319" s="236"/>
      <c r="L319" s="241"/>
      <c r="M319" s="242"/>
      <c r="N319" s="243"/>
      <c r="O319" s="243"/>
      <c r="P319" s="243"/>
      <c r="Q319" s="243"/>
      <c r="R319" s="243"/>
      <c r="S319" s="243"/>
      <c r="T319" s="244"/>
      <c r="U319" s="14"/>
      <c r="V319" s="14"/>
      <c r="W319" s="14"/>
      <c r="X319" s="14"/>
      <c r="Y319" s="14"/>
      <c r="Z319" s="14"/>
      <c r="AA319" s="14"/>
      <c r="AB319" s="14"/>
      <c r="AC319" s="14"/>
      <c r="AD319" s="14"/>
      <c r="AE319" s="14"/>
      <c r="AT319" s="245" t="s">
        <v>135</v>
      </c>
      <c r="AU319" s="245" t="s">
        <v>83</v>
      </c>
      <c r="AV319" s="14" t="s">
        <v>131</v>
      </c>
      <c r="AW319" s="14" t="s">
        <v>32</v>
      </c>
      <c r="AX319" s="14" t="s">
        <v>81</v>
      </c>
      <c r="AY319" s="245" t="s">
        <v>124</v>
      </c>
    </row>
    <row r="320" s="12" customFormat="1" ht="22.8" customHeight="1">
      <c r="A320" s="12"/>
      <c r="B320" s="189"/>
      <c r="C320" s="190"/>
      <c r="D320" s="191" t="s">
        <v>72</v>
      </c>
      <c r="E320" s="203" t="s">
        <v>480</v>
      </c>
      <c r="F320" s="203" t="s">
        <v>481</v>
      </c>
      <c r="G320" s="190"/>
      <c r="H320" s="190"/>
      <c r="I320" s="193"/>
      <c r="J320" s="204">
        <f>BK320</f>
        <v>0</v>
      </c>
      <c r="K320" s="190"/>
      <c r="L320" s="195"/>
      <c r="M320" s="196"/>
      <c r="N320" s="197"/>
      <c r="O320" s="197"/>
      <c r="P320" s="198">
        <f>SUM(P321:P326)</f>
        <v>0</v>
      </c>
      <c r="Q320" s="197"/>
      <c r="R320" s="198">
        <f>SUM(R321:R326)</f>
        <v>0</v>
      </c>
      <c r="S320" s="197"/>
      <c r="T320" s="199">
        <f>SUM(T321:T326)</f>
        <v>0</v>
      </c>
      <c r="U320" s="12"/>
      <c r="V320" s="12"/>
      <c r="W320" s="12"/>
      <c r="X320" s="12"/>
      <c r="Y320" s="12"/>
      <c r="Z320" s="12"/>
      <c r="AA320" s="12"/>
      <c r="AB320" s="12"/>
      <c r="AC320" s="12"/>
      <c r="AD320" s="12"/>
      <c r="AE320" s="12"/>
      <c r="AR320" s="200" t="s">
        <v>81</v>
      </c>
      <c r="AT320" s="201" t="s">
        <v>72</v>
      </c>
      <c r="AU320" s="201" t="s">
        <v>81</v>
      </c>
      <c r="AY320" s="200" t="s">
        <v>124</v>
      </c>
      <c r="BK320" s="202">
        <f>SUM(BK321:BK326)</f>
        <v>0</v>
      </c>
    </row>
    <row r="321" s="2" customFormat="1" ht="24.15" customHeight="1">
      <c r="A321" s="39"/>
      <c r="B321" s="40"/>
      <c r="C321" s="205" t="s">
        <v>482</v>
      </c>
      <c r="D321" s="205" t="s">
        <v>126</v>
      </c>
      <c r="E321" s="206" t="s">
        <v>483</v>
      </c>
      <c r="F321" s="207" t="s">
        <v>484</v>
      </c>
      <c r="G321" s="208" t="s">
        <v>200</v>
      </c>
      <c r="H321" s="209">
        <v>152.71799999999999</v>
      </c>
      <c r="I321" s="210"/>
      <c r="J321" s="211">
        <f>ROUND(I321*H321,2)</f>
        <v>0</v>
      </c>
      <c r="K321" s="207" t="s">
        <v>130</v>
      </c>
      <c r="L321" s="45"/>
      <c r="M321" s="212" t="s">
        <v>19</v>
      </c>
      <c r="N321" s="213" t="s">
        <v>44</v>
      </c>
      <c r="O321" s="85"/>
      <c r="P321" s="214">
        <f>O321*H321</f>
        <v>0</v>
      </c>
      <c r="Q321" s="214">
        <v>0</v>
      </c>
      <c r="R321" s="214">
        <f>Q321*H321</f>
        <v>0</v>
      </c>
      <c r="S321" s="214">
        <v>0</v>
      </c>
      <c r="T321" s="215">
        <f>S321*H321</f>
        <v>0</v>
      </c>
      <c r="U321" s="39"/>
      <c r="V321" s="39"/>
      <c r="W321" s="39"/>
      <c r="X321" s="39"/>
      <c r="Y321" s="39"/>
      <c r="Z321" s="39"/>
      <c r="AA321" s="39"/>
      <c r="AB321" s="39"/>
      <c r="AC321" s="39"/>
      <c r="AD321" s="39"/>
      <c r="AE321" s="39"/>
      <c r="AR321" s="216" t="s">
        <v>131</v>
      </c>
      <c r="AT321" s="216" t="s">
        <v>126</v>
      </c>
      <c r="AU321" s="216" t="s">
        <v>83</v>
      </c>
      <c r="AY321" s="18" t="s">
        <v>124</v>
      </c>
      <c r="BE321" s="217">
        <f>IF(N321="základní",J321,0)</f>
        <v>0</v>
      </c>
      <c r="BF321" s="217">
        <f>IF(N321="snížená",J321,0)</f>
        <v>0</v>
      </c>
      <c r="BG321" s="217">
        <f>IF(N321="zákl. přenesená",J321,0)</f>
        <v>0</v>
      </c>
      <c r="BH321" s="217">
        <f>IF(N321="sníž. přenesená",J321,0)</f>
        <v>0</v>
      </c>
      <c r="BI321" s="217">
        <f>IF(N321="nulová",J321,0)</f>
        <v>0</v>
      </c>
      <c r="BJ321" s="18" t="s">
        <v>81</v>
      </c>
      <c r="BK321" s="217">
        <f>ROUND(I321*H321,2)</f>
        <v>0</v>
      </c>
      <c r="BL321" s="18" t="s">
        <v>131</v>
      </c>
      <c r="BM321" s="216" t="s">
        <v>485</v>
      </c>
    </row>
    <row r="322" s="2" customFormat="1">
      <c r="A322" s="39"/>
      <c r="B322" s="40"/>
      <c r="C322" s="41"/>
      <c r="D322" s="218" t="s">
        <v>133</v>
      </c>
      <c r="E322" s="41"/>
      <c r="F322" s="219" t="s">
        <v>486</v>
      </c>
      <c r="G322" s="41"/>
      <c r="H322" s="41"/>
      <c r="I322" s="220"/>
      <c r="J322" s="41"/>
      <c r="K322" s="41"/>
      <c r="L322" s="45"/>
      <c r="M322" s="221"/>
      <c r="N322" s="222"/>
      <c r="O322" s="85"/>
      <c r="P322" s="85"/>
      <c r="Q322" s="85"/>
      <c r="R322" s="85"/>
      <c r="S322" s="85"/>
      <c r="T322" s="86"/>
      <c r="U322" s="39"/>
      <c r="V322" s="39"/>
      <c r="W322" s="39"/>
      <c r="X322" s="39"/>
      <c r="Y322" s="39"/>
      <c r="Z322" s="39"/>
      <c r="AA322" s="39"/>
      <c r="AB322" s="39"/>
      <c r="AC322" s="39"/>
      <c r="AD322" s="39"/>
      <c r="AE322" s="39"/>
      <c r="AT322" s="18" t="s">
        <v>133</v>
      </c>
      <c r="AU322" s="18" t="s">
        <v>83</v>
      </c>
    </row>
    <row r="323" s="2" customFormat="1" ht="24.15" customHeight="1">
      <c r="A323" s="39"/>
      <c r="B323" s="40"/>
      <c r="C323" s="205" t="s">
        <v>487</v>
      </c>
      <c r="D323" s="205" t="s">
        <v>126</v>
      </c>
      <c r="E323" s="206" t="s">
        <v>488</v>
      </c>
      <c r="F323" s="207" t="s">
        <v>489</v>
      </c>
      <c r="G323" s="208" t="s">
        <v>200</v>
      </c>
      <c r="H323" s="209">
        <v>2901.6419999999998</v>
      </c>
      <c r="I323" s="210"/>
      <c r="J323" s="211">
        <f>ROUND(I323*H323,2)</f>
        <v>0</v>
      </c>
      <c r="K323" s="207" t="s">
        <v>130</v>
      </c>
      <c r="L323" s="45"/>
      <c r="M323" s="212" t="s">
        <v>19</v>
      </c>
      <c r="N323" s="213" t="s">
        <v>44</v>
      </c>
      <c r="O323" s="85"/>
      <c r="P323" s="214">
        <f>O323*H323</f>
        <v>0</v>
      </c>
      <c r="Q323" s="214">
        <v>0</v>
      </c>
      <c r="R323" s="214">
        <f>Q323*H323</f>
        <v>0</v>
      </c>
      <c r="S323" s="214">
        <v>0</v>
      </c>
      <c r="T323" s="215">
        <f>S323*H323</f>
        <v>0</v>
      </c>
      <c r="U323" s="39"/>
      <c r="V323" s="39"/>
      <c r="W323" s="39"/>
      <c r="X323" s="39"/>
      <c r="Y323" s="39"/>
      <c r="Z323" s="39"/>
      <c r="AA323" s="39"/>
      <c r="AB323" s="39"/>
      <c r="AC323" s="39"/>
      <c r="AD323" s="39"/>
      <c r="AE323" s="39"/>
      <c r="AR323" s="216" t="s">
        <v>131</v>
      </c>
      <c r="AT323" s="216" t="s">
        <v>126</v>
      </c>
      <c r="AU323" s="216" t="s">
        <v>83</v>
      </c>
      <c r="AY323" s="18" t="s">
        <v>124</v>
      </c>
      <c r="BE323" s="217">
        <f>IF(N323="základní",J323,0)</f>
        <v>0</v>
      </c>
      <c r="BF323" s="217">
        <f>IF(N323="snížená",J323,0)</f>
        <v>0</v>
      </c>
      <c r="BG323" s="217">
        <f>IF(N323="zákl. přenesená",J323,0)</f>
        <v>0</v>
      </c>
      <c r="BH323" s="217">
        <f>IF(N323="sníž. přenesená",J323,0)</f>
        <v>0</v>
      </c>
      <c r="BI323" s="217">
        <f>IF(N323="nulová",J323,0)</f>
        <v>0</v>
      </c>
      <c r="BJ323" s="18" t="s">
        <v>81</v>
      </c>
      <c r="BK323" s="217">
        <f>ROUND(I323*H323,2)</f>
        <v>0</v>
      </c>
      <c r="BL323" s="18" t="s">
        <v>131</v>
      </c>
      <c r="BM323" s="216" t="s">
        <v>490</v>
      </c>
    </row>
    <row r="324" s="2" customFormat="1">
      <c r="A324" s="39"/>
      <c r="B324" s="40"/>
      <c r="C324" s="41"/>
      <c r="D324" s="218" t="s">
        <v>133</v>
      </c>
      <c r="E324" s="41"/>
      <c r="F324" s="219" t="s">
        <v>491</v>
      </c>
      <c r="G324" s="41"/>
      <c r="H324" s="41"/>
      <c r="I324" s="220"/>
      <c r="J324" s="41"/>
      <c r="K324" s="41"/>
      <c r="L324" s="45"/>
      <c r="M324" s="221"/>
      <c r="N324" s="222"/>
      <c r="O324" s="85"/>
      <c r="P324" s="85"/>
      <c r="Q324" s="85"/>
      <c r="R324" s="85"/>
      <c r="S324" s="85"/>
      <c r="T324" s="86"/>
      <c r="U324" s="39"/>
      <c r="V324" s="39"/>
      <c r="W324" s="39"/>
      <c r="X324" s="39"/>
      <c r="Y324" s="39"/>
      <c r="Z324" s="39"/>
      <c r="AA324" s="39"/>
      <c r="AB324" s="39"/>
      <c r="AC324" s="39"/>
      <c r="AD324" s="39"/>
      <c r="AE324" s="39"/>
      <c r="AT324" s="18" t="s">
        <v>133</v>
      </c>
      <c r="AU324" s="18" t="s">
        <v>83</v>
      </c>
    </row>
    <row r="325" s="13" customFormat="1">
      <c r="A325" s="13"/>
      <c r="B325" s="223"/>
      <c r="C325" s="224"/>
      <c r="D325" s="225" t="s">
        <v>135</v>
      </c>
      <c r="E325" s="226" t="s">
        <v>19</v>
      </c>
      <c r="F325" s="227" t="s">
        <v>492</v>
      </c>
      <c r="G325" s="224"/>
      <c r="H325" s="228">
        <v>2901.6419999999998</v>
      </c>
      <c r="I325" s="229"/>
      <c r="J325" s="224"/>
      <c r="K325" s="224"/>
      <c r="L325" s="230"/>
      <c r="M325" s="231"/>
      <c r="N325" s="232"/>
      <c r="O325" s="232"/>
      <c r="P325" s="232"/>
      <c r="Q325" s="232"/>
      <c r="R325" s="232"/>
      <c r="S325" s="232"/>
      <c r="T325" s="233"/>
      <c r="U325" s="13"/>
      <c r="V325" s="13"/>
      <c r="W325" s="13"/>
      <c r="X325" s="13"/>
      <c r="Y325" s="13"/>
      <c r="Z325" s="13"/>
      <c r="AA325" s="13"/>
      <c r="AB325" s="13"/>
      <c r="AC325" s="13"/>
      <c r="AD325" s="13"/>
      <c r="AE325" s="13"/>
      <c r="AT325" s="234" t="s">
        <v>135</v>
      </c>
      <c r="AU325" s="234" t="s">
        <v>83</v>
      </c>
      <c r="AV325" s="13" t="s">
        <v>83</v>
      </c>
      <c r="AW325" s="13" t="s">
        <v>32</v>
      </c>
      <c r="AX325" s="13" t="s">
        <v>73</v>
      </c>
      <c r="AY325" s="234" t="s">
        <v>124</v>
      </c>
    </row>
    <row r="326" s="14" customFormat="1">
      <c r="A326" s="14"/>
      <c r="B326" s="235"/>
      <c r="C326" s="236"/>
      <c r="D326" s="225" t="s">
        <v>135</v>
      </c>
      <c r="E326" s="237" t="s">
        <v>19</v>
      </c>
      <c r="F326" s="238" t="s">
        <v>137</v>
      </c>
      <c r="G326" s="236"/>
      <c r="H326" s="239">
        <v>2901.6419999999998</v>
      </c>
      <c r="I326" s="240"/>
      <c r="J326" s="236"/>
      <c r="K326" s="236"/>
      <c r="L326" s="241"/>
      <c r="M326" s="242"/>
      <c r="N326" s="243"/>
      <c r="O326" s="243"/>
      <c r="P326" s="243"/>
      <c r="Q326" s="243"/>
      <c r="R326" s="243"/>
      <c r="S326" s="243"/>
      <c r="T326" s="244"/>
      <c r="U326" s="14"/>
      <c r="V326" s="14"/>
      <c r="W326" s="14"/>
      <c r="X326" s="14"/>
      <c r="Y326" s="14"/>
      <c r="Z326" s="14"/>
      <c r="AA326" s="14"/>
      <c r="AB326" s="14"/>
      <c r="AC326" s="14"/>
      <c r="AD326" s="14"/>
      <c r="AE326" s="14"/>
      <c r="AT326" s="245" t="s">
        <v>135</v>
      </c>
      <c r="AU326" s="245" t="s">
        <v>83</v>
      </c>
      <c r="AV326" s="14" t="s">
        <v>131</v>
      </c>
      <c r="AW326" s="14" t="s">
        <v>32</v>
      </c>
      <c r="AX326" s="14" t="s">
        <v>81</v>
      </c>
      <c r="AY326" s="245" t="s">
        <v>124</v>
      </c>
    </row>
    <row r="327" s="12" customFormat="1" ht="25.92" customHeight="1">
      <c r="A327" s="12"/>
      <c r="B327" s="189"/>
      <c r="C327" s="190"/>
      <c r="D327" s="191" t="s">
        <v>72</v>
      </c>
      <c r="E327" s="192" t="s">
        <v>493</v>
      </c>
      <c r="F327" s="192" t="s">
        <v>494</v>
      </c>
      <c r="G327" s="190"/>
      <c r="H327" s="190"/>
      <c r="I327" s="193"/>
      <c r="J327" s="194">
        <f>BK327</f>
        <v>0</v>
      </c>
      <c r="K327" s="190"/>
      <c r="L327" s="195"/>
      <c r="M327" s="196"/>
      <c r="N327" s="197"/>
      <c r="O327" s="197"/>
      <c r="P327" s="198">
        <f>P328</f>
        <v>0</v>
      </c>
      <c r="Q327" s="197"/>
      <c r="R327" s="198">
        <f>R328</f>
        <v>0.10489499999999999</v>
      </c>
      <c r="S327" s="197"/>
      <c r="T327" s="199">
        <f>T328</f>
        <v>0</v>
      </c>
      <c r="U327" s="12"/>
      <c r="V327" s="12"/>
      <c r="W327" s="12"/>
      <c r="X327" s="12"/>
      <c r="Y327" s="12"/>
      <c r="Z327" s="12"/>
      <c r="AA327" s="12"/>
      <c r="AB327" s="12"/>
      <c r="AC327" s="12"/>
      <c r="AD327" s="12"/>
      <c r="AE327" s="12"/>
      <c r="AR327" s="200" t="s">
        <v>83</v>
      </c>
      <c r="AT327" s="201" t="s">
        <v>72</v>
      </c>
      <c r="AU327" s="201" t="s">
        <v>73</v>
      </c>
      <c r="AY327" s="200" t="s">
        <v>124</v>
      </c>
      <c r="BK327" s="202">
        <f>BK328</f>
        <v>0</v>
      </c>
    </row>
    <row r="328" s="12" customFormat="1" ht="22.8" customHeight="1">
      <c r="A328" s="12"/>
      <c r="B328" s="189"/>
      <c r="C328" s="190"/>
      <c r="D328" s="191" t="s">
        <v>72</v>
      </c>
      <c r="E328" s="203" t="s">
        <v>495</v>
      </c>
      <c r="F328" s="203" t="s">
        <v>496</v>
      </c>
      <c r="G328" s="190"/>
      <c r="H328" s="190"/>
      <c r="I328" s="193"/>
      <c r="J328" s="204">
        <f>BK328</f>
        <v>0</v>
      </c>
      <c r="K328" s="190"/>
      <c r="L328" s="195"/>
      <c r="M328" s="196"/>
      <c r="N328" s="197"/>
      <c r="O328" s="197"/>
      <c r="P328" s="198">
        <f>SUM(P329:P341)</f>
        <v>0</v>
      </c>
      <c r="Q328" s="197"/>
      <c r="R328" s="198">
        <f>SUM(R329:R341)</f>
        <v>0.10489499999999999</v>
      </c>
      <c r="S328" s="197"/>
      <c r="T328" s="199">
        <f>SUM(T329:T341)</f>
        <v>0</v>
      </c>
      <c r="U328" s="12"/>
      <c r="V328" s="12"/>
      <c r="W328" s="12"/>
      <c r="X328" s="12"/>
      <c r="Y328" s="12"/>
      <c r="Z328" s="12"/>
      <c r="AA328" s="12"/>
      <c r="AB328" s="12"/>
      <c r="AC328" s="12"/>
      <c r="AD328" s="12"/>
      <c r="AE328" s="12"/>
      <c r="AR328" s="200" t="s">
        <v>83</v>
      </c>
      <c r="AT328" s="201" t="s">
        <v>72</v>
      </c>
      <c r="AU328" s="201" t="s">
        <v>81</v>
      </c>
      <c r="AY328" s="200" t="s">
        <v>124</v>
      </c>
      <c r="BK328" s="202">
        <f>SUM(BK329:BK341)</f>
        <v>0</v>
      </c>
    </row>
    <row r="329" s="2" customFormat="1" ht="16.5" customHeight="1">
      <c r="A329" s="39"/>
      <c r="B329" s="40"/>
      <c r="C329" s="205" t="s">
        <v>497</v>
      </c>
      <c r="D329" s="205" t="s">
        <v>126</v>
      </c>
      <c r="E329" s="206" t="s">
        <v>498</v>
      </c>
      <c r="F329" s="207" t="s">
        <v>499</v>
      </c>
      <c r="G329" s="208" t="s">
        <v>129</v>
      </c>
      <c r="H329" s="209">
        <v>300</v>
      </c>
      <c r="I329" s="210"/>
      <c r="J329" s="211">
        <f>ROUND(I329*H329,2)</f>
        <v>0</v>
      </c>
      <c r="K329" s="207" t="s">
        <v>130</v>
      </c>
      <c r="L329" s="45"/>
      <c r="M329" s="212" t="s">
        <v>19</v>
      </c>
      <c r="N329" s="213" t="s">
        <v>44</v>
      </c>
      <c r="O329" s="85"/>
      <c r="P329" s="214">
        <f>O329*H329</f>
        <v>0</v>
      </c>
      <c r="Q329" s="214">
        <v>0</v>
      </c>
      <c r="R329" s="214">
        <f>Q329*H329</f>
        <v>0</v>
      </c>
      <c r="S329" s="214">
        <v>0</v>
      </c>
      <c r="T329" s="215">
        <f>S329*H329</f>
        <v>0</v>
      </c>
      <c r="U329" s="39"/>
      <c r="V329" s="39"/>
      <c r="W329" s="39"/>
      <c r="X329" s="39"/>
      <c r="Y329" s="39"/>
      <c r="Z329" s="39"/>
      <c r="AA329" s="39"/>
      <c r="AB329" s="39"/>
      <c r="AC329" s="39"/>
      <c r="AD329" s="39"/>
      <c r="AE329" s="39"/>
      <c r="AR329" s="216" t="s">
        <v>222</v>
      </c>
      <c r="AT329" s="216" t="s">
        <v>126</v>
      </c>
      <c r="AU329" s="216" t="s">
        <v>83</v>
      </c>
      <c r="AY329" s="18" t="s">
        <v>124</v>
      </c>
      <c r="BE329" s="217">
        <f>IF(N329="základní",J329,0)</f>
        <v>0</v>
      </c>
      <c r="BF329" s="217">
        <f>IF(N329="snížená",J329,0)</f>
        <v>0</v>
      </c>
      <c r="BG329" s="217">
        <f>IF(N329="zákl. přenesená",J329,0)</f>
        <v>0</v>
      </c>
      <c r="BH329" s="217">
        <f>IF(N329="sníž. přenesená",J329,0)</f>
        <v>0</v>
      </c>
      <c r="BI329" s="217">
        <f>IF(N329="nulová",J329,0)</f>
        <v>0</v>
      </c>
      <c r="BJ329" s="18" t="s">
        <v>81</v>
      </c>
      <c r="BK329" s="217">
        <f>ROUND(I329*H329,2)</f>
        <v>0</v>
      </c>
      <c r="BL329" s="18" t="s">
        <v>222</v>
      </c>
      <c r="BM329" s="216" t="s">
        <v>500</v>
      </c>
    </row>
    <row r="330" s="2" customFormat="1">
      <c r="A330" s="39"/>
      <c r="B330" s="40"/>
      <c r="C330" s="41"/>
      <c r="D330" s="218" t="s">
        <v>133</v>
      </c>
      <c r="E330" s="41"/>
      <c r="F330" s="219" t="s">
        <v>501</v>
      </c>
      <c r="G330" s="41"/>
      <c r="H330" s="41"/>
      <c r="I330" s="220"/>
      <c r="J330" s="41"/>
      <c r="K330" s="41"/>
      <c r="L330" s="45"/>
      <c r="M330" s="221"/>
      <c r="N330" s="222"/>
      <c r="O330" s="85"/>
      <c r="P330" s="85"/>
      <c r="Q330" s="85"/>
      <c r="R330" s="85"/>
      <c r="S330" s="85"/>
      <c r="T330" s="86"/>
      <c r="U330" s="39"/>
      <c r="V330" s="39"/>
      <c r="W330" s="39"/>
      <c r="X330" s="39"/>
      <c r="Y330" s="39"/>
      <c r="Z330" s="39"/>
      <c r="AA330" s="39"/>
      <c r="AB330" s="39"/>
      <c r="AC330" s="39"/>
      <c r="AD330" s="39"/>
      <c r="AE330" s="39"/>
      <c r="AT330" s="18" t="s">
        <v>133</v>
      </c>
      <c r="AU330" s="18" t="s">
        <v>83</v>
      </c>
    </row>
    <row r="331" s="13" customFormat="1">
      <c r="A331" s="13"/>
      <c r="B331" s="223"/>
      <c r="C331" s="224"/>
      <c r="D331" s="225" t="s">
        <v>135</v>
      </c>
      <c r="E331" s="226" t="s">
        <v>19</v>
      </c>
      <c r="F331" s="227" t="s">
        <v>502</v>
      </c>
      <c r="G331" s="224"/>
      <c r="H331" s="228">
        <v>300</v>
      </c>
      <c r="I331" s="229"/>
      <c r="J331" s="224"/>
      <c r="K331" s="224"/>
      <c r="L331" s="230"/>
      <c r="M331" s="231"/>
      <c r="N331" s="232"/>
      <c r="O331" s="232"/>
      <c r="P331" s="232"/>
      <c r="Q331" s="232"/>
      <c r="R331" s="232"/>
      <c r="S331" s="232"/>
      <c r="T331" s="233"/>
      <c r="U331" s="13"/>
      <c r="V331" s="13"/>
      <c r="W331" s="13"/>
      <c r="X331" s="13"/>
      <c r="Y331" s="13"/>
      <c r="Z331" s="13"/>
      <c r="AA331" s="13"/>
      <c r="AB331" s="13"/>
      <c r="AC331" s="13"/>
      <c r="AD331" s="13"/>
      <c r="AE331" s="13"/>
      <c r="AT331" s="234" t="s">
        <v>135</v>
      </c>
      <c r="AU331" s="234" t="s">
        <v>83</v>
      </c>
      <c r="AV331" s="13" t="s">
        <v>83</v>
      </c>
      <c r="AW331" s="13" t="s">
        <v>32</v>
      </c>
      <c r="AX331" s="13" t="s">
        <v>73</v>
      </c>
      <c r="AY331" s="234" t="s">
        <v>124</v>
      </c>
    </row>
    <row r="332" s="14" customFormat="1">
      <c r="A332" s="14"/>
      <c r="B332" s="235"/>
      <c r="C332" s="236"/>
      <c r="D332" s="225" t="s">
        <v>135</v>
      </c>
      <c r="E332" s="237" t="s">
        <v>19</v>
      </c>
      <c r="F332" s="238" t="s">
        <v>137</v>
      </c>
      <c r="G332" s="236"/>
      <c r="H332" s="239">
        <v>300</v>
      </c>
      <c r="I332" s="240"/>
      <c r="J332" s="236"/>
      <c r="K332" s="236"/>
      <c r="L332" s="241"/>
      <c r="M332" s="242"/>
      <c r="N332" s="243"/>
      <c r="O332" s="243"/>
      <c r="P332" s="243"/>
      <c r="Q332" s="243"/>
      <c r="R332" s="243"/>
      <c r="S332" s="243"/>
      <c r="T332" s="244"/>
      <c r="U332" s="14"/>
      <c r="V332" s="14"/>
      <c r="W332" s="14"/>
      <c r="X332" s="14"/>
      <c r="Y332" s="14"/>
      <c r="Z332" s="14"/>
      <c r="AA332" s="14"/>
      <c r="AB332" s="14"/>
      <c r="AC332" s="14"/>
      <c r="AD332" s="14"/>
      <c r="AE332" s="14"/>
      <c r="AT332" s="245" t="s">
        <v>135</v>
      </c>
      <c r="AU332" s="245" t="s">
        <v>83</v>
      </c>
      <c r="AV332" s="14" t="s">
        <v>131</v>
      </c>
      <c r="AW332" s="14" t="s">
        <v>32</v>
      </c>
      <c r="AX332" s="14" t="s">
        <v>81</v>
      </c>
      <c r="AY332" s="245" t="s">
        <v>124</v>
      </c>
    </row>
    <row r="333" s="2" customFormat="1" ht="16.5" customHeight="1">
      <c r="A333" s="39"/>
      <c r="B333" s="40"/>
      <c r="C333" s="246" t="s">
        <v>503</v>
      </c>
      <c r="D333" s="246" t="s">
        <v>216</v>
      </c>
      <c r="E333" s="247" t="s">
        <v>504</v>
      </c>
      <c r="F333" s="248" t="s">
        <v>505</v>
      </c>
      <c r="G333" s="249" t="s">
        <v>129</v>
      </c>
      <c r="H333" s="250">
        <v>349.64999999999998</v>
      </c>
      <c r="I333" s="251"/>
      <c r="J333" s="252">
        <f>ROUND(I333*H333,2)</f>
        <v>0</v>
      </c>
      <c r="K333" s="248" t="s">
        <v>130</v>
      </c>
      <c r="L333" s="253"/>
      <c r="M333" s="254" t="s">
        <v>19</v>
      </c>
      <c r="N333" s="255" t="s">
        <v>44</v>
      </c>
      <c r="O333" s="85"/>
      <c r="P333" s="214">
        <f>O333*H333</f>
        <v>0</v>
      </c>
      <c r="Q333" s="214">
        <v>0.00029999999999999997</v>
      </c>
      <c r="R333" s="214">
        <f>Q333*H333</f>
        <v>0.10489499999999999</v>
      </c>
      <c r="S333" s="214">
        <v>0</v>
      </c>
      <c r="T333" s="215">
        <f>S333*H333</f>
        <v>0</v>
      </c>
      <c r="U333" s="39"/>
      <c r="V333" s="39"/>
      <c r="W333" s="39"/>
      <c r="X333" s="39"/>
      <c r="Y333" s="39"/>
      <c r="Z333" s="39"/>
      <c r="AA333" s="39"/>
      <c r="AB333" s="39"/>
      <c r="AC333" s="39"/>
      <c r="AD333" s="39"/>
      <c r="AE333" s="39"/>
      <c r="AR333" s="216" t="s">
        <v>315</v>
      </c>
      <c r="AT333" s="216" t="s">
        <v>216</v>
      </c>
      <c r="AU333" s="216" t="s">
        <v>83</v>
      </c>
      <c r="AY333" s="18" t="s">
        <v>124</v>
      </c>
      <c r="BE333" s="217">
        <f>IF(N333="základní",J333,0)</f>
        <v>0</v>
      </c>
      <c r="BF333" s="217">
        <f>IF(N333="snížená",J333,0)</f>
        <v>0</v>
      </c>
      <c r="BG333" s="217">
        <f>IF(N333="zákl. přenesená",J333,0)</f>
        <v>0</v>
      </c>
      <c r="BH333" s="217">
        <f>IF(N333="sníž. přenesená",J333,0)</f>
        <v>0</v>
      </c>
      <c r="BI333" s="217">
        <f>IF(N333="nulová",J333,0)</f>
        <v>0</v>
      </c>
      <c r="BJ333" s="18" t="s">
        <v>81</v>
      </c>
      <c r="BK333" s="217">
        <f>ROUND(I333*H333,2)</f>
        <v>0</v>
      </c>
      <c r="BL333" s="18" t="s">
        <v>222</v>
      </c>
      <c r="BM333" s="216" t="s">
        <v>506</v>
      </c>
    </row>
    <row r="334" s="13" customFormat="1">
      <c r="A334" s="13"/>
      <c r="B334" s="223"/>
      <c r="C334" s="224"/>
      <c r="D334" s="225" t="s">
        <v>135</v>
      </c>
      <c r="E334" s="226" t="s">
        <v>19</v>
      </c>
      <c r="F334" s="227" t="s">
        <v>507</v>
      </c>
      <c r="G334" s="224"/>
      <c r="H334" s="228">
        <v>349.64999999999998</v>
      </c>
      <c r="I334" s="229"/>
      <c r="J334" s="224"/>
      <c r="K334" s="224"/>
      <c r="L334" s="230"/>
      <c r="M334" s="231"/>
      <c r="N334" s="232"/>
      <c r="O334" s="232"/>
      <c r="P334" s="232"/>
      <c r="Q334" s="232"/>
      <c r="R334" s="232"/>
      <c r="S334" s="232"/>
      <c r="T334" s="233"/>
      <c r="U334" s="13"/>
      <c r="V334" s="13"/>
      <c r="W334" s="13"/>
      <c r="X334" s="13"/>
      <c r="Y334" s="13"/>
      <c r="Z334" s="13"/>
      <c r="AA334" s="13"/>
      <c r="AB334" s="13"/>
      <c r="AC334" s="13"/>
      <c r="AD334" s="13"/>
      <c r="AE334" s="13"/>
      <c r="AT334" s="234" t="s">
        <v>135</v>
      </c>
      <c r="AU334" s="234" t="s">
        <v>83</v>
      </c>
      <c r="AV334" s="13" t="s">
        <v>83</v>
      </c>
      <c r="AW334" s="13" t="s">
        <v>32</v>
      </c>
      <c r="AX334" s="13" t="s">
        <v>73</v>
      </c>
      <c r="AY334" s="234" t="s">
        <v>124</v>
      </c>
    </row>
    <row r="335" s="14" customFormat="1">
      <c r="A335" s="14"/>
      <c r="B335" s="235"/>
      <c r="C335" s="236"/>
      <c r="D335" s="225" t="s">
        <v>135</v>
      </c>
      <c r="E335" s="237" t="s">
        <v>19</v>
      </c>
      <c r="F335" s="238" t="s">
        <v>137</v>
      </c>
      <c r="G335" s="236"/>
      <c r="H335" s="239">
        <v>349.64999999999998</v>
      </c>
      <c r="I335" s="240"/>
      <c r="J335" s="236"/>
      <c r="K335" s="236"/>
      <c r="L335" s="241"/>
      <c r="M335" s="242"/>
      <c r="N335" s="243"/>
      <c r="O335" s="243"/>
      <c r="P335" s="243"/>
      <c r="Q335" s="243"/>
      <c r="R335" s="243"/>
      <c r="S335" s="243"/>
      <c r="T335" s="244"/>
      <c r="U335" s="14"/>
      <c r="V335" s="14"/>
      <c r="W335" s="14"/>
      <c r="X335" s="14"/>
      <c r="Y335" s="14"/>
      <c r="Z335" s="14"/>
      <c r="AA335" s="14"/>
      <c r="AB335" s="14"/>
      <c r="AC335" s="14"/>
      <c r="AD335" s="14"/>
      <c r="AE335" s="14"/>
      <c r="AT335" s="245" t="s">
        <v>135</v>
      </c>
      <c r="AU335" s="245" t="s">
        <v>83</v>
      </c>
      <c r="AV335" s="14" t="s">
        <v>131</v>
      </c>
      <c r="AW335" s="14" t="s">
        <v>32</v>
      </c>
      <c r="AX335" s="14" t="s">
        <v>81</v>
      </c>
      <c r="AY335" s="245" t="s">
        <v>124</v>
      </c>
    </row>
    <row r="336" s="2" customFormat="1" ht="33" customHeight="1">
      <c r="A336" s="39"/>
      <c r="B336" s="40"/>
      <c r="C336" s="205" t="s">
        <v>508</v>
      </c>
      <c r="D336" s="205" t="s">
        <v>126</v>
      </c>
      <c r="E336" s="206" t="s">
        <v>509</v>
      </c>
      <c r="F336" s="207" t="s">
        <v>510</v>
      </c>
      <c r="G336" s="208" t="s">
        <v>200</v>
      </c>
      <c r="H336" s="209">
        <v>0.105</v>
      </c>
      <c r="I336" s="210"/>
      <c r="J336" s="211">
        <f>ROUND(I336*H336,2)</f>
        <v>0</v>
      </c>
      <c r="K336" s="207" t="s">
        <v>130</v>
      </c>
      <c r="L336" s="45"/>
      <c r="M336" s="212" t="s">
        <v>19</v>
      </c>
      <c r="N336" s="213" t="s">
        <v>44</v>
      </c>
      <c r="O336" s="85"/>
      <c r="P336" s="214">
        <f>O336*H336</f>
        <v>0</v>
      </c>
      <c r="Q336" s="214">
        <v>0</v>
      </c>
      <c r="R336" s="214">
        <f>Q336*H336</f>
        <v>0</v>
      </c>
      <c r="S336" s="214">
        <v>0</v>
      </c>
      <c r="T336" s="215">
        <f>S336*H336</f>
        <v>0</v>
      </c>
      <c r="U336" s="39"/>
      <c r="V336" s="39"/>
      <c r="W336" s="39"/>
      <c r="X336" s="39"/>
      <c r="Y336" s="39"/>
      <c r="Z336" s="39"/>
      <c r="AA336" s="39"/>
      <c r="AB336" s="39"/>
      <c r="AC336" s="39"/>
      <c r="AD336" s="39"/>
      <c r="AE336" s="39"/>
      <c r="AR336" s="216" t="s">
        <v>222</v>
      </c>
      <c r="AT336" s="216" t="s">
        <v>126</v>
      </c>
      <c r="AU336" s="216" t="s">
        <v>83</v>
      </c>
      <c r="AY336" s="18" t="s">
        <v>124</v>
      </c>
      <c r="BE336" s="217">
        <f>IF(N336="základní",J336,0)</f>
        <v>0</v>
      </c>
      <c r="BF336" s="217">
        <f>IF(N336="snížená",J336,0)</f>
        <v>0</v>
      </c>
      <c r="BG336" s="217">
        <f>IF(N336="zákl. přenesená",J336,0)</f>
        <v>0</v>
      </c>
      <c r="BH336" s="217">
        <f>IF(N336="sníž. přenesená",J336,0)</f>
        <v>0</v>
      </c>
      <c r="BI336" s="217">
        <f>IF(N336="nulová",J336,0)</f>
        <v>0</v>
      </c>
      <c r="BJ336" s="18" t="s">
        <v>81</v>
      </c>
      <c r="BK336" s="217">
        <f>ROUND(I336*H336,2)</f>
        <v>0</v>
      </c>
      <c r="BL336" s="18" t="s">
        <v>222</v>
      </c>
      <c r="BM336" s="216" t="s">
        <v>511</v>
      </c>
    </row>
    <row r="337" s="2" customFormat="1">
      <c r="A337" s="39"/>
      <c r="B337" s="40"/>
      <c r="C337" s="41"/>
      <c r="D337" s="218" t="s">
        <v>133</v>
      </c>
      <c r="E337" s="41"/>
      <c r="F337" s="219" t="s">
        <v>512</v>
      </c>
      <c r="G337" s="41"/>
      <c r="H337" s="41"/>
      <c r="I337" s="220"/>
      <c r="J337" s="41"/>
      <c r="K337" s="41"/>
      <c r="L337" s="45"/>
      <c r="M337" s="221"/>
      <c r="N337" s="222"/>
      <c r="O337" s="85"/>
      <c r="P337" s="85"/>
      <c r="Q337" s="85"/>
      <c r="R337" s="85"/>
      <c r="S337" s="85"/>
      <c r="T337" s="86"/>
      <c r="U337" s="39"/>
      <c r="V337" s="39"/>
      <c r="W337" s="39"/>
      <c r="X337" s="39"/>
      <c r="Y337" s="39"/>
      <c r="Z337" s="39"/>
      <c r="AA337" s="39"/>
      <c r="AB337" s="39"/>
      <c r="AC337" s="39"/>
      <c r="AD337" s="39"/>
      <c r="AE337" s="39"/>
      <c r="AT337" s="18" t="s">
        <v>133</v>
      </c>
      <c r="AU337" s="18" t="s">
        <v>83</v>
      </c>
    </row>
    <row r="338" s="2" customFormat="1" ht="37.8" customHeight="1">
      <c r="A338" s="39"/>
      <c r="B338" s="40"/>
      <c r="C338" s="205" t="s">
        <v>513</v>
      </c>
      <c r="D338" s="205" t="s">
        <v>126</v>
      </c>
      <c r="E338" s="206" t="s">
        <v>514</v>
      </c>
      <c r="F338" s="207" t="s">
        <v>515</v>
      </c>
      <c r="G338" s="208" t="s">
        <v>200</v>
      </c>
      <c r="H338" s="209">
        <v>1.05</v>
      </c>
      <c r="I338" s="210"/>
      <c r="J338" s="211">
        <f>ROUND(I338*H338,2)</f>
        <v>0</v>
      </c>
      <c r="K338" s="207" t="s">
        <v>130</v>
      </c>
      <c r="L338" s="45"/>
      <c r="M338" s="212" t="s">
        <v>19</v>
      </c>
      <c r="N338" s="213" t="s">
        <v>44</v>
      </c>
      <c r="O338" s="85"/>
      <c r="P338" s="214">
        <f>O338*H338</f>
        <v>0</v>
      </c>
      <c r="Q338" s="214">
        <v>0</v>
      </c>
      <c r="R338" s="214">
        <f>Q338*H338</f>
        <v>0</v>
      </c>
      <c r="S338" s="214">
        <v>0</v>
      </c>
      <c r="T338" s="215">
        <f>S338*H338</f>
        <v>0</v>
      </c>
      <c r="U338" s="39"/>
      <c r="V338" s="39"/>
      <c r="W338" s="39"/>
      <c r="X338" s="39"/>
      <c r="Y338" s="39"/>
      <c r="Z338" s="39"/>
      <c r="AA338" s="39"/>
      <c r="AB338" s="39"/>
      <c r="AC338" s="39"/>
      <c r="AD338" s="39"/>
      <c r="AE338" s="39"/>
      <c r="AR338" s="216" t="s">
        <v>222</v>
      </c>
      <c r="AT338" s="216" t="s">
        <v>126</v>
      </c>
      <c r="AU338" s="216" t="s">
        <v>83</v>
      </c>
      <c r="AY338" s="18" t="s">
        <v>124</v>
      </c>
      <c r="BE338" s="217">
        <f>IF(N338="základní",J338,0)</f>
        <v>0</v>
      </c>
      <c r="BF338" s="217">
        <f>IF(N338="snížená",J338,0)</f>
        <v>0</v>
      </c>
      <c r="BG338" s="217">
        <f>IF(N338="zákl. přenesená",J338,0)</f>
        <v>0</v>
      </c>
      <c r="BH338" s="217">
        <f>IF(N338="sníž. přenesená",J338,0)</f>
        <v>0</v>
      </c>
      <c r="BI338" s="217">
        <f>IF(N338="nulová",J338,0)</f>
        <v>0</v>
      </c>
      <c r="BJ338" s="18" t="s">
        <v>81</v>
      </c>
      <c r="BK338" s="217">
        <f>ROUND(I338*H338,2)</f>
        <v>0</v>
      </c>
      <c r="BL338" s="18" t="s">
        <v>222</v>
      </c>
      <c r="BM338" s="216" t="s">
        <v>516</v>
      </c>
    </row>
    <row r="339" s="2" customFormat="1">
      <c r="A339" s="39"/>
      <c r="B339" s="40"/>
      <c r="C339" s="41"/>
      <c r="D339" s="218" t="s">
        <v>133</v>
      </c>
      <c r="E339" s="41"/>
      <c r="F339" s="219" t="s">
        <v>517</v>
      </c>
      <c r="G339" s="41"/>
      <c r="H339" s="41"/>
      <c r="I339" s="220"/>
      <c r="J339" s="41"/>
      <c r="K339" s="41"/>
      <c r="L339" s="45"/>
      <c r="M339" s="221"/>
      <c r="N339" s="222"/>
      <c r="O339" s="85"/>
      <c r="P339" s="85"/>
      <c r="Q339" s="85"/>
      <c r="R339" s="85"/>
      <c r="S339" s="85"/>
      <c r="T339" s="86"/>
      <c r="U339" s="39"/>
      <c r="V339" s="39"/>
      <c r="W339" s="39"/>
      <c r="X339" s="39"/>
      <c r="Y339" s="39"/>
      <c r="Z339" s="39"/>
      <c r="AA339" s="39"/>
      <c r="AB339" s="39"/>
      <c r="AC339" s="39"/>
      <c r="AD339" s="39"/>
      <c r="AE339" s="39"/>
      <c r="AT339" s="18" t="s">
        <v>133</v>
      </c>
      <c r="AU339" s="18" t="s">
        <v>83</v>
      </c>
    </row>
    <row r="340" s="13" customFormat="1">
      <c r="A340" s="13"/>
      <c r="B340" s="223"/>
      <c r="C340" s="224"/>
      <c r="D340" s="225" t="s">
        <v>135</v>
      </c>
      <c r="E340" s="226" t="s">
        <v>19</v>
      </c>
      <c r="F340" s="227" t="s">
        <v>518</v>
      </c>
      <c r="G340" s="224"/>
      <c r="H340" s="228">
        <v>1.05</v>
      </c>
      <c r="I340" s="229"/>
      <c r="J340" s="224"/>
      <c r="K340" s="224"/>
      <c r="L340" s="230"/>
      <c r="M340" s="231"/>
      <c r="N340" s="232"/>
      <c r="O340" s="232"/>
      <c r="P340" s="232"/>
      <c r="Q340" s="232"/>
      <c r="R340" s="232"/>
      <c r="S340" s="232"/>
      <c r="T340" s="233"/>
      <c r="U340" s="13"/>
      <c r="V340" s="13"/>
      <c r="W340" s="13"/>
      <c r="X340" s="13"/>
      <c r="Y340" s="13"/>
      <c r="Z340" s="13"/>
      <c r="AA340" s="13"/>
      <c r="AB340" s="13"/>
      <c r="AC340" s="13"/>
      <c r="AD340" s="13"/>
      <c r="AE340" s="13"/>
      <c r="AT340" s="234" t="s">
        <v>135</v>
      </c>
      <c r="AU340" s="234" t="s">
        <v>83</v>
      </c>
      <c r="AV340" s="13" t="s">
        <v>83</v>
      </c>
      <c r="AW340" s="13" t="s">
        <v>32</v>
      </c>
      <c r="AX340" s="13" t="s">
        <v>73</v>
      </c>
      <c r="AY340" s="234" t="s">
        <v>124</v>
      </c>
    </row>
    <row r="341" s="14" customFormat="1">
      <c r="A341" s="14"/>
      <c r="B341" s="235"/>
      <c r="C341" s="236"/>
      <c r="D341" s="225" t="s">
        <v>135</v>
      </c>
      <c r="E341" s="237" t="s">
        <v>19</v>
      </c>
      <c r="F341" s="238" t="s">
        <v>137</v>
      </c>
      <c r="G341" s="236"/>
      <c r="H341" s="239">
        <v>1.05</v>
      </c>
      <c r="I341" s="240"/>
      <c r="J341" s="236"/>
      <c r="K341" s="236"/>
      <c r="L341" s="241"/>
      <c r="M341" s="256"/>
      <c r="N341" s="257"/>
      <c r="O341" s="257"/>
      <c r="P341" s="257"/>
      <c r="Q341" s="257"/>
      <c r="R341" s="257"/>
      <c r="S341" s="257"/>
      <c r="T341" s="258"/>
      <c r="U341" s="14"/>
      <c r="V341" s="14"/>
      <c r="W341" s="14"/>
      <c r="X341" s="14"/>
      <c r="Y341" s="14"/>
      <c r="Z341" s="14"/>
      <c r="AA341" s="14"/>
      <c r="AB341" s="14"/>
      <c r="AC341" s="14"/>
      <c r="AD341" s="14"/>
      <c r="AE341" s="14"/>
      <c r="AT341" s="245" t="s">
        <v>135</v>
      </c>
      <c r="AU341" s="245" t="s">
        <v>83</v>
      </c>
      <c r="AV341" s="14" t="s">
        <v>131</v>
      </c>
      <c r="AW341" s="14" t="s">
        <v>32</v>
      </c>
      <c r="AX341" s="14" t="s">
        <v>81</v>
      </c>
      <c r="AY341" s="245" t="s">
        <v>124</v>
      </c>
    </row>
    <row r="342" s="2" customFormat="1" ht="6.96" customHeight="1">
      <c r="A342" s="39"/>
      <c r="B342" s="60"/>
      <c r="C342" s="61"/>
      <c r="D342" s="61"/>
      <c r="E342" s="61"/>
      <c r="F342" s="61"/>
      <c r="G342" s="61"/>
      <c r="H342" s="61"/>
      <c r="I342" s="61"/>
      <c r="J342" s="61"/>
      <c r="K342" s="61"/>
      <c r="L342" s="45"/>
      <c r="M342" s="39"/>
      <c r="O342" s="39"/>
      <c r="P342" s="39"/>
      <c r="Q342" s="39"/>
      <c r="R342" s="39"/>
      <c r="S342" s="39"/>
      <c r="T342" s="39"/>
      <c r="U342" s="39"/>
      <c r="V342" s="39"/>
      <c r="W342" s="39"/>
      <c r="X342" s="39"/>
      <c r="Y342" s="39"/>
      <c r="Z342" s="39"/>
      <c r="AA342" s="39"/>
      <c r="AB342" s="39"/>
      <c r="AC342" s="39"/>
      <c r="AD342" s="39"/>
      <c r="AE342" s="39"/>
    </row>
  </sheetData>
  <sheetProtection sheet="1" autoFilter="0" formatColumns="0" formatRows="0" objects="1" scenarios="1" spinCount="100000" saltValue="K6H53au1XtCuMubjnSz5e6K1Y1b6QYd/Yi2Kkger2S5/8TbrElgcrbuEY/rSaZu5fi93ejttZSYm37k97gtyXw==" hashValue="tiMKHUthA6jdMIS94OSPTyZ2KQ59FH89vE8KEz1kIigUKLbzloMHql7zIWnMbL19M+y0c8g6kI4SuIkv2ogZAQ==" algorithmName="SHA-512" password="CC35"/>
  <autoFilter ref="C87:K341"/>
  <mergeCells count="9">
    <mergeCell ref="E7:H7"/>
    <mergeCell ref="E9:H9"/>
    <mergeCell ref="E18:H18"/>
    <mergeCell ref="E27:H27"/>
    <mergeCell ref="E48:H48"/>
    <mergeCell ref="E50:H50"/>
    <mergeCell ref="E78:H78"/>
    <mergeCell ref="E80:H80"/>
    <mergeCell ref="L2:V2"/>
  </mergeCells>
  <hyperlinks>
    <hyperlink ref="F92" r:id="rId1" display="https://podminky.urs.cz/item/CS_URS_2025_01/113106123"/>
    <hyperlink ref="F96" r:id="rId2" display="https://podminky.urs.cz/item/CS_URS_2025_01/113106171"/>
    <hyperlink ref="F100" r:id="rId3" display="https://podminky.urs.cz/item/CS_URS_2025_01/113107162"/>
    <hyperlink ref="F104" r:id="rId4" display="https://podminky.urs.cz/item/CS_URS_2025_01/113107170"/>
    <hyperlink ref="F108" r:id="rId5" display="https://podminky.urs.cz/item/CS_URS_2025_01/113107222"/>
    <hyperlink ref="F112" r:id="rId6" display="https://podminky.urs.cz/item/CS_URS_2025_01/113107231"/>
    <hyperlink ref="F116" r:id="rId7" display="https://podminky.urs.cz/item/CS_URS_2025_01/113107243"/>
    <hyperlink ref="F120" r:id="rId8" display="https://podminky.urs.cz/item/CS_URS_2025_01/113201112"/>
    <hyperlink ref="F124" r:id="rId9" display="https://podminky.urs.cz/item/CS_URS_2025_01/121112003"/>
    <hyperlink ref="F128" r:id="rId10" display="https://podminky.urs.cz/item/CS_URS_2025_01/162251102"/>
    <hyperlink ref="F132" r:id="rId11" display="https://podminky.urs.cz/item/CS_URS_2025_01/162751119"/>
    <hyperlink ref="F136" r:id="rId12" display="https://podminky.urs.cz/item/CS_URS_2025_01/171201231"/>
    <hyperlink ref="F140" r:id="rId13" display="https://podminky.urs.cz/item/CS_URS_2025_01/171251201"/>
    <hyperlink ref="F144" r:id="rId14" display="https://podminky.urs.cz/item/CS_URS_2025_01/181411131"/>
    <hyperlink ref="F151" r:id="rId15" display="https://podminky.urs.cz/item/CS_URS_2025_01/181951111"/>
    <hyperlink ref="F155" r:id="rId16" display="https://podminky.urs.cz/item/CS_URS_2025_01/182351124"/>
    <hyperlink ref="F163" r:id="rId17" display="https://podminky.urs.cz/item/CS_URS_2025_01/564851111"/>
    <hyperlink ref="F171" r:id="rId18" display="https://podminky.urs.cz/item/CS_URS_2025_01/567122114"/>
    <hyperlink ref="F175" r:id="rId19" display="https://podminky.urs.cz/item/CS_URS_2025_01/573231106"/>
    <hyperlink ref="F179" r:id="rId20" display="https://podminky.urs.cz/item/CS_URS_2025_01/577134111"/>
    <hyperlink ref="F183" r:id="rId21" display="https://podminky.urs.cz/item/CS_URS_2025_01/577165112"/>
    <hyperlink ref="F187" r:id="rId22" display="https://podminky.urs.cz/item/CS_URS_2025_01/596211112"/>
    <hyperlink ref="F194" r:id="rId23" display="https://podminky.urs.cz/item/CS_URS_2025_01/596211211"/>
    <hyperlink ref="F202" r:id="rId24" display="https://podminky.urs.cz/item/CS_URS_2025_01/596212213"/>
    <hyperlink ref="F207" r:id="rId25" display="https://podminky.urs.cz/item/CS_URS_2025_01/899133211"/>
    <hyperlink ref="F223" r:id="rId26" display="https://podminky.urs.cz/item/CS_URS_2025_01/915111111"/>
    <hyperlink ref="F227" r:id="rId27" display="https://podminky.urs.cz/item/CS_URS_2025_01/915131111"/>
    <hyperlink ref="F231" r:id="rId28" display="https://podminky.urs.cz/item/CS_URS_2025_01/915211112"/>
    <hyperlink ref="F233" r:id="rId29" display="https://podminky.urs.cz/item/CS_URS_2025_01/915231112"/>
    <hyperlink ref="F235" r:id="rId30" display="https://podminky.urs.cz/item/CS_URS_2025_01/915611111"/>
    <hyperlink ref="F239" r:id="rId31" display="https://podminky.urs.cz/item/CS_URS_2025_01/915621111"/>
    <hyperlink ref="F243" r:id="rId32" display="https://podminky.urs.cz/item/CS_URS_2025_01/916131113"/>
    <hyperlink ref="F249" r:id="rId33" display="https://podminky.urs.cz/item/CS_URS_2025_01/916991121"/>
    <hyperlink ref="F253" r:id="rId34" display="https://podminky.urs.cz/item/CS_URS_2025_01/919112233"/>
    <hyperlink ref="F257" r:id="rId35" display="https://podminky.urs.cz/item/CS_URS_2025_01/919122132"/>
    <hyperlink ref="F261" r:id="rId36" display="https://podminky.urs.cz/item/CS_URS_2025_01/919735113"/>
    <hyperlink ref="F265" r:id="rId37" display="https://podminky.urs.cz/item/CS_URS_2025_01/938908411"/>
    <hyperlink ref="F269" r:id="rId38" display="https://podminky.urs.cz/item/CS_URS_2025_01/966006261"/>
    <hyperlink ref="F273" r:id="rId39" display="https://podminky.urs.cz/item/CS_URS_2025_01/979054451"/>
    <hyperlink ref="F281" r:id="rId40" display="https://podminky.urs.cz/item/CS_URS_2025_01/997221551"/>
    <hyperlink ref="F286" r:id="rId41" display="https://podminky.urs.cz/item/CS_URS_2025_01/997221559"/>
    <hyperlink ref="F290" r:id="rId42" display="https://podminky.urs.cz/item/CS_URS_2025_01/997221561"/>
    <hyperlink ref="F295" r:id="rId43" display="https://podminky.urs.cz/item/CS_URS_2025_01/997221569"/>
    <hyperlink ref="F299" r:id="rId44" display="https://podminky.urs.cz/item/CS_URS_2025_01/997221571"/>
    <hyperlink ref="F303" r:id="rId45" display="https://podminky.urs.cz/item/CS_URS_2025_01/997221579"/>
    <hyperlink ref="F307" r:id="rId46" display="https://podminky.urs.cz/item/CS_URS_2025_01/997221861"/>
    <hyperlink ref="F312" r:id="rId47" display="https://podminky.urs.cz/item/CS_URS_2025_01/997221873"/>
    <hyperlink ref="F317" r:id="rId48" display="https://podminky.urs.cz/item/CS_URS_2025_01/997221875"/>
    <hyperlink ref="F322" r:id="rId49" display="https://podminky.urs.cz/item/CS_URS_2025_01/998225111"/>
    <hyperlink ref="F324" r:id="rId50" display="https://podminky.urs.cz/item/CS_URS_2025_01/998225191"/>
    <hyperlink ref="F330" r:id="rId51" display="https://podminky.urs.cz/item/CS_URS_2025_01/711161173"/>
    <hyperlink ref="F337" r:id="rId52" display="https://podminky.urs.cz/item/CS_URS_2025_01/998711121"/>
    <hyperlink ref="F339" r:id="rId53" display="https://podminky.urs.cz/item/CS_URS_2025_01/998711129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54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86</v>
      </c>
    </row>
    <row r="3" s="1" customFormat="1" ht="6.96" customHeight="1">
      <c r="B3" s="129"/>
      <c r="C3" s="130"/>
      <c r="D3" s="130"/>
      <c r="E3" s="130"/>
      <c r="F3" s="130"/>
      <c r="G3" s="130"/>
      <c r="H3" s="130"/>
      <c r="I3" s="130"/>
      <c r="J3" s="130"/>
      <c r="K3" s="130"/>
      <c r="L3" s="21"/>
      <c r="AT3" s="18" t="s">
        <v>83</v>
      </c>
    </row>
    <row r="4" s="1" customFormat="1" ht="24.96" customHeight="1">
      <c r="B4" s="21"/>
      <c r="D4" s="131" t="s">
        <v>93</v>
      </c>
      <c r="L4" s="21"/>
      <c r="M4" s="132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33" t="s">
        <v>16</v>
      </c>
      <c r="L6" s="21"/>
    </row>
    <row r="7" s="1" customFormat="1" ht="16.5" customHeight="1">
      <c r="B7" s="21"/>
      <c r="E7" s="134" t="str">
        <f>'Rekapitulace stavby'!K6</f>
        <v>Oprava povrchu ulic Vysokovská a Jeřická</v>
      </c>
      <c r="F7" s="133"/>
      <c r="G7" s="133"/>
      <c r="H7" s="133"/>
      <c r="L7" s="21"/>
    </row>
    <row r="8" s="2" customFormat="1" ht="12" customHeight="1">
      <c r="A8" s="39"/>
      <c r="B8" s="45"/>
      <c r="C8" s="39"/>
      <c r="D8" s="133" t="s">
        <v>94</v>
      </c>
      <c r="E8" s="39"/>
      <c r="F8" s="39"/>
      <c r="G8" s="39"/>
      <c r="H8" s="39"/>
      <c r="I8" s="39"/>
      <c r="J8" s="39"/>
      <c r="K8" s="39"/>
      <c r="L8" s="135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36" t="s">
        <v>519</v>
      </c>
      <c r="F9" s="39"/>
      <c r="G9" s="39"/>
      <c r="H9" s="39"/>
      <c r="I9" s="39"/>
      <c r="J9" s="39"/>
      <c r="K9" s="39"/>
      <c r="L9" s="135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135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33" t="s">
        <v>18</v>
      </c>
      <c r="E11" s="39"/>
      <c r="F11" s="137" t="s">
        <v>19</v>
      </c>
      <c r="G11" s="39"/>
      <c r="H11" s="39"/>
      <c r="I11" s="133" t="s">
        <v>20</v>
      </c>
      <c r="J11" s="137" t="s">
        <v>19</v>
      </c>
      <c r="K11" s="39"/>
      <c r="L11" s="135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33" t="s">
        <v>21</v>
      </c>
      <c r="E12" s="39"/>
      <c r="F12" s="137" t="s">
        <v>22</v>
      </c>
      <c r="G12" s="39"/>
      <c r="H12" s="39"/>
      <c r="I12" s="133" t="s">
        <v>23</v>
      </c>
      <c r="J12" s="138" t="str">
        <f>'Rekapitulace stavby'!AN8</f>
        <v>1. 5. 2025</v>
      </c>
      <c r="K12" s="39"/>
      <c r="L12" s="135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135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33" t="s">
        <v>25</v>
      </c>
      <c r="E14" s="39"/>
      <c r="F14" s="39"/>
      <c r="G14" s="39"/>
      <c r="H14" s="39"/>
      <c r="I14" s="133" t="s">
        <v>26</v>
      </c>
      <c r="J14" s="137" t="str">
        <f>IF('Rekapitulace stavby'!AN10="","",'Rekapitulace stavby'!AN10)</f>
        <v/>
      </c>
      <c r="K14" s="39"/>
      <c r="L14" s="135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37" t="str">
        <f>IF('Rekapitulace stavby'!E11="","",'Rekapitulace stavby'!E11)</f>
        <v xml:space="preserve"> </v>
      </c>
      <c r="F15" s="39"/>
      <c r="G15" s="39"/>
      <c r="H15" s="39"/>
      <c r="I15" s="133" t="s">
        <v>28</v>
      </c>
      <c r="J15" s="137" t="str">
        <f>IF('Rekapitulace stavby'!AN11="","",'Rekapitulace stavby'!AN11)</f>
        <v/>
      </c>
      <c r="K15" s="39"/>
      <c r="L15" s="135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135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33" t="s">
        <v>29</v>
      </c>
      <c r="E17" s="39"/>
      <c r="F17" s="39"/>
      <c r="G17" s="39"/>
      <c r="H17" s="39"/>
      <c r="I17" s="133" t="s">
        <v>26</v>
      </c>
      <c r="J17" s="34" t="str">
        <f>'Rekapitulace stavby'!AN13</f>
        <v>Vyplň údaj</v>
      </c>
      <c r="K17" s="39"/>
      <c r="L17" s="135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37"/>
      <c r="G18" s="137"/>
      <c r="H18" s="137"/>
      <c r="I18" s="133" t="s">
        <v>28</v>
      </c>
      <c r="J18" s="34" t="str">
        <f>'Rekapitulace stavby'!AN14</f>
        <v>Vyplň údaj</v>
      </c>
      <c r="K18" s="39"/>
      <c r="L18" s="135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135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33" t="s">
        <v>31</v>
      </c>
      <c r="E20" s="39"/>
      <c r="F20" s="39"/>
      <c r="G20" s="39"/>
      <c r="H20" s="39"/>
      <c r="I20" s="133" t="s">
        <v>26</v>
      </c>
      <c r="J20" s="137" t="str">
        <f>IF('Rekapitulace stavby'!AN16="","",'Rekapitulace stavby'!AN16)</f>
        <v/>
      </c>
      <c r="K20" s="39"/>
      <c r="L20" s="135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37" t="str">
        <f>IF('Rekapitulace stavby'!E17="","",'Rekapitulace stavby'!E17)</f>
        <v xml:space="preserve"> </v>
      </c>
      <c r="F21" s="39"/>
      <c r="G21" s="39"/>
      <c r="H21" s="39"/>
      <c r="I21" s="133" t="s">
        <v>28</v>
      </c>
      <c r="J21" s="137" t="str">
        <f>IF('Rekapitulace stavby'!AN17="","",'Rekapitulace stavby'!AN17)</f>
        <v/>
      </c>
      <c r="K21" s="39"/>
      <c r="L21" s="135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135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33" t="s">
        <v>33</v>
      </c>
      <c r="E23" s="39"/>
      <c r="F23" s="39"/>
      <c r="G23" s="39"/>
      <c r="H23" s="39"/>
      <c r="I23" s="133" t="s">
        <v>26</v>
      </c>
      <c r="J23" s="137" t="s">
        <v>34</v>
      </c>
      <c r="K23" s="39"/>
      <c r="L23" s="135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37" t="s">
        <v>35</v>
      </c>
      <c r="F24" s="39"/>
      <c r="G24" s="39"/>
      <c r="H24" s="39"/>
      <c r="I24" s="133" t="s">
        <v>28</v>
      </c>
      <c r="J24" s="137" t="s">
        <v>36</v>
      </c>
      <c r="K24" s="39"/>
      <c r="L24" s="135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135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33" t="s">
        <v>37</v>
      </c>
      <c r="E26" s="39"/>
      <c r="F26" s="39"/>
      <c r="G26" s="39"/>
      <c r="H26" s="39"/>
      <c r="I26" s="39"/>
      <c r="J26" s="39"/>
      <c r="K26" s="39"/>
      <c r="L26" s="135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39"/>
      <c r="B27" s="140"/>
      <c r="C27" s="139"/>
      <c r="D27" s="139"/>
      <c r="E27" s="141" t="s">
        <v>19</v>
      </c>
      <c r="F27" s="141"/>
      <c r="G27" s="141"/>
      <c r="H27" s="141"/>
      <c r="I27" s="139"/>
      <c r="J27" s="139"/>
      <c r="K27" s="139"/>
      <c r="L27" s="142"/>
      <c r="S27" s="139"/>
      <c r="T27" s="139"/>
      <c r="U27" s="139"/>
      <c r="V27" s="139"/>
      <c r="W27" s="139"/>
      <c r="X27" s="139"/>
      <c r="Y27" s="139"/>
      <c r="Z27" s="139"/>
      <c r="AA27" s="139"/>
      <c r="AB27" s="139"/>
      <c r="AC27" s="139"/>
      <c r="AD27" s="139"/>
      <c r="AE27" s="139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135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43"/>
      <c r="E29" s="143"/>
      <c r="F29" s="143"/>
      <c r="G29" s="143"/>
      <c r="H29" s="143"/>
      <c r="I29" s="143"/>
      <c r="J29" s="143"/>
      <c r="K29" s="143"/>
      <c r="L29" s="135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44" t="s">
        <v>39</v>
      </c>
      <c r="E30" s="39"/>
      <c r="F30" s="39"/>
      <c r="G30" s="39"/>
      <c r="H30" s="39"/>
      <c r="I30" s="39"/>
      <c r="J30" s="145">
        <f>ROUND(J88, 2)</f>
        <v>0</v>
      </c>
      <c r="K30" s="39"/>
      <c r="L30" s="135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43"/>
      <c r="E31" s="143"/>
      <c r="F31" s="143"/>
      <c r="G31" s="143"/>
      <c r="H31" s="143"/>
      <c r="I31" s="143"/>
      <c r="J31" s="143"/>
      <c r="K31" s="143"/>
      <c r="L31" s="135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46" t="s">
        <v>41</v>
      </c>
      <c r="G32" s="39"/>
      <c r="H32" s="39"/>
      <c r="I32" s="146" t="s">
        <v>40</v>
      </c>
      <c r="J32" s="146" t="s">
        <v>42</v>
      </c>
      <c r="K32" s="39"/>
      <c r="L32" s="135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47" t="s">
        <v>43</v>
      </c>
      <c r="E33" s="133" t="s">
        <v>44</v>
      </c>
      <c r="F33" s="148">
        <f>ROUND((SUM(BE88:BE381)),  2)</f>
        <v>0</v>
      </c>
      <c r="G33" s="39"/>
      <c r="H33" s="39"/>
      <c r="I33" s="149">
        <v>0.20999999999999999</v>
      </c>
      <c r="J33" s="148">
        <f>ROUND(((SUM(BE88:BE381))*I33),  2)</f>
        <v>0</v>
      </c>
      <c r="K33" s="39"/>
      <c r="L33" s="135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33" t="s">
        <v>45</v>
      </c>
      <c r="F34" s="148">
        <f>ROUND((SUM(BF88:BF381)),  2)</f>
        <v>0</v>
      </c>
      <c r="G34" s="39"/>
      <c r="H34" s="39"/>
      <c r="I34" s="149">
        <v>0.12</v>
      </c>
      <c r="J34" s="148">
        <f>ROUND(((SUM(BF88:BF381))*I34),  2)</f>
        <v>0</v>
      </c>
      <c r="K34" s="39"/>
      <c r="L34" s="135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33" t="s">
        <v>46</v>
      </c>
      <c r="F35" s="148">
        <f>ROUND((SUM(BG88:BG381)),  2)</f>
        <v>0</v>
      </c>
      <c r="G35" s="39"/>
      <c r="H35" s="39"/>
      <c r="I35" s="149">
        <v>0.20999999999999999</v>
      </c>
      <c r="J35" s="148">
        <f>0</f>
        <v>0</v>
      </c>
      <c r="K35" s="39"/>
      <c r="L35" s="135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33" t="s">
        <v>47</v>
      </c>
      <c r="F36" s="148">
        <f>ROUND((SUM(BH88:BH381)),  2)</f>
        <v>0</v>
      </c>
      <c r="G36" s="39"/>
      <c r="H36" s="39"/>
      <c r="I36" s="149">
        <v>0.12</v>
      </c>
      <c r="J36" s="148">
        <f>0</f>
        <v>0</v>
      </c>
      <c r="K36" s="39"/>
      <c r="L36" s="135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33" t="s">
        <v>48</v>
      </c>
      <c r="F37" s="148">
        <f>ROUND((SUM(BI88:BI381)),  2)</f>
        <v>0</v>
      </c>
      <c r="G37" s="39"/>
      <c r="H37" s="39"/>
      <c r="I37" s="149">
        <v>0</v>
      </c>
      <c r="J37" s="148">
        <f>0</f>
        <v>0</v>
      </c>
      <c r="K37" s="39"/>
      <c r="L37" s="135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135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0"/>
      <c r="D39" s="151" t="s">
        <v>49</v>
      </c>
      <c r="E39" s="152"/>
      <c r="F39" s="152"/>
      <c r="G39" s="153" t="s">
        <v>50</v>
      </c>
      <c r="H39" s="154" t="s">
        <v>51</v>
      </c>
      <c r="I39" s="152"/>
      <c r="J39" s="155">
        <f>SUM(J30:J37)</f>
        <v>0</v>
      </c>
      <c r="K39" s="156"/>
      <c r="L39" s="135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157"/>
      <c r="C40" s="158"/>
      <c r="D40" s="158"/>
      <c r="E40" s="158"/>
      <c r="F40" s="158"/>
      <c r="G40" s="158"/>
      <c r="H40" s="158"/>
      <c r="I40" s="158"/>
      <c r="J40" s="158"/>
      <c r="K40" s="158"/>
      <c r="L40" s="135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4" s="2" customFormat="1" ht="6.96" customHeight="1">
      <c r="A44" s="39"/>
      <c r="B44" s="159"/>
      <c r="C44" s="160"/>
      <c r="D44" s="160"/>
      <c r="E44" s="160"/>
      <c r="F44" s="160"/>
      <c r="G44" s="160"/>
      <c r="H44" s="160"/>
      <c r="I44" s="160"/>
      <c r="J44" s="160"/>
      <c r="K44" s="160"/>
      <c r="L44" s="135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</row>
    <row r="45" s="2" customFormat="1" ht="24.96" customHeight="1">
      <c r="A45" s="39"/>
      <c r="B45" s="40"/>
      <c r="C45" s="24" t="s">
        <v>96</v>
      </c>
      <c r="D45" s="41"/>
      <c r="E45" s="41"/>
      <c r="F45" s="41"/>
      <c r="G45" s="41"/>
      <c r="H45" s="41"/>
      <c r="I45" s="41"/>
      <c r="J45" s="41"/>
      <c r="K45" s="41"/>
      <c r="L45" s="135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</row>
    <row r="46" s="2" customFormat="1" ht="6.96" customHeight="1">
      <c r="A46" s="39"/>
      <c r="B46" s="40"/>
      <c r="C46" s="41"/>
      <c r="D46" s="41"/>
      <c r="E46" s="41"/>
      <c r="F46" s="41"/>
      <c r="G46" s="41"/>
      <c r="H46" s="41"/>
      <c r="I46" s="41"/>
      <c r="J46" s="41"/>
      <c r="K46" s="41"/>
      <c r="L46" s="135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12" customHeight="1">
      <c r="A47" s="39"/>
      <c r="B47" s="40"/>
      <c r="C47" s="33" t="s">
        <v>16</v>
      </c>
      <c r="D47" s="41"/>
      <c r="E47" s="41"/>
      <c r="F47" s="41"/>
      <c r="G47" s="41"/>
      <c r="H47" s="41"/>
      <c r="I47" s="41"/>
      <c r="J47" s="41"/>
      <c r="K47" s="41"/>
      <c r="L47" s="135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16.5" customHeight="1">
      <c r="A48" s="39"/>
      <c r="B48" s="40"/>
      <c r="C48" s="41"/>
      <c r="D48" s="41"/>
      <c r="E48" s="161" t="str">
        <f>E7</f>
        <v>Oprava povrchu ulic Vysokovská a Jeřická</v>
      </c>
      <c r="F48" s="33"/>
      <c r="G48" s="33"/>
      <c r="H48" s="33"/>
      <c r="I48" s="41"/>
      <c r="J48" s="41"/>
      <c r="K48" s="41"/>
      <c r="L48" s="135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12" customHeight="1">
      <c r="A49" s="39"/>
      <c r="B49" s="40"/>
      <c r="C49" s="33" t="s">
        <v>94</v>
      </c>
      <c r="D49" s="41"/>
      <c r="E49" s="41"/>
      <c r="F49" s="41"/>
      <c r="G49" s="41"/>
      <c r="H49" s="41"/>
      <c r="I49" s="41"/>
      <c r="J49" s="41"/>
      <c r="K49" s="41"/>
      <c r="L49" s="135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16.5" customHeight="1">
      <c r="A50" s="39"/>
      <c r="B50" s="40"/>
      <c r="C50" s="41"/>
      <c r="D50" s="41"/>
      <c r="E50" s="70" t="str">
        <f>E9</f>
        <v>SO 100-1 - Oprava povrchu ulice Jeřická</v>
      </c>
      <c r="F50" s="41"/>
      <c r="G50" s="41"/>
      <c r="H50" s="41"/>
      <c r="I50" s="41"/>
      <c r="J50" s="41"/>
      <c r="K50" s="41"/>
      <c r="L50" s="135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2" customFormat="1" ht="6.96" customHeight="1">
      <c r="A51" s="39"/>
      <c r="B51" s="40"/>
      <c r="C51" s="41"/>
      <c r="D51" s="41"/>
      <c r="E51" s="41"/>
      <c r="F51" s="41"/>
      <c r="G51" s="41"/>
      <c r="H51" s="41"/>
      <c r="I51" s="41"/>
      <c r="J51" s="41"/>
      <c r="K51" s="41"/>
      <c r="L51" s="135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</row>
    <row r="52" s="2" customFormat="1" ht="12" customHeight="1">
      <c r="A52" s="39"/>
      <c r="B52" s="40"/>
      <c r="C52" s="33" t="s">
        <v>21</v>
      </c>
      <c r="D52" s="41"/>
      <c r="E52" s="41"/>
      <c r="F52" s="28" t="str">
        <f>F12</f>
        <v>MČ Praha 20</v>
      </c>
      <c r="G52" s="41"/>
      <c r="H52" s="41"/>
      <c r="I52" s="33" t="s">
        <v>23</v>
      </c>
      <c r="J52" s="73" t="str">
        <f>IF(J12="","",J12)</f>
        <v>1. 5. 2025</v>
      </c>
      <c r="K52" s="41"/>
      <c r="L52" s="135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6.96" customHeight="1">
      <c r="A53" s="39"/>
      <c r="B53" s="40"/>
      <c r="C53" s="41"/>
      <c r="D53" s="41"/>
      <c r="E53" s="41"/>
      <c r="F53" s="41"/>
      <c r="G53" s="41"/>
      <c r="H53" s="41"/>
      <c r="I53" s="41"/>
      <c r="J53" s="41"/>
      <c r="K53" s="41"/>
      <c r="L53" s="135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15.15" customHeight="1">
      <c r="A54" s="39"/>
      <c r="B54" s="40"/>
      <c r="C54" s="33" t="s">
        <v>25</v>
      </c>
      <c r="D54" s="41"/>
      <c r="E54" s="41"/>
      <c r="F54" s="28" t="str">
        <f>E15</f>
        <v xml:space="preserve"> </v>
      </c>
      <c r="G54" s="41"/>
      <c r="H54" s="41"/>
      <c r="I54" s="33" t="s">
        <v>31</v>
      </c>
      <c r="J54" s="37" t="str">
        <f>E21</f>
        <v xml:space="preserve"> </v>
      </c>
      <c r="K54" s="41"/>
      <c r="L54" s="135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40.05" customHeight="1">
      <c r="A55" s="39"/>
      <c r="B55" s="40"/>
      <c r="C55" s="33" t="s">
        <v>29</v>
      </c>
      <c r="D55" s="41"/>
      <c r="E55" s="41"/>
      <c r="F55" s="28" t="str">
        <f>IF(E18="","",E18)</f>
        <v>Vyplň údaj</v>
      </c>
      <c r="G55" s="41"/>
      <c r="H55" s="41"/>
      <c r="I55" s="33" t="s">
        <v>33</v>
      </c>
      <c r="J55" s="37" t="str">
        <f>E24</f>
        <v>TMI Building s.r.o., Kakosova 1189/8, Praha 5</v>
      </c>
      <c r="K55" s="41"/>
      <c r="L55" s="135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0.32" customHeight="1">
      <c r="A56" s="39"/>
      <c r="B56" s="40"/>
      <c r="C56" s="41"/>
      <c r="D56" s="41"/>
      <c r="E56" s="41"/>
      <c r="F56" s="41"/>
      <c r="G56" s="41"/>
      <c r="H56" s="41"/>
      <c r="I56" s="41"/>
      <c r="J56" s="41"/>
      <c r="K56" s="41"/>
      <c r="L56" s="135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29.28" customHeight="1">
      <c r="A57" s="39"/>
      <c r="B57" s="40"/>
      <c r="C57" s="162" t="s">
        <v>97</v>
      </c>
      <c r="D57" s="163"/>
      <c r="E57" s="163"/>
      <c r="F57" s="163"/>
      <c r="G57" s="163"/>
      <c r="H57" s="163"/>
      <c r="I57" s="163"/>
      <c r="J57" s="164" t="s">
        <v>98</v>
      </c>
      <c r="K57" s="163"/>
      <c r="L57" s="135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10.32" customHeight="1">
      <c r="A58" s="39"/>
      <c r="B58" s="40"/>
      <c r="C58" s="41"/>
      <c r="D58" s="41"/>
      <c r="E58" s="41"/>
      <c r="F58" s="41"/>
      <c r="G58" s="41"/>
      <c r="H58" s="41"/>
      <c r="I58" s="41"/>
      <c r="J58" s="41"/>
      <c r="K58" s="41"/>
      <c r="L58" s="135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22.8" customHeight="1">
      <c r="A59" s="39"/>
      <c r="B59" s="40"/>
      <c r="C59" s="165" t="s">
        <v>71</v>
      </c>
      <c r="D59" s="41"/>
      <c r="E59" s="41"/>
      <c r="F59" s="41"/>
      <c r="G59" s="41"/>
      <c r="H59" s="41"/>
      <c r="I59" s="41"/>
      <c r="J59" s="103">
        <f>J88</f>
        <v>0</v>
      </c>
      <c r="K59" s="41"/>
      <c r="L59" s="135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U59" s="18" t="s">
        <v>99</v>
      </c>
    </row>
    <row r="60" s="9" customFormat="1" ht="24.96" customHeight="1">
      <c r="A60" s="9"/>
      <c r="B60" s="166"/>
      <c r="C60" s="167"/>
      <c r="D60" s="168" t="s">
        <v>100</v>
      </c>
      <c r="E60" s="169"/>
      <c r="F60" s="169"/>
      <c r="G60" s="169"/>
      <c r="H60" s="169"/>
      <c r="I60" s="169"/>
      <c r="J60" s="170">
        <f>J89</f>
        <v>0</v>
      </c>
      <c r="K60" s="167"/>
      <c r="L60" s="171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2"/>
      <c r="C61" s="173"/>
      <c r="D61" s="174" t="s">
        <v>101</v>
      </c>
      <c r="E61" s="175"/>
      <c r="F61" s="175"/>
      <c r="G61" s="175"/>
      <c r="H61" s="175"/>
      <c r="I61" s="175"/>
      <c r="J61" s="176">
        <f>J90</f>
        <v>0</v>
      </c>
      <c r="K61" s="173"/>
      <c r="L61" s="177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2"/>
      <c r="C62" s="173"/>
      <c r="D62" s="174" t="s">
        <v>102</v>
      </c>
      <c r="E62" s="175"/>
      <c r="F62" s="175"/>
      <c r="G62" s="175"/>
      <c r="H62" s="175"/>
      <c r="I62" s="175"/>
      <c r="J62" s="176">
        <f>J175</f>
        <v>0</v>
      </c>
      <c r="K62" s="173"/>
      <c r="L62" s="177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2"/>
      <c r="C63" s="173"/>
      <c r="D63" s="174" t="s">
        <v>103</v>
      </c>
      <c r="E63" s="175"/>
      <c r="F63" s="175"/>
      <c r="G63" s="175"/>
      <c r="H63" s="175"/>
      <c r="I63" s="175"/>
      <c r="J63" s="176">
        <f>J231</f>
        <v>0</v>
      </c>
      <c r="K63" s="173"/>
      <c r="L63" s="177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2"/>
      <c r="C64" s="173"/>
      <c r="D64" s="174" t="s">
        <v>104</v>
      </c>
      <c r="E64" s="175"/>
      <c r="F64" s="175"/>
      <c r="G64" s="175"/>
      <c r="H64" s="175"/>
      <c r="I64" s="175"/>
      <c r="J64" s="176">
        <f>J241</f>
        <v>0</v>
      </c>
      <c r="K64" s="173"/>
      <c r="L64" s="177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72"/>
      <c r="C65" s="173"/>
      <c r="D65" s="174" t="s">
        <v>105</v>
      </c>
      <c r="E65" s="175"/>
      <c r="F65" s="175"/>
      <c r="G65" s="175"/>
      <c r="H65" s="175"/>
      <c r="I65" s="175"/>
      <c r="J65" s="176">
        <f>J320</f>
        <v>0</v>
      </c>
      <c r="K65" s="173"/>
      <c r="L65" s="177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72"/>
      <c r="C66" s="173"/>
      <c r="D66" s="174" t="s">
        <v>106</v>
      </c>
      <c r="E66" s="175"/>
      <c r="F66" s="175"/>
      <c r="G66" s="175"/>
      <c r="H66" s="175"/>
      <c r="I66" s="175"/>
      <c r="J66" s="176">
        <f>J360</f>
        <v>0</v>
      </c>
      <c r="K66" s="173"/>
      <c r="L66" s="177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9" customFormat="1" ht="24.96" customHeight="1">
      <c r="A67" s="9"/>
      <c r="B67" s="166"/>
      <c r="C67" s="167"/>
      <c r="D67" s="168" t="s">
        <v>107</v>
      </c>
      <c r="E67" s="169"/>
      <c r="F67" s="169"/>
      <c r="G67" s="169"/>
      <c r="H67" s="169"/>
      <c r="I67" s="169"/>
      <c r="J67" s="170">
        <f>J367</f>
        <v>0</v>
      </c>
      <c r="K67" s="167"/>
      <c r="L67" s="171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</row>
    <row r="68" s="10" customFormat="1" ht="19.92" customHeight="1">
      <c r="A68" s="10"/>
      <c r="B68" s="172"/>
      <c r="C68" s="173"/>
      <c r="D68" s="174" t="s">
        <v>108</v>
      </c>
      <c r="E68" s="175"/>
      <c r="F68" s="175"/>
      <c r="G68" s="175"/>
      <c r="H68" s="175"/>
      <c r="I68" s="175"/>
      <c r="J68" s="176">
        <f>J368</f>
        <v>0</v>
      </c>
      <c r="K68" s="173"/>
      <c r="L68" s="177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2" customFormat="1" ht="21.84" customHeight="1">
      <c r="A69" s="39"/>
      <c r="B69" s="40"/>
      <c r="C69" s="41"/>
      <c r="D69" s="41"/>
      <c r="E69" s="41"/>
      <c r="F69" s="41"/>
      <c r="G69" s="41"/>
      <c r="H69" s="41"/>
      <c r="I69" s="41"/>
      <c r="J69" s="41"/>
      <c r="K69" s="41"/>
      <c r="L69" s="135"/>
      <c r="S69" s="39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</row>
    <row r="70" s="2" customFormat="1" ht="6.96" customHeight="1">
      <c r="A70" s="39"/>
      <c r="B70" s="60"/>
      <c r="C70" s="61"/>
      <c r="D70" s="61"/>
      <c r="E70" s="61"/>
      <c r="F70" s="61"/>
      <c r="G70" s="61"/>
      <c r="H70" s="61"/>
      <c r="I70" s="61"/>
      <c r="J70" s="61"/>
      <c r="K70" s="61"/>
      <c r="L70" s="135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</row>
    <row r="74" s="2" customFormat="1" ht="6.96" customHeight="1">
      <c r="A74" s="39"/>
      <c r="B74" s="62"/>
      <c r="C74" s="63"/>
      <c r="D74" s="63"/>
      <c r="E74" s="63"/>
      <c r="F74" s="63"/>
      <c r="G74" s="63"/>
      <c r="H74" s="63"/>
      <c r="I74" s="63"/>
      <c r="J74" s="63"/>
      <c r="K74" s="63"/>
      <c r="L74" s="135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</row>
    <row r="75" s="2" customFormat="1" ht="24.96" customHeight="1">
      <c r="A75" s="39"/>
      <c r="B75" s="40"/>
      <c r="C75" s="24" t="s">
        <v>109</v>
      </c>
      <c r="D75" s="41"/>
      <c r="E75" s="41"/>
      <c r="F75" s="41"/>
      <c r="G75" s="41"/>
      <c r="H75" s="41"/>
      <c r="I75" s="41"/>
      <c r="J75" s="41"/>
      <c r="K75" s="41"/>
      <c r="L75" s="135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</row>
    <row r="76" s="2" customFormat="1" ht="6.96" customHeight="1">
      <c r="A76" s="39"/>
      <c r="B76" s="40"/>
      <c r="C76" s="41"/>
      <c r="D76" s="41"/>
      <c r="E76" s="41"/>
      <c r="F76" s="41"/>
      <c r="G76" s="41"/>
      <c r="H76" s="41"/>
      <c r="I76" s="41"/>
      <c r="J76" s="41"/>
      <c r="K76" s="41"/>
      <c r="L76" s="135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2" customHeight="1">
      <c r="A77" s="39"/>
      <c r="B77" s="40"/>
      <c r="C77" s="33" t="s">
        <v>16</v>
      </c>
      <c r="D77" s="41"/>
      <c r="E77" s="41"/>
      <c r="F77" s="41"/>
      <c r="G77" s="41"/>
      <c r="H77" s="41"/>
      <c r="I77" s="41"/>
      <c r="J77" s="41"/>
      <c r="K77" s="41"/>
      <c r="L77" s="135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78" s="2" customFormat="1" ht="16.5" customHeight="1">
      <c r="A78" s="39"/>
      <c r="B78" s="40"/>
      <c r="C78" s="41"/>
      <c r="D78" s="41"/>
      <c r="E78" s="161" t="str">
        <f>E7</f>
        <v>Oprava povrchu ulic Vysokovská a Jeřická</v>
      </c>
      <c r="F78" s="33"/>
      <c r="G78" s="33"/>
      <c r="H78" s="33"/>
      <c r="I78" s="41"/>
      <c r="J78" s="41"/>
      <c r="K78" s="41"/>
      <c r="L78" s="135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</row>
    <row r="79" s="2" customFormat="1" ht="12" customHeight="1">
      <c r="A79" s="39"/>
      <c r="B79" s="40"/>
      <c r="C79" s="33" t="s">
        <v>94</v>
      </c>
      <c r="D79" s="41"/>
      <c r="E79" s="41"/>
      <c r="F79" s="41"/>
      <c r="G79" s="41"/>
      <c r="H79" s="41"/>
      <c r="I79" s="41"/>
      <c r="J79" s="41"/>
      <c r="K79" s="41"/>
      <c r="L79" s="135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</row>
    <row r="80" s="2" customFormat="1" ht="16.5" customHeight="1">
      <c r="A80" s="39"/>
      <c r="B80" s="40"/>
      <c r="C80" s="41"/>
      <c r="D80" s="41"/>
      <c r="E80" s="70" t="str">
        <f>E9</f>
        <v>SO 100-1 - Oprava povrchu ulice Jeřická</v>
      </c>
      <c r="F80" s="41"/>
      <c r="G80" s="41"/>
      <c r="H80" s="41"/>
      <c r="I80" s="41"/>
      <c r="J80" s="41"/>
      <c r="K80" s="41"/>
      <c r="L80" s="135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</row>
    <row r="81" s="2" customFormat="1" ht="6.96" customHeight="1">
      <c r="A81" s="39"/>
      <c r="B81" s="40"/>
      <c r="C81" s="41"/>
      <c r="D81" s="41"/>
      <c r="E81" s="41"/>
      <c r="F81" s="41"/>
      <c r="G81" s="41"/>
      <c r="H81" s="41"/>
      <c r="I81" s="41"/>
      <c r="J81" s="41"/>
      <c r="K81" s="41"/>
      <c r="L81" s="135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12" customHeight="1">
      <c r="A82" s="39"/>
      <c r="B82" s="40"/>
      <c r="C82" s="33" t="s">
        <v>21</v>
      </c>
      <c r="D82" s="41"/>
      <c r="E82" s="41"/>
      <c r="F82" s="28" t="str">
        <f>F12</f>
        <v>MČ Praha 20</v>
      </c>
      <c r="G82" s="41"/>
      <c r="H82" s="41"/>
      <c r="I82" s="33" t="s">
        <v>23</v>
      </c>
      <c r="J82" s="73" t="str">
        <f>IF(J12="","",J12)</f>
        <v>1. 5. 2025</v>
      </c>
      <c r="K82" s="41"/>
      <c r="L82" s="135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135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5.15" customHeight="1">
      <c r="A84" s="39"/>
      <c r="B84" s="40"/>
      <c r="C84" s="33" t="s">
        <v>25</v>
      </c>
      <c r="D84" s="41"/>
      <c r="E84" s="41"/>
      <c r="F84" s="28" t="str">
        <f>E15</f>
        <v xml:space="preserve"> </v>
      </c>
      <c r="G84" s="41"/>
      <c r="H84" s="41"/>
      <c r="I84" s="33" t="s">
        <v>31</v>
      </c>
      <c r="J84" s="37" t="str">
        <f>E21</f>
        <v xml:space="preserve"> </v>
      </c>
      <c r="K84" s="41"/>
      <c r="L84" s="135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40.05" customHeight="1">
      <c r="A85" s="39"/>
      <c r="B85" s="40"/>
      <c r="C85" s="33" t="s">
        <v>29</v>
      </c>
      <c r="D85" s="41"/>
      <c r="E85" s="41"/>
      <c r="F85" s="28" t="str">
        <f>IF(E18="","",E18)</f>
        <v>Vyplň údaj</v>
      </c>
      <c r="G85" s="41"/>
      <c r="H85" s="41"/>
      <c r="I85" s="33" t="s">
        <v>33</v>
      </c>
      <c r="J85" s="37" t="str">
        <f>E24</f>
        <v>TMI Building s.r.o., Kakosova 1189/8, Praha 5</v>
      </c>
      <c r="K85" s="41"/>
      <c r="L85" s="135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0.32" customHeight="1">
      <c r="A86" s="39"/>
      <c r="B86" s="40"/>
      <c r="C86" s="41"/>
      <c r="D86" s="41"/>
      <c r="E86" s="41"/>
      <c r="F86" s="41"/>
      <c r="G86" s="41"/>
      <c r="H86" s="41"/>
      <c r="I86" s="41"/>
      <c r="J86" s="41"/>
      <c r="K86" s="41"/>
      <c r="L86" s="135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11" customFormat="1" ht="29.28" customHeight="1">
      <c r="A87" s="178"/>
      <c r="B87" s="179"/>
      <c r="C87" s="180" t="s">
        <v>110</v>
      </c>
      <c r="D87" s="181" t="s">
        <v>58</v>
      </c>
      <c r="E87" s="181" t="s">
        <v>54</v>
      </c>
      <c r="F87" s="181" t="s">
        <v>55</v>
      </c>
      <c r="G87" s="181" t="s">
        <v>111</v>
      </c>
      <c r="H87" s="181" t="s">
        <v>112</v>
      </c>
      <c r="I87" s="181" t="s">
        <v>113</v>
      </c>
      <c r="J87" s="181" t="s">
        <v>98</v>
      </c>
      <c r="K87" s="182" t="s">
        <v>114</v>
      </c>
      <c r="L87" s="183"/>
      <c r="M87" s="93" t="s">
        <v>19</v>
      </c>
      <c r="N87" s="94" t="s">
        <v>43</v>
      </c>
      <c r="O87" s="94" t="s">
        <v>115</v>
      </c>
      <c r="P87" s="94" t="s">
        <v>116</v>
      </c>
      <c r="Q87" s="94" t="s">
        <v>117</v>
      </c>
      <c r="R87" s="94" t="s">
        <v>118</v>
      </c>
      <c r="S87" s="94" t="s">
        <v>119</v>
      </c>
      <c r="T87" s="95" t="s">
        <v>120</v>
      </c>
      <c r="U87" s="178"/>
      <c r="V87" s="178"/>
      <c r="W87" s="178"/>
      <c r="X87" s="178"/>
      <c r="Y87" s="178"/>
      <c r="Z87" s="178"/>
      <c r="AA87" s="178"/>
      <c r="AB87" s="178"/>
      <c r="AC87" s="178"/>
      <c r="AD87" s="178"/>
      <c r="AE87" s="178"/>
    </row>
    <row r="88" s="2" customFormat="1" ht="22.8" customHeight="1">
      <c r="A88" s="39"/>
      <c r="B88" s="40"/>
      <c r="C88" s="100" t="s">
        <v>121</v>
      </c>
      <c r="D88" s="41"/>
      <c r="E88" s="41"/>
      <c r="F88" s="41"/>
      <c r="G88" s="41"/>
      <c r="H88" s="41"/>
      <c r="I88" s="41"/>
      <c r="J88" s="184">
        <f>BK88</f>
        <v>0</v>
      </c>
      <c r="K88" s="41"/>
      <c r="L88" s="45"/>
      <c r="M88" s="96"/>
      <c r="N88" s="185"/>
      <c r="O88" s="97"/>
      <c r="P88" s="186">
        <f>P89+P367</f>
        <v>0</v>
      </c>
      <c r="Q88" s="97"/>
      <c r="R88" s="186">
        <f>R89+R367</f>
        <v>617.61076456000012</v>
      </c>
      <c r="S88" s="97"/>
      <c r="T88" s="187">
        <f>T89+T367</f>
        <v>1561.2682</v>
      </c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T88" s="18" t="s">
        <v>72</v>
      </c>
      <c r="AU88" s="18" t="s">
        <v>99</v>
      </c>
      <c r="BK88" s="188">
        <f>BK89+BK367</f>
        <v>0</v>
      </c>
    </row>
    <row r="89" s="12" customFormat="1" ht="25.92" customHeight="1">
      <c r="A89" s="12"/>
      <c r="B89" s="189"/>
      <c r="C89" s="190"/>
      <c r="D89" s="191" t="s">
        <v>72</v>
      </c>
      <c r="E89" s="192" t="s">
        <v>122</v>
      </c>
      <c r="F89" s="192" t="s">
        <v>123</v>
      </c>
      <c r="G89" s="190"/>
      <c r="H89" s="190"/>
      <c r="I89" s="193"/>
      <c r="J89" s="194">
        <f>BK89</f>
        <v>0</v>
      </c>
      <c r="K89" s="190"/>
      <c r="L89" s="195"/>
      <c r="M89" s="196"/>
      <c r="N89" s="197"/>
      <c r="O89" s="197"/>
      <c r="P89" s="198">
        <f>P90+P175+P231+P241+P320+P360</f>
        <v>0</v>
      </c>
      <c r="Q89" s="197"/>
      <c r="R89" s="198">
        <f>R90+R175+R231+R241+R320+R360</f>
        <v>617.50586956000006</v>
      </c>
      <c r="S89" s="197"/>
      <c r="T89" s="199">
        <f>T90+T175+T231+T241+T320+T360</f>
        <v>1561.2682</v>
      </c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R89" s="200" t="s">
        <v>81</v>
      </c>
      <c r="AT89" s="201" t="s">
        <v>72</v>
      </c>
      <c r="AU89" s="201" t="s">
        <v>73</v>
      </c>
      <c r="AY89" s="200" t="s">
        <v>124</v>
      </c>
      <c r="BK89" s="202">
        <f>BK90+BK175+BK231+BK241+BK320+BK360</f>
        <v>0</v>
      </c>
    </row>
    <row r="90" s="12" customFormat="1" ht="22.8" customHeight="1">
      <c r="A90" s="12"/>
      <c r="B90" s="189"/>
      <c r="C90" s="190"/>
      <c r="D90" s="191" t="s">
        <v>72</v>
      </c>
      <c r="E90" s="203" t="s">
        <v>81</v>
      </c>
      <c r="F90" s="203" t="s">
        <v>125</v>
      </c>
      <c r="G90" s="190"/>
      <c r="H90" s="190"/>
      <c r="I90" s="193"/>
      <c r="J90" s="204">
        <f>BK90</f>
        <v>0</v>
      </c>
      <c r="K90" s="190"/>
      <c r="L90" s="195"/>
      <c r="M90" s="196"/>
      <c r="N90" s="197"/>
      <c r="O90" s="197"/>
      <c r="P90" s="198">
        <f>SUM(P91:P174)</f>
        <v>0</v>
      </c>
      <c r="Q90" s="197"/>
      <c r="R90" s="198">
        <f>SUM(R91:R174)</f>
        <v>200.313873</v>
      </c>
      <c r="S90" s="197"/>
      <c r="T90" s="199">
        <f>SUM(T91:T174)</f>
        <v>1517.8561999999999</v>
      </c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R90" s="200" t="s">
        <v>81</v>
      </c>
      <c r="AT90" s="201" t="s">
        <v>72</v>
      </c>
      <c r="AU90" s="201" t="s">
        <v>81</v>
      </c>
      <c r="AY90" s="200" t="s">
        <v>124</v>
      </c>
      <c r="BK90" s="202">
        <f>SUM(BK91:BK174)</f>
        <v>0</v>
      </c>
    </row>
    <row r="91" s="2" customFormat="1" ht="37.8" customHeight="1">
      <c r="A91" s="39"/>
      <c r="B91" s="40"/>
      <c r="C91" s="205" t="s">
        <v>81</v>
      </c>
      <c r="D91" s="205" t="s">
        <v>126</v>
      </c>
      <c r="E91" s="206" t="s">
        <v>520</v>
      </c>
      <c r="F91" s="207" t="s">
        <v>521</v>
      </c>
      <c r="G91" s="208" t="s">
        <v>129</v>
      </c>
      <c r="H91" s="209">
        <v>1156.4000000000001</v>
      </c>
      <c r="I91" s="210"/>
      <c r="J91" s="211">
        <f>ROUND(I91*H91,2)</f>
        <v>0</v>
      </c>
      <c r="K91" s="207" t="s">
        <v>130</v>
      </c>
      <c r="L91" s="45"/>
      <c r="M91" s="212" t="s">
        <v>19</v>
      </c>
      <c r="N91" s="213" t="s">
        <v>44</v>
      </c>
      <c r="O91" s="85"/>
      <c r="P91" s="214">
        <f>O91*H91</f>
        <v>0</v>
      </c>
      <c r="Q91" s="214">
        <v>0</v>
      </c>
      <c r="R91" s="214">
        <f>Q91*H91</f>
        <v>0</v>
      </c>
      <c r="S91" s="214">
        <v>0.17000000000000001</v>
      </c>
      <c r="T91" s="215">
        <f>S91*H91</f>
        <v>196.58800000000002</v>
      </c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R91" s="216" t="s">
        <v>131</v>
      </c>
      <c r="AT91" s="216" t="s">
        <v>126</v>
      </c>
      <c r="AU91" s="216" t="s">
        <v>83</v>
      </c>
      <c r="AY91" s="18" t="s">
        <v>124</v>
      </c>
      <c r="BE91" s="217">
        <f>IF(N91="základní",J91,0)</f>
        <v>0</v>
      </c>
      <c r="BF91" s="217">
        <f>IF(N91="snížená",J91,0)</f>
        <v>0</v>
      </c>
      <c r="BG91" s="217">
        <f>IF(N91="zákl. přenesená",J91,0)</f>
        <v>0</v>
      </c>
      <c r="BH91" s="217">
        <f>IF(N91="sníž. přenesená",J91,0)</f>
        <v>0</v>
      </c>
      <c r="BI91" s="217">
        <f>IF(N91="nulová",J91,0)</f>
        <v>0</v>
      </c>
      <c r="BJ91" s="18" t="s">
        <v>81</v>
      </c>
      <c r="BK91" s="217">
        <f>ROUND(I91*H91,2)</f>
        <v>0</v>
      </c>
      <c r="BL91" s="18" t="s">
        <v>131</v>
      </c>
      <c r="BM91" s="216" t="s">
        <v>522</v>
      </c>
    </row>
    <row r="92" s="2" customFormat="1">
      <c r="A92" s="39"/>
      <c r="B92" s="40"/>
      <c r="C92" s="41"/>
      <c r="D92" s="218" t="s">
        <v>133</v>
      </c>
      <c r="E92" s="41"/>
      <c r="F92" s="219" t="s">
        <v>523</v>
      </c>
      <c r="G92" s="41"/>
      <c r="H92" s="41"/>
      <c r="I92" s="220"/>
      <c r="J92" s="41"/>
      <c r="K92" s="41"/>
      <c r="L92" s="45"/>
      <c r="M92" s="221"/>
      <c r="N92" s="222"/>
      <c r="O92" s="85"/>
      <c r="P92" s="85"/>
      <c r="Q92" s="85"/>
      <c r="R92" s="85"/>
      <c r="S92" s="85"/>
      <c r="T92" s="86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T92" s="18" t="s">
        <v>133</v>
      </c>
      <c r="AU92" s="18" t="s">
        <v>83</v>
      </c>
    </row>
    <row r="93" s="13" customFormat="1">
      <c r="A93" s="13"/>
      <c r="B93" s="223"/>
      <c r="C93" s="224"/>
      <c r="D93" s="225" t="s">
        <v>135</v>
      </c>
      <c r="E93" s="226" t="s">
        <v>19</v>
      </c>
      <c r="F93" s="227" t="s">
        <v>524</v>
      </c>
      <c r="G93" s="224"/>
      <c r="H93" s="228">
        <v>886.70000000000005</v>
      </c>
      <c r="I93" s="229"/>
      <c r="J93" s="224"/>
      <c r="K93" s="224"/>
      <c r="L93" s="230"/>
      <c r="M93" s="231"/>
      <c r="N93" s="232"/>
      <c r="O93" s="232"/>
      <c r="P93" s="232"/>
      <c r="Q93" s="232"/>
      <c r="R93" s="232"/>
      <c r="S93" s="232"/>
      <c r="T93" s="23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T93" s="234" t="s">
        <v>135</v>
      </c>
      <c r="AU93" s="234" t="s">
        <v>83</v>
      </c>
      <c r="AV93" s="13" t="s">
        <v>83</v>
      </c>
      <c r="AW93" s="13" t="s">
        <v>32</v>
      </c>
      <c r="AX93" s="13" t="s">
        <v>73</v>
      </c>
      <c r="AY93" s="234" t="s">
        <v>124</v>
      </c>
    </row>
    <row r="94" s="13" customFormat="1">
      <c r="A94" s="13"/>
      <c r="B94" s="223"/>
      <c r="C94" s="224"/>
      <c r="D94" s="225" t="s">
        <v>135</v>
      </c>
      <c r="E94" s="226" t="s">
        <v>19</v>
      </c>
      <c r="F94" s="227" t="s">
        <v>525</v>
      </c>
      <c r="G94" s="224"/>
      <c r="H94" s="228">
        <v>269.69999999999999</v>
      </c>
      <c r="I94" s="229"/>
      <c r="J94" s="224"/>
      <c r="K94" s="224"/>
      <c r="L94" s="230"/>
      <c r="M94" s="231"/>
      <c r="N94" s="232"/>
      <c r="O94" s="232"/>
      <c r="P94" s="232"/>
      <c r="Q94" s="232"/>
      <c r="R94" s="232"/>
      <c r="S94" s="232"/>
      <c r="T94" s="23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T94" s="234" t="s">
        <v>135</v>
      </c>
      <c r="AU94" s="234" t="s">
        <v>83</v>
      </c>
      <c r="AV94" s="13" t="s">
        <v>83</v>
      </c>
      <c r="AW94" s="13" t="s">
        <v>32</v>
      </c>
      <c r="AX94" s="13" t="s">
        <v>73</v>
      </c>
      <c r="AY94" s="234" t="s">
        <v>124</v>
      </c>
    </row>
    <row r="95" s="14" customFormat="1">
      <c r="A95" s="14"/>
      <c r="B95" s="235"/>
      <c r="C95" s="236"/>
      <c r="D95" s="225" t="s">
        <v>135</v>
      </c>
      <c r="E95" s="237" t="s">
        <v>19</v>
      </c>
      <c r="F95" s="238" t="s">
        <v>137</v>
      </c>
      <c r="G95" s="236"/>
      <c r="H95" s="239">
        <v>1156.4000000000001</v>
      </c>
      <c r="I95" s="240"/>
      <c r="J95" s="236"/>
      <c r="K95" s="236"/>
      <c r="L95" s="241"/>
      <c r="M95" s="242"/>
      <c r="N95" s="243"/>
      <c r="O95" s="243"/>
      <c r="P95" s="243"/>
      <c r="Q95" s="243"/>
      <c r="R95" s="243"/>
      <c r="S95" s="243"/>
      <c r="T95" s="244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  <c r="AT95" s="245" t="s">
        <v>135</v>
      </c>
      <c r="AU95" s="245" t="s">
        <v>83</v>
      </c>
      <c r="AV95" s="14" t="s">
        <v>131</v>
      </c>
      <c r="AW95" s="14" t="s">
        <v>32</v>
      </c>
      <c r="AX95" s="14" t="s">
        <v>81</v>
      </c>
      <c r="AY95" s="245" t="s">
        <v>124</v>
      </c>
    </row>
    <row r="96" s="2" customFormat="1" ht="33" customHeight="1">
      <c r="A96" s="39"/>
      <c r="B96" s="40"/>
      <c r="C96" s="205" t="s">
        <v>83</v>
      </c>
      <c r="D96" s="205" t="s">
        <v>126</v>
      </c>
      <c r="E96" s="206" t="s">
        <v>526</v>
      </c>
      <c r="F96" s="207" t="s">
        <v>527</v>
      </c>
      <c r="G96" s="208" t="s">
        <v>129</v>
      </c>
      <c r="H96" s="209">
        <v>1156.4000000000001</v>
      </c>
      <c r="I96" s="210"/>
      <c r="J96" s="211">
        <f>ROUND(I96*H96,2)</f>
        <v>0</v>
      </c>
      <c r="K96" s="207" t="s">
        <v>130</v>
      </c>
      <c r="L96" s="45"/>
      <c r="M96" s="212" t="s">
        <v>19</v>
      </c>
      <c r="N96" s="213" t="s">
        <v>44</v>
      </c>
      <c r="O96" s="85"/>
      <c r="P96" s="214">
        <f>O96*H96</f>
        <v>0</v>
      </c>
      <c r="Q96" s="214">
        <v>0</v>
      </c>
      <c r="R96" s="214">
        <f>Q96*H96</f>
        <v>0</v>
      </c>
      <c r="S96" s="214">
        <v>0.23999999999999999</v>
      </c>
      <c r="T96" s="215">
        <f>S96*H96</f>
        <v>277.536</v>
      </c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R96" s="216" t="s">
        <v>131</v>
      </c>
      <c r="AT96" s="216" t="s">
        <v>126</v>
      </c>
      <c r="AU96" s="216" t="s">
        <v>83</v>
      </c>
      <c r="AY96" s="18" t="s">
        <v>124</v>
      </c>
      <c r="BE96" s="217">
        <f>IF(N96="základní",J96,0)</f>
        <v>0</v>
      </c>
      <c r="BF96" s="217">
        <f>IF(N96="snížená",J96,0)</f>
        <v>0</v>
      </c>
      <c r="BG96" s="217">
        <f>IF(N96="zákl. přenesená",J96,0)</f>
        <v>0</v>
      </c>
      <c r="BH96" s="217">
        <f>IF(N96="sníž. přenesená",J96,0)</f>
        <v>0</v>
      </c>
      <c r="BI96" s="217">
        <f>IF(N96="nulová",J96,0)</f>
        <v>0</v>
      </c>
      <c r="BJ96" s="18" t="s">
        <v>81</v>
      </c>
      <c r="BK96" s="217">
        <f>ROUND(I96*H96,2)</f>
        <v>0</v>
      </c>
      <c r="BL96" s="18" t="s">
        <v>131</v>
      </c>
      <c r="BM96" s="216" t="s">
        <v>528</v>
      </c>
    </row>
    <row r="97" s="2" customFormat="1">
      <c r="A97" s="39"/>
      <c r="B97" s="40"/>
      <c r="C97" s="41"/>
      <c r="D97" s="218" t="s">
        <v>133</v>
      </c>
      <c r="E97" s="41"/>
      <c r="F97" s="219" t="s">
        <v>529</v>
      </c>
      <c r="G97" s="41"/>
      <c r="H97" s="41"/>
      <c r="I97" s="220"/>
      <c r="J97" s="41"/>
      <c r="K97" s="41"/>
      <c r="L97" s="45"/>
      <c r="M97" s="221"/>
      <c r="N97" s="222"/>
      <c r="O97" s="85"/>
      <c r="P97" s="85"/>
      <c r="Q97" s="85"/>
      <c r="R97" s="85"/>
      <c r="S97" s="85"/>
      <c r="T97" s="86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T97" s="18" t="s">
        <v>133</v>
      </c>
      <c r="AU97" s="18" t="s">
        <v>83</v>
      </c>
    </row>
    <row r="98" s="13" customFormat="1">
      <c r="A98" s="13"/>
      <c r="B98" s="223"/>
      <c r="C98" s="224"/>
      <c r="D98" s="225" t="s">
        <v>135</v>
      </c>
      <c r="E98" s="226" t="s">
        <v>19</v>
      </c>
      <c r="F98" s="227" t="s">
        <v>530</v>
      </c>
      <c r="G98" s="224"/>
      <c r="H98" s="228">
        <v>886.70000000000005</v>
      </c>
      <c r="I98" s="229"/>
      <c r="J98" s="224"/>
      <c r="K98" s="224"/>
      <c r="L98" s="230"/>
      <c r="M98" s="231"/>
      <c r="N98" s="232"/>
      <c r="O98" s="232"/>
      <c r="P98" s="232"/>
      <c r="Q98" s="232"/>
      <c r="R98" s="232"/>
      <c r="S98" s="232"/>
      <c r="T98" s="23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T98" s="234" t="s">
        <v>135</v>
      </c>
      <c r="AU98" s="234" t="s">
        <v>83</v>
      </c>
      <c r="AV98" s="13" t="s">
        <v>83</v>
      </c>
      <c r="AW98" s="13" t="s">
        <v>32</v>
      </c>
      <c r="AX98" s="13" t="s">
        <v>73</v>
      </c>
      <c r="AY98" s="234" t="s">
        <v>124</v>
      </c>
    </row>
    <row r="99" s="13" customFormat="1">
      <c r="A99" s="13"/>
      <c r="B99" s="223"/>
      <c r="C99" s="224"/>
      <c r="D99" s="225" t="s">
        <v>135</v>
      </c>
      <c r="E99" s="226" t="s">
        <v>19</v>
      </c>
      <c r="F99" s="227" t="s">
        <v>531</v>
      </c>
      <c r="G99" s="224"/>
      <c r="H99" s="228">
        <v>269.69999999999999</v>
      </c>
      <c r="I99" s="229"/>
      <c r="J99" s="224"/>
      <c r="K99" s="224"/>
      <c r="L99" s="230"/>
      <c r="M99" s="231"/>
      <c r="N99" s="232"/>
      <c r="O99" s="232"/>
      <c r="P99" s="232"/>
      <c r="Q99" s="232"/>
      <c r="R99" s="232"/>
      <c r="S99" s="232"/>
      <c r="T99" s="23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T99" s="234" t="s">
        <v>135</v>
      </c>
      <c r="AU99" s="234" t="s">
        <v>83</v>
      </c>
      <c r="AV99" s="13" t="s">
        <v>83</v>
      </c>
      <c r="AW99" s="13" t="s">
        <v>32</v>
      </c>
      <c r="AX99" s="13" t="s">
        <v>73</v>
      </c>
      <c r="AY99" s="234" t="s">
        <v>124</v>
      </c>
    </row>
    <row r="100" s="14" customFormat="1">
      <c r="A100" s="14"/>
      <c r="B100" s="235"/>
      <c r="C100" s="236"/>
      <c r="D100" s="225" t="s">
        <v>135</v>
      </c>
      <c r="E100" s="237" t="s">
        <v>19</v>
      </c>
      <c r="F100" s="238" t="s">
        <v>137</v>
      </c>
      <c r="G100" s="236"/>
      <c r="H100" s="239">
        <v>1156.4000000000001</v>
      </c>
      <c r="I100" s="240"/>
      <c r="J100" s="236"/>
      <c r="K100" s="236"/>
      <c r="L100" s="241"/>
      <c r="M100" s="242"/>
      <c r="N100" s="243"/>
      <c r="O100" s="243"/>
      <c r="P100" s="243"/>
      <c r="Q100" s="243"/>
      <c r="R100" s="243"/>
      <c r="S100" s="243"/>
      <c r="T100" s="244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T100" s="245" t="s">
        <v>135</v>
      </c>
      <c r="AU100" s="245" t="s">
        <v>83</v>
      </c>
      <c r="AV100" s="14" t="s">
        <v>131</v>
      </c>
      <c r="AW100" s="14" t="s">
        <v>32</v>
      </c>
      <c r="AX100" s="14" t="s">
        <v>81</v>
      </c>
      <c r="AY100" s="245" t="s">
        <v>124</v>
      </c>
    </row>
    <row r="101" s="2" customFormat="1" ht="37.8" customHeight="1">
      <c r="A101" s="39"/>
      <c r="B101" s="40"/>
      <c r="C101" s="205" t="s">
        <v>143</v>
      </c>
      <c r="D101" s="205" t="s">
        <v>126</v>
      </c>
      <c r="E101" s="206" t="s">
        <v>161</v>
      </c>
      <c r="F101" s="207" t="s">
        <v>162</v>
      </c>
      <c r="G101" s="208" t="s">
        <v>129</v>
      </c>
      <c r="H101" s="209">
        <v>455</v>
      </c>
      <c r="I101" s="210"/>
      <c r="J101" s="211">
        <f>ROUND(I101*H101,2)</f>
        <v>0</v>
      </c>
      <c r="K101" s="207" t="s">
        <v>130</v>
      </c>
      <c r="L101" s="45"/>
      <c r="M101" s="212" t="s">
        <v>19</v>
      </c>
      <c r="N101" s="213" t="s">
        <v>44</v>
      </c>
      <c r="O101" s="85"/>
      <c r="P101" s="214">
        <f>O101*H101</f>
        <v>0</v>
      </c>
      <c r="Q101" s="214">
        <v>0</v>
      </c>
      <c r="R101" s="214">
        <f>Q101*H101</f>
        <v>0</v>
      </c>
      <c r="S101" s="214">
        <v>0.32500000000000001</v>
      </c>
      <c r="T101" s="215">
        <f>S101*H101</f>
        <v>147.875</v>
      </c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R101" s="216" t="s">
        <v>131</v>
      </c>
      <c r="AT101" s="216" t="s">
        <v>126</v>
      </c>
      <c r="AU101" s="216" t="s">
        <v>83</v>
      </c>
      <c r="AY101" s="18" t="s">
        <v>124</v>
      </c>
      <c r="BE101" s="217">
        <f>IF(N101="základní",J101,0)</f>
        <v>0</v>
      </c>
      <c r="BF101" s="217">
        <f>IF(N101="snížená",J101,0)</f>
        <v>0</v>
      </c>
      <c r="BG101" s="217">
        <f>IF(N101="zákl. přenesená",J101,0)</f>
        <v>0</v>
      </c>
      <c r="BH101" s="217">
        <f>IF(N101="sníž. přenesená",J101,0)</f>
        <v>0</v>
      </c>
      <c r="BI101" s="217">
        <f>IF(N101="nulová",J101,0)</f>
        <v>0</v>
      </c>
      <c r="BJ101" s="18" t="s">
        <v>81</v>
      </c>
      <c r="BK101" s="217">
        <f>ROUND(I101*H101,2)</f>
        <v>0</v>
      </c>
      <c r="BL101" s="18" t="s">
        <v>131</v>
      </c>
      <c r="BM101" s="216" t="s">
        <v>532</v>
      </c>
    </row>
    <row r="102" s="2" customFormat="1">
      <c r="A102" s="39"/>
      <c r="B102" s="40"/>
      <c r="C102" s="41"/>
      <c r="D102" s="218" t="s">
        <v>133</v>
      </c>
      <c r="E102" s="41"/>
      <c r="F102" s="219" t="s">
        <v>164</v>
      </c>
      <c r="G102" s="41"/>
      <c r="H102" s="41"/>
      <c r="I102" s="220"/>
      <c r="J102" s="41"/>
      <c r="K102" s="41"/>
      <c r="L102" s="45"/>
      <c r="M102" s="221"/>
      <c r="N102" s="222"/>
      <c r="O102" s="85"/>
      <c r="P102" s="85"/>
      <c r="Q102" s="85"/>
      <c r="R102" s="85"/>
      <c r="S102" s="85"/>
      <c r="T102" s="86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T102" s="18" t="s">
        <v>133</v>
      </c>
      <c r="AU102" s="18" t="s">
        <v>83</v>
      </c>
    </row>
    <row r="103" s="13" customFormat="1">
      <c r="A103" s="13"/>
      <c r="B103" s="223"/>
      <c r="C103" s="224"/>
      <c r="D103" s="225" t="s">
        <v>135</v>
      </c>
      <c r="E103" s="226" t="s">
        <v>19</v>
      </c>
      <c r="F103" s="227" t="s">
        <v>533</v>
      </c>
      <c r="G103" s="224"/>
      <c r="H103" s="228">
        <v>455</v>
      </c>
      <c r="I103" s="229"/>
      <c r="J103" s="224"/>
      <c r="K103" s="224"/>
      <c r="L103" s="230"/>
      <c r="M103" s="231"/>
      <c r="N103" s="232"/>
      <c r="O103" s="232"/>
      <c r="P103" s="232"/>
      <c r="Q103" s="232"/>
      <c r="R103" s="232"/>
      <c r="S103" s="232"/>
      <c r="T103" s="23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T103" s="234" t="s">
        <v>135</v>
      </c>
      <c r="AU103" s="234" t="s">
        <v>83</v>
      </c>
      <c r="AV103" s="13" t="s">
        <v>83</v>
      </c>
      <c r="AW103" s="13" t="s">
        <v>32</v>
      </c>
      <c r="AX103" s="13" t="s">
        <v>73</v>
      </c>
      <c r="AY103" s="234" t="s">
        <v>124</v>
      </c>
    </row>
    <row r="104" s="14" customFormat="1">
      <c r="A104" s="14"/>
      <c r="B104" s="235"/>
      <c r="C104" s="236"/>
      <c r="D104" s="225" t="s">
        <v>135</v>
      </c>
      <c r="E104" s="237" t="s">
        <v>19</v>
      </c>
      <c r="F104" s="238" t="s">
        <v>137</v>
      </c>
      <c r="G104" s="236"/>
      <c r="H104" s="239">
        <v>455</v>
      </c>
      <c r="I104" s="240"/>
      <c r="J104" s="236"/>
      <c r="K104" s="236"/>
      <c r="L104" s="241"/>
      <c r="M104" s="242"/>
      <c r="N104" s="243"/>
      <c r="O104" s="243"/>
      <c r="P104" s="243"/>
      <c r="Q104" s="243"/>
      <c r="R104" s="243"/>
      <c r="S104" s="243"/>
      <c r="T104" s="244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T104" s="245" t="s">
        <v>135</v>
      </c>
      <c r="AU104" s="245" t="s">
        <v>83</v>
      </c>
      <c r="AV104" s="14" t="s">
        <v>131</v>
      </c>
      <c r="AW104" s="14" t="s">
        <v>32</v>
      </c>
      <c r="AX104" s="14" t="s">
        <v>81</v>
      </c>
      <c r="AY104" s="245" t="s">
        <v>124</v>
      </c>
    </row>
    <row r="105" s="2" customFormat="1" ht="33" customHeight="1">
      <c r="A105" s="39"/>
      <c r="B105" s="40"/>
      <c r="C105" s="205" t="s">
        <v>131</v>
      </c>
      <c r="D105" s="205" t="s">
        <v>126</v>
      </c>
      <c r="E105" s="206" t="s">
        <v>534</v>
      </c>
      <c r="F105" s="207" t="s">
        <v>535</v>
      </c>
      <c r="G105" s="208" t="s">
        <v>129</v>
      </c>
      <c r="H105" s="209">
        <v>1156.4000000000001</v>
      </c>
      <c r="I105" s="210"/>
      <c r="J105" s="211">
        <f>ROUND(I105*H105,2)</f>
        <v>0</v>
      </c>
      <c r="K105" s="207" t="s">
        <v>130</v>
      </c>
      <c r="L105" s="45"/>
      <c r="M105" s="212" t="s">
        <v>19</v>
      </c>
      <c r="N105" s="213" t="s">
        <v>44</v>
      </c>
      <c r="O105" s="85"/>
      <c r="P105" s="214">
        <f>O105*H105</f>
        <v>0</v>
      </c>
      <c r="Q105" s="214">
        <v>0</v>
      </c>
      <c r="R105" s="214">
        <f>Q105*H105</f>
        <v>0</v>
      </c>
      <c r="S105" s="214">
        <v>0.098000000000000004</v>
      </c>
      <c r="T105" s="215">
        <f>S105*H105</f>
        <v>113.32720000000002</v>
      </c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  <c r="AR105" s="216" t="s">
        <v>131</v>
      </c>
      <c r="AT105" s="216" t="s">
        <v>126</v>
      </c>
      <c r="AU105" s="216" t="s">
        <v>83</v>
      </c>
      <c r="AY105" s="18" t="s">
        <v>124</v>
      </c>
      <c r="BE105" s="217">
        <f>IF(N105="základní",J105,0)</f>
        <v>0</v>
      </c>
      <c r="BF105" s="217">
        <f>IF(N105="snížená",J105,0)</f>
        <v>0</v>
      </c>
      <c r="BG105" s="217">
        <f>IF(N105="zákl. přenesená",J105,0)</f>
        <v>0</v>
      </c>
      <c r="BH105" s="217">
        <f>IF(N105="sníž. přenesená",J105,0)</f>
        <v>0</v>
      </c>
      <c r="BI105" s="217">
        <f>IF(N105="nulová",J105,0)</f>
        <v>0</v>
      </c>
      <c r="BJ105" s="18" t="s">
        <v>81</v>
      </c>
      <c r="BK105" s="217">
        <f>ROUND(I105*H105,2)</f>
        <v>0</v>
      </c>
      <c r="BL105" s="18" t="s">
        <v>131</v>
      </c>
      <c r="BM105" s="216" t="s">
        <v>536</v>
      </c>
    </row>
    <row r="106" s="2" customFormat="1">
      <c r="A106" s="39"/>
      <c r="B106" s="40"/>
      <c r="C106" s="41"/>
      <c r="D106" s="218" t="s">
        <v>133</v>
      </c>
      <c r="E106" s="41"/>
      <c r="F106" s="219" t="s">
        <v>537</v>
      </c>
      <c r="G106" s="41"/>
      <c r="H106" s="41"/>
      <c r="I106" s="220"/>
      <c r="J106" s="41"/>
      <c r="K106" s="41"/>
      <c r="L106" s="45"/>
      <c r="M106" s="221"/>
      <c r="N106" s="222"/>
      <c r="O106" s="85"/>
      <c r="P106" s="85"/>
      <c r="Q106" s="85"/>
      <c r="R106" s="85"/>
      <c r="S106" s="85"/>
      <c r="T106" s="86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T106" s="18" t="s">
        <v>133</v>
      </c>
      <c r="AU106" s="18" t="s">
        <v>83</v>
      </c>
    </row>
    <row r="107" s="13" customFormat="1">
      <c r="A107" s="13"/>
      <c r="B107" s="223"/>
      <c r="C107" s="224"/>
      <c r="D107" s="225" t="s">
        <v>135</v>
      </c>
      <c r="E107" s="226" t="s">
        <v>19</v>
      </c>
      <c r="F107" s="227" t="s">
        <v>538</v>
      </c>
      <c r="G107" s="224"/>
      <c r="H107" s="228">
        <v>886.70000000000005</v>
      </c>
      <c r="I107" s="229"/>
      <c r="J107" s="224"/>
      <c r="K107" s="224"/>
      <c r="L107" s="230"/>
      <c r="M107" s="231"/>
      <c r="N107" s="232"/>
      <c r="O107" s="232"/>
      <c r="P107" s="232"/>
      <c r="Q107" s="232"/>
      <c r="R107" s="232"/>
      <c r="S107" s="232"/>
      <c r="T107" s="233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T107" s="234" t="s">
        <v>135</v>
      </c>
      <c r="AU107" s="234" t="s">
        <v>83</v>
      </c>
      <c r="AV107" s="13" t="s">
        <v>83</v>
      </c>
      <c r="AW107" s="13" t="s">
        <v>32</v>
      </c>
      <c r="AX107" s="13" t="s">
        <v>73</v>
      </c>
      <c r="AY107" s="234" t="s">
        <v>124</v>
      </c>
    </row>
    <row r="108" s="13" customFormat="1">
      <c r="A108" s="13"/>
      <c r="B108" s="223"/>
      <c r="C108" s="224"/>
      <c r="D108" s="225" t="s">
        <v>135</v>
      </c>
      <c r="E108" s="226" t="s">
        <v>19</v>
      </c>
      <c r="F108" s="227" t="s">
        <v>539</v>
      </c>
      <c r="G108" s="224"/>
      <c r="H108" s="228">
        <v>269.69999999999999</v>
      </c>
      <c r="I108" s="229"/>
      <c r="J108" s="224"/>
      <c r="K108" s="224"/>
      <c r="L108" s="230"/>
      <c r="M108" s="231"/>
      <c r="N108" s="232"/>
      <c r="O108" s="232"/>
      <c r="P108" s="232"/>
      <c r="Q108" s="232"/>
      <c r="R108" s="232"/>
      <c r="S108" s="232"/>
      <c r="T108" s="233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T108" s="234" t="s">
        <v>135</v>
      </c>
      <c r="AU108" s="234" t="s">
        <v>83</v>
      </c>
      <c r="AV108" s="13" t="s">
        <v>83</v>
      </c>
      <c r="AW108" s="13" t="s">
        <v>32</v>
      </c>
      <c r="AX108" s="13" t="s">
        <v>73</v>
      </c>
      <c r="AY108" s="234" t="s">
        <v>124</v>
      </c>
    </row>
    <row r="109" s="14" customFormat="1">
      <c r="A109" s="14"/>
      <c r="B109" s="235"/>
      <c r="C109" s="236"/>
      <c r="D109" s="225" t="s">
        <v>135</v>
      </c>
      <c r="E109" s="237" t="s">
        <v>19</v>
      </c>
      <c r="F109" s="238" t="s">
        <v>137</v>
      </c>
      <c r="G109" s="236"/>
      <c r="H109" s="239">
        <v>1156.4000000000001</v>
      </c>
      <c r="I109" s="240"/>
      <c r="J109" s="236"/>
      <c r="K109" s="236"/>
      <c r="L109" s="241"/>
      <c r="M109" s="242"/>
      <c r="N109" s="243"/>
      <c r="O109" s="243"/>
      <c r="P109" s="243"/>
      <c r="Q109" s="243"/>
      <c r="R109" s="243"/>
      <c r="S109" s="243"/>
      <c r="T109" s="244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T109" s="245" t="s">
        <v>135</v>
      </c>
      <c r="AU109" s="245" t="s">
        <v>83</v>
      </c>
      <c r="AV109" s="14" t="s">
        <v>131</v>
      </c>
      <c r="AW109" s="14" t="s">
        <v>32</v>
      </c>
      <c r="AX109" s="14" t="s">
        <v>81</v>
      </c>
      <c r="AY109" s="245" t="s">
        <v>124</v>
      </c>
    </row>
    <row r="110" s="2" customFormat="1" ht="33" customHeight="1">
      <c r="A110" s="39"/>
      <c r="B110" s="40"/>
      <c r="C110" s="205" t="s">
        <v>154</v>
      </c>
      <c r="D110" s="205" t="s">
        <v>126</v>
      </c>
      <c r="E110" s="206" t="s">
        <v>167</v>
      </c>
      <c r="F110" s="207" t="s">
        <v>168</v>
      </c>
      <c r="G110" s="208" t="s">
        <v>129</v>
      </c>
      <c r="H110" s="209">
        <v>2275</v>
      </c>
      <c r="I110" s="210"/>
      <c r="J110" s="211">
        <f>ROUND(I110*H110,2)</f>
        <v>0</v>
      </c>
      <c r="K110" s="207" t="s">
        <v>130</v>
      </c>
      <c r="L110" s="45"/>
      <c r="M110" s="212" t="s">
        <v>19</v>
      </c>
      <c r="N110" s="213" t="s">
        <v>44</v>
      </c>
      <c r="O110" s="85"/>
      <c r="P110" s="214">
        <f>O110*H110</f>
        <v>0</v>
      </c>
      <c r="Q110" s="214">
        <v>0</v>
      </c>
      <c r="R110" s="214">
        <f>Q110*H110</f>
        <v>0</v>
      </c>
      <c r="S110" s="214">
        <v>0.316</v>
      </c>
      <c r="T110" s="215">
        <f>S110*H110</f>
        <v>718.89999999999998</v>
      </c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  <c r="AR110" s="216" t="s">
        <v>131</v>
      </c>
      <c r="AT110" s="216" t="s">
        <v>126</v>
      </c>
      <c r="AU110" s="216" t="s">
        <v>83</v>
      </c>
      <c r="AY110" s="18" t="s">
        <v>124</v>
      </c>
      <c r="BE110" s="217">
        <f>IF(N110="základní",J110,0)</f>
        <v>0</v>
      </c>
      <c r="BF110" s="217">
        <f>IF(N110="snížená",J110,0)</f>
        <v>0</v>
      </c>
      <c r="BG110" s="217">
        <f>IF(N110="zákl. přenesená",J110,0)</f>
        <v>0</v>
      </c>
      <c r="BH110" s="217">
        <f>IF(N110="sníž. přenesená",J110,0)</f>
        <v>0</v>
      </c>
      <c r="BI110" s="217">
        <f>IF(N110="nulová",J110,0)</f>
        <v>0</v>
      </c>
      <c r="BJ110" s="18" t="s">
        <v>81</v>
      </c>
      <c r="BK110" s="217">
        <f>ROUND(I110*H110,2)</f>
        <v>0</v>
      </c>
      <c r="BL110" s="18" t="s">
        <v>131</v>
      </c>
      <c r="BM110" s="216" t="s">
        <v>540</v>
      </c>
    </row>
    <row r="111" s="2" customFormat="1">
      <c r="A111" s="39"/>
      <c r="B111" s="40"/>
      <c r="C111" s="41"/>
      <c r="D111" s="218" t="s">
        <v>133</v>
      </c>
      <c r="E111" s="41"/>
      <c r="F111" s="219" t="s">
        <v>170</v>
      </c>
      <c r="G111" s="41"/>
      <c r="H111" s="41"/>
      <c r="I111" s="220"/>
      <c r="J111" s="41"/>
      <c r="K111" s="41"/>
      <c r="L111" s="45"/>
      <c r="M111" s="221"/>
      <c r="N111" s="222"/>
      <c r="O111" s="85"/>
      <c r="P111" s="85"/>
      <c r="Q111" s="85"/>
      <c r="R111" s="85"/>
      <c r="S111" s="85"/>
      <c r="T111" s="86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  <c r="AT111" s="18" t="s">
        <v>133</v>
      </c>
      <c r="AU111" s="18" t="s">
        <v>83</v>
      </c>
    </row>
    <row r="112" s="13" customFormat="1">
      <c r="A112" s="13"/>
      <c r="B112" s="223"/>
      <c r="C112" s="224"/>
      <c r="D112" s="225" t="s">
        <v>135</v>
      </c>
      <c r="E112" s="226" t="s">
        <v>19</v>
      </c>
      <c r="F112" s="227" t="s">
        <v>541</v>
      </c>
      <c r="G112" s="224"/>
      <c r="H112" s="228">
        <v>2275</v>
      </c>
      <c r="I112" s="229"/>
      <c r="J112" s="224"/>
      <c r="K112" s="224"/>
      <c r="L112" s="230"/>
      <c r="M112" s="231"/>
      <c r="N112" s="232"/>
      <c r="O112" s="232"/>
      <c r="P112" s="232"/>
      <c r="Q112" s="232"/>
      <c r="R112" s="232"/>
      <c r="S112" s="232"/>
      <c r="T112" s="233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T112" s="234" t="s">
        <v>135</v>
      </c>
      <c r="AU112" s="234" t="s">
        <v>83</v>
      </c>
      <c r="AV112" s="13" t="s">
        <v>83</v>
      </c>
      <c r="AW112" s="13" t="s">
        <v>32</v>
      </c>
      <c r="AX112" s="13" t="s">
        <v>73</v>
      </c>
      <c r="AY112" s="234" t="s">
        <v>124</v>
      </c>
    </row>
    <row r="113" s="14" customFormat="1">
      <c r="A113" s="14"/>
      <c r="B113" s="235"/>
      <c r="C113" s="236"/>
      <c r="D113" s="225" t="s">
        <v>135</v>
      </c>
      <c r="E113" s="237" t="s">
        <v>19</v>
      </c>
      <c r="F113" s="238" t="s">
        <v>137</v>
      </c>
      <c r="G113" s="236"/>
      <c r="H113" s="239">
        <v>2275</v>
      </c>
      <c r="I113" s="240"/>
      <c r="J113" s="236"/>
      <c r="K113" s="236"/>
      <c r="L113" s="241"/>
      <c r="M113" s="242"/>
      <c r="N113" s="243"/>
      <c r="O113" s="243"/>
      <c r="P113" s="243"/>
      <c r="Q113" s="243"/>
      <c r="R113" s="243"/>
      <c r="S113" s="243"/>
      <c r="T113" s="244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T113" s="245" t="s">
        <v>135</v>
      </c>
      <c r="AU113" s="245" t="s">
        <v>83</v>
      </c>
      <c r="AV113" s="14" t="s">
        <v>131</v>
      </c>
      <c r="AW113" s="14" t="s">
        <v>32</v>
      </c>
      <c r="AX113" s="14" t="s">
        <v>81</v>
      </c>
      <c r="AY113" s="245" t="s">
        <v>124</v>
      </c>
    </row>
    <row r="114" s="2" customFormat="1" ht="24.15" customHeight="1">
      <c r="A114" s="39"/>
      <c r="B114" s="40"/>
      <c r="C114" s="205" t="s">
        <v>160</v>
      </c>
      <c r="D114" s="205" t="s">
        <v>126</v>
      </c>
      <c r="E114" s="206" t="s">
        <v>542</v>
      </c>
      <c r="F114" s="207" t="s">
        <v>543</v>
      </c>
      <c r="G114" s="208" t="s">
        <v>175</v>
      </c>
      <c r="H114" s="209">
        <v>270</v>
      </c>
      <c r="I114" s="210"/>
      <c r="J114" s="211">
        <f>ROUND(I114*H114,2)</f>
        <v>0</v>
      </c>
      <c r="K114" s="207" t="s">
        <v>130</v>
      </c>
      <c r="L114" s="45"/>
      <c r="M114" s="212" t="s">
        <v>19</v>
      </c>
      <c r="N114" s="213" t="s">
        <v>44</v>
      </c>
      <c r="O114" s="85"/>
      <c r="P114" s="214">
        <f>O114*H114</f>
        <v>0</v>
      </c>
      <c r="Q114" s="214">
        <v>0</v>
      </c>
      <c r="R114" s="214">
        <f>Q114*H114</f>
        <v>0</v>
      </c>
      <c r="S114" s="214">
        <v>0.20499999999999999</v>
      </c>
      <c r="T114" s="215">
        <f>S114*H114</f>
        <v>55.349999999999994</v>
      </c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  <c r="AR114" s="216" t="s">
        <v>131</v>
      </c>
      <c r="AT114" s="216" t="s">
        <v>126</v>
      </c>
      <c r="AU114" s="216" t="s">
        <v>83</v>
      </c>
      <c r="AY114" s="18" t="s">
        <v>124</v>
      </c>
      <c r="BE114" s="217">
        <f>IF(N114="základní",J114,0)</f>
        <v>0</v>
      </c>
      <c r="BF114" s="217">
        <f>IF(N114="snížená",J114,0)</f>
        <v>0</v>
      </c>
      <c r="BG114" s="217">
        <f>IF(N114="zákl. přenesená",J114,0)</f>
        <v>0</v>
      </c>
      <c r="BH114" s="217">
        <f>IF(N114="sníž. přenesená",J114,0)</f>
        <v>0</v>
      </c>
      <c r="BI114" s="217">
        <f>IF(N114="nulová",J114,0)</f>
        <v>0</v>
      </c>
      <c r="BJ114" s="18" t="s">
        <v>81</v>
      </c>
      <c r="BK114" s="217">
        <f>ROUND(I114*H114,2)</f>
        <v>0</v>
      </c>
      <c r="BL114" s="18" t="s">
        <v>131</v>
      </c>
      <c r="BM114" s="216" t="s">
        <v>544</v>
      </c>
    </row>
    <row r="115" s="2" customFormat="1">
      <c r="A115" s="39"/>
      <c r="B115" s="40"/>
      <c r="C115" s="41"/>
      <c r="D115" s="218" t="s">
        <v>133</v>
      </c>
      <c r="E115" s="41"/>
      <c r="F115" s="219" t="s">
        <v>545</v>
      </c>
      <c r="G115" s="41"/>
      <c r="H115" s="41"/>
      <c r="I115" s="220"/>
      <c r="J115" s="41"/>
      <c r="K115" s="41"/>
      <c r="L115" s="45"/>
      <c r="M115" s="221"/>
      <c r="N115" s="222"/>
      <c r="O115" s="85"/>
      <c r="P115" s="85"/>
      <c r="Q115" s="85"/>
      <c r="R115" s="85"/>
      <c r="S115" s="85"/>
      <c r="T115" s="86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  <c r="AT115" s="18" t="s">
        <v>133</v>
      </c>
      <c r="AU115" s="18" t="s">
        <v>83</v>
      </c>
    </row>
    <row r="116" s="13" customFormat="1">
      <c r="A116" s="13"/>
      <c r="B116" s="223"/>
      <c r="C116" s="224"/>
      <c r="D116" s="225" t="s">
        <v>135</v>
      </c>
      <c r="E116" s="226" t="s">
        <v>19</v>
      </c>
      <c r="F116" s="227" t="s">
        <v>546</v>
      </c>
      <c r="G116" s="224"/>
      <c r="H116" s="228">
        <v>270</v>
      </c>
      <c r="I116" s="229"/>
      <c r="J116" s="224"/>
      <c r="K116" s="224"/>
      <c r="L116" s="230"/>
      <c r="M116" s="231"/>
      <c r="N116" s="232"/>
      <c r="O116" s="232"/>
      <c r="P116" s="232"/>
      <c r="Q116" s="232"/>
      <c r="R116" s="232"/>
      <c r="S116" s="232"/>
      <c r="T116" s="233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T116" s="234" t="s">
        <v>135</v>
      </c>
      <c r="AU116" s="234" t="s">
        <v>83</v>
      </c>
      <c r="AV116" s="13" t="s">
        <v>83</v>
      </c>
      <c r="AW116" s="13" t="s">
        <v>32</v>
      </c>
      <c r="AX116" s="13" t="s">
        <v>73</v>
      </c>
      <c r="AY116" s="234" t="s">
        <v>124</v>
      </c>
    </row>
    <row r="117" s="14" customFormat="1">
      <c r="A117" s="14"/>
      <c r="B117" s="235"/>
      <c r="C117" s="236"/>
      <c r="D117" s="225" t="s">
        <v>135</v>
      </c>
      <c r="E117" s="237" t="s">
        <v>19</v>
      </c>
      <c r="F117" s="238" t="s">
        <v>137</v>
      </c>
      <c r="G117" s="236"/>
      <c r="H117" s="239">
        <v>270</v>
      </c>
      <c r="I117" s="240"/>
      <c r="J117" s="236"/>
      <c r="K117" s="236"/>
      <c r="L117" s="241"/>
      <c r="M117" s="242"/>
      <c r="N117" s="243"/>
      <c r="O117" s="243"/>
      <c r="P117" s="243"/>
      <c r="Q117" s="243"/>
      <c r="R117" s="243"/>
      <c r="S117" s="243"/>
      <c r="T117" s="244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  <c r="AT117" s="245" t="s">
        <v>135</v>
      </c>
      <c r="AU117" s="245" t="s">
        <v>83</v>
      </c>
      <c r="AV117" s="14" t="s">
        <v>131</v>
      </c>
      <c r="AW117" s="14" t="s">
        <v>32</v>
      </c>
      <c r="AX117" s="14" t="s">
        <v>81</v>
      </c>
      <c r="AY117" s="245" t="s">
        <v>124</v>
      </c>
    </row>
    <row r="118" s="2" customFormat="1" ht="24.15" customHeight="1">
      <c r="A118" s="39"/>
      <c r="B118" s="40"/>
      <c r="C118" s="205" t="s">
        <v>166</v>
      </c>
      <c r="D118" s="205" t="s">
        <v>126</v>
      </c>
      <c r="E118" s="206" t="s">
        <v>547</v>
      </c>
      <c r="F118" s="207" t="s">
        <v>548</v>
      </c>
      <c r="G118" s="208" t="s">
        <v>175</v>
      </c>
      <c r="H118" s="209">
        <v>72</v>
      </c>
      <c r="I118" s="210"/>
      <c r="J118" s="211">
        <f>ROUND(I118*H118,2)</f>
        <v>0</v>
      </c>
      <c r="K118" s="207" t="s">
        <v>130</v>
      </c>
      <c r="L118" s="45"/>
      <c r="M118" s="212" t="s">
        <v>19</v>
      </c>
      <c r="N118" s="213" t="s">
        <v>44</v>
      </c>
      <c r="O118" s="85"/>
      <c r="P118" s="214">
        <f>O118*H118</f>
        <v>0</v>
      </c>
      <c r="Q118" s="214">
        <v>0</v>
      </c>
      <c r="R118" s="214">
        <f>Q118*H118</f>
        <v>0</v>
      </c>
      <c r="S118" s="214">
        <v>0.11500000000000001</v>
      </c>
      <c r="T118" s="215">
        <f>S118*H118</f>
        <v>8.2800000000000011</v>
      </c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R118" s="216" t="s">
        <v>131</v>
      </c>
      <c r="AT118" s="216" t="s">
        <v>126</v>
      </c>
      <c r="AU118" s="216" t="s">
        <v>83</v>
      </c>
      <c r="AY118" s="18" t="s">
        <v>124</v>
      </c>
      <c r="BE118" s="217">
        <f>IF(N118="základní",J118,0)</f>
        <v>0</v>
      </c>
      <c r="BF118" s="217">
        <f>IF(N118="snížená",J118,0)</f>
        <v>0</v>
      </c>
      <c r="BG118" s="217">
        <f>IF(N118="zákl. přenesená",J118,0)</f>
        <v>0</v>
      </c>
      <c r="BH118" s="217">
        <f>IF(N118="sníž. přenesená",J118,0)</f>
        <v>0</v>
      </c>
      <c r="BI118" s="217">
        <f>IF(N118="nulová",J118,0)</f>
        <v>0</v>
      </c>
      <c r="BJ118" s="18" t="s">
        <v>81</v>
      </c>
      <c r="BK118" s="217">
        <f>ROUND(I118*H118,2)</f>
        <v>0</v>
      </c>
      <c r="BL118" s="18" t="s">
        <v>131</v>
      </c>
      <c r="BM118" s="216" t="s">
        <v>549</v>
      </c>
    </row>
    <row r="119" s="2" customFormat="1">
      <c r="A119" s="39"/>
      <c r="B119" s="40"/>
      <c r="C119" s="41"/>
      <c r="D119" s="218" t="s">
        <v>133</v>
      </c>
      <c r="E119" s="41"/>
      <c r="F119" s="219" t="s">
        <v>550</v>
      </c>
      <c r="G119" s="41"/>
      <c r="H119" s="41"/>
      <c r="I119" s="220"/>
      <c r="J119" s="41"/>
      <c r="K119" s="41"/>
      <c r="L119" s="45"/>
      <c r="M119" s="221"/>
      <c r="N119" s="222"/>
      <c r="O119" s="85"/>
      <c r="P119" s="85"/>
      <c r="Q119" s="85"/>
      <c r="R119" s="85"/>
      <c r="S119" s="85"/>
      <c r="T119" s="86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T119" s="18" t="s">
        <v>133</v>
      </c>
      <c r="AU119" s="18" t="s">
        <v>83</v>
      </c>
    </row>
    <row r="120" s="13" customFormat="1">
      <c r="A120" s="13"/>
      <c r="B120" s="223"/>
      <c r="C120" s="224"/>
      <c r="D120" s="225" t="s">
        <v>135</v>
      </c>
      <c r="E120" s="226" t="s">
        <v>19</v>
      </c>
      <c r="F120" s="227" t="s">
        <v>551</v>
      </c>
      <c r="G120" s="224"/>
      <c r="H120" s="228">
        <v>72</v>
      </c>
      <c r="I120" s="229"/>
      <c r="J120" s="224"/>
      <c r="K120" s="224"/>
      <c r="L120" s="230"/>
      <c r="M120" s="231"/>
      <c r="N120" s="232"/>
      <c r="O120" s="232"/>
      <c r="P120" s="232"/>
      <c r="Q120" s="232"/>
      <c r="R120" s="232"/>
      <c r="S120" s="232"/>
      <c r="T120" s="233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T120" s="234" t="s">
        <v>135</v>
      </c>
      <c r="AU120" s="234" t="s">
        <v>83</v>
      </c>
      <c r="AV120" s="13" t="s">
        <v>83</v>
      </c>
      <c r="AW120" s="13" t="s">
        <v>32</v>
      </c>
      <c r="AX120" s="13" t="s">
        <v>73</v>
      </c>
      <c r="AY120" s="234" t="s">
        <v>124</v>
      </c>
    </row>
    <row r="121" s="14" customFormat="1">
      <c r="A121" s="14"/>
      <c r="B121" s="235"/>
      <c r="C121" s="236"/>
      <c r="D121" s="225" t="s">
        <v>135</v>
      </c>
      <c r="E121" s="237" t="s">
        <v>19</v>
      </c>
      <c r="F121" s="238" t="s">
        <v>137</v>
      </c>
      <c r="G121" s="236"/>
      <c r="H121" s="239">
        <v>72</v>
      </c>
      <c r="I121" s="240"/>
      <c r="J121" s="236"/>
      <c r="K121" s="236"/>
      <c r="L121" s="241"/>
      <c r="M121" s="242"/>
      <c r="N121" s="243"/>
      <c r="O121" s="243"/>
      <c r="P121" s="243"/>
      <c r="Q121" s="243"/>
      <c r="R121" s="243"/>
      <c r="S121" s="243"/>
      <c r="T121" s="244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  <c r="AT121" s="245" t="s">
        <v>135</v>
      </c>
      <c r="AU121" s="245" t="s">
        <v>83</v>
      </c>
      <c r="AV121" s="14" t="s">
        <v>131</v>
      </c>
      <c r="AW121" s="14" t="s">
        <v>32</v>
      </c>
      <c r="AX121" s="14" t="s">
        <v>81</v>
      </c>
      <c r="AY121" s="245" t="s">
        <v>124</v>
      </c>
    </row>
    <row r="122" s="2" customFormat="1" ht="16.5" customHeight="1">
      <c r="A122" s="39"/>
      <c r="B122" s="40"/>
      <c r="C122" s="205" t="s">
        <v>172</v>
      </c>
      <c r="D122" s="205" t="s">
        <v>126</v>
      </c>
      <c r="E122" s="206" t="s">
        <v>552</v>
      </c>
      <c r="F122" s="207" t="s">
        <v>553</v>
      </c>
      <c r="G122" s="208" t="s">
        <v>129</v>
      </c>
      <c r="H122" s="209">
        <v>555.29999999999995</v>
      </c>
      <c r="I122" s="210"/>
      <c r="J122" s="211">
        <f>ROUND(I122*H122,2)</f>
        <v>0</v>
      </c>
      <c r="K122" s="207" t="s">
        <v>130</v>
      </c>
      <c r="L122" s="45"/>
      <c r="M122" s="212" t="s">
        <v>19</v>
      </c>
      <c r="N122" s="213" t="s">
        <v>44</v>
      </c>
      <c r="O122" s="85"/>
      <c r="P122" s="214">
        <f>O122*H122</f>
        <v>0</v>
      </c>
      <c r="Q122" s="214">
        <v>0</v>
      </c>
      <c r="R122" s="214">
        <f>Q122*H122</f>
        <v>0</v>
      </c>
      <c r="S122" s="214">
        <v>0</v>
      </c>
      <c r="T122" s="215">
        <f>S122*H122</f>
        <v>0</v>
      </c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R122" s="216" t="s">
        <v>131</v>
      </c>
      <c r="AT122" s="216" t="s">
        <v>126</v>
      </c>
      <c r="AU122" s="216" t="s">
        <v>83</v>
      </c>
      <c r="AY122" s="18" t="s">
        <v>124</v>
      </c>
      <c r="BE122" s="217">
        <f>IF(N122="základní",J122,0)</f>
        <v>0</v>
      </c>
      <c r="BF122" s="217">
        <f>IF(N122="snížená",J122,0)</f>
        <v>0</v>
      </c>
      <c r="BG122" s="217">
        <f>IF(N122="zákl. přenesená",J122,0)</f>
        <v>0</v>
      </c>
      <c r="BH122" s="217">
        <f>IF(N122="sníž. přenesená",J122,0)</f>
        <v>0</v>
      </c>
      <c r="BI122" s="217">
        <f>IF(N122="nulová",J122,0)</f>
        <v>0</v>
      </c>
      <c r="BJ122" s="18" t="s">
        <v>81</v>
      </c>
      <c r="BK122" s="217">
        <f>ROUND(I122*H122,2)</f>
        <v>0</v>
      </c>
      <c r="BL122" s="18" t="s">
        <v>131</v>
      </c>
      <c r="BM122" s="216" t="s">
        <v>554</v>
      </c>
    </row>
    <row r="123" s="2" customFormat="1">
      <c r="A123" s="39"/>
      <c r="B123" s="40"/>
      <c r="C123" s="41"/>
      <c r="D123" s="218" t="s">
        <v>133</v>
      </c>
      <c r="E123" s="41"/>
      <c r="F123" s="219" t="s">
        <v>555</v>
      </c>
      <c r="G123" s="41"/>
      <c r="H123" s="41"/>
      <c r="I123" s="220"/>
      <c r="J123" s="41"/>
      <c r="K123" s="41"/>
      <c r="L123" s="45"/>
      <c r="M123" s="221"/>
      <c r="N123" s="222"/>
      <c r="O123" s="85"/>
      <c r="P123" s="85"/>
      <c r="Q123" s="85"/>
      <c r="R123" s="85"/>
      <c r="S123" s="85"/>
      <c r="T123" s="86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T123" s="18" t="s">
        <v>133</v>
      </c>
      <c r="AU123" s="18" t="s">
        <v>83</v>
      </c>
    </row>
    <row r="124" s="13" customFormat="1">
      <c r="A124" s="13"/>
      <c r="B124" s="223"/>
      <c r="C124" s="224"/>
      <c r="D124" s="225" t="s">
        <v>135</v>
      </c>
      <c r="E124" s="226" t="s">
        <v>19</v>
      </c>
      <c r="F124" s="227" t="s">
        <v>556</v>
      </c>
      <c r="G124" s="224"/>
      <c r="H124" s="228">
        <v>555.29999999999995</v>
      </c>
      <c r="I124" s="229"/>
      <c r="J124" s="224"/>
      <c r="K124" s="224"/>
      <c r="L124" s="230"/>
      <c r="M124" s="231"/>
      <c r="N124" s="232"/>
      <c r="O124" s="232"/>
      <c r="P124" s="232"/>
      <c r="Q124" s="232"/>
      <c r="R124" s="232"/>
      <c r="S124" s="232"/>
      <c r="T124" s="23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T124" s="234" t="s">
        <v>135</v>
      </c>
      <c r="AU124" s="234" t="s">
        <v>83</v>
      </c>
      <c r="AV124" s="13" t="s">
        <v>83</v>
      </c>
      <c r="AW124" s="13" t="s">
        <v>32</v>
      </c>
      <c r="AX124" s="13" t="s">
        <v>73</v>
      </c>
      <c r="AY124" s="234" t="s">
        <v>124</v>
      </c>
    </row>
    <row r="125" s="14" customFormat="1">
      <c r="A125" s="14"/>
      <c r="B125" s="235"/>
      <c r="C125" s="236"/>
      <c r="D125" s="225" t="s">
        <v>135</v>
      </c>
      <c r="E125" s="237" t="s">
        <v>19</v>
      </c>
      <c r="F125" s="238" t="s">
        <v>137</v>
      </c>
      <c r="G125" s="236"/>
      <c r="H125" s="239">
        <v>555.29999999999995</v>
      </c>
      <c r="I125" s="240"/>
      <c r="J125" s="236"/>
      <c r="K125" s="236"/>
      <c r="L125" s="241"/>
      <c r="M125" s="242"/>
      <c r="N125" s="243"/>
      <c r="O125" s="243"/>
      <c r="P125" s="243"/>
      <c r="Q125" s="243"/>
      <c r="R125" s="243"/>
      <c r="S125" s="243"/>
      <c r="T125" s="244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T125" s="245" t="s">
        <v>135</v>
      </c>
      <c r="AU125" s="245" t="s">
        <v>83</v>
      </c>
      <c r="AV125" s="14" t="s">
        <v>131</v>
      </c>
      <c r="AW125" s="14" t="s">
        <v>32</v>
      </c>
      <c r="AX125" s="14" t="s">
        <v>81</v>
      </c>
      <c r="AY125" s="245" t="s">
        <v>124</v>
      </c>
    </row>
    <row r="126" s="2" customFormat="1" ht="37.8" customHeight="1">
      <c r="A126" s="39"/>
      <c r="B126" s="40"/>
      <c r="C126" s="205" t="s">
        <v>179</v>
      </c>
      <c r="D126" s="205" t="s">
        <v>126</v>
      </c>
      <c r="E126" s="206" t="s">
        <v>186</v>
      </c>
      <c r="F126" s="207" t="s">
        <v>187</v>
      </c>
      <c r="G126" s="208" t="s">
        <v>188</v>
      </c>
      <c r="H126" s="209">
        <v>111.06</v>
      </c>
      <c r="I126" s="210"/>
      <c r="J126" s="211">
        <f>ROUND(I126*H126,2)</f>
        <v>0</v>
      </c>
      <c r="K126" s="207" t="s">
        <v>130</v>
      </c>
      <c r="L126" s="45"/>
      <c r="M126" s="212" t="s">
        <v>19</v>
      </c>
      <c r="N126" s="213" t="s">
        <v>44</v>
      </c>
      <c r="O126" s="85"/>
      <c r="P126" s="214">
        <f>O126*H126</f>
        <v>0</v>
      </c>
      <c r="Q126" s="214">
        <v>0</v>
      </c>
      <c r="R126" s="214">
        <f>Q126*H126</f>
        <v>0</v>
      </c>
      <c r="S126" s="214">
        <v>0</v>
      </c>
      <c r="T126" s="215">
        <f>S126*H126</f>
        <v>0</v>
      </c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R126" s="216" t="s">
        <v>131</v>
      </c>
      <c r="AT126" s="216" t="s">
        <v>126</v>
      </c>
      <c r="AU126" s="216" t="s">
        <v>83</v>
      </c>
      <c r="AY126" s="18" t="s">
        <v>124</v>
      </c>
      <c r="BE126" s="217">
        <f>IF(N126="základní",J126,0)</f>
        <v>0</v>
      </c>
      <c r="BF126" s="217">
        <f>IF(N126="snížená",J126,0)</f>
        <v>0</v>
      </c>
      <c r="BG126" s="217">
        <f>IF(N126="zákl. přenesená",J126,0)</f>
        <v>0</v>
      </c>
      <c r="BH126" s="217">
        <f>IF(N126="sníž. přenesená",J126,0)</f>
        <v>0</v>
      </c>
      <c r="BI126" s="217">
        <f>IF(N126="nulová",J126,0)</f>
        <v>0</v>
      </c>
      <c r="BJ126" s="18" t="s">
        <v>81</v>
      </c>
      <c r="BK126" s="217">
        <f>ROUND(I126*H126,2)</f>
        <v>0</v>
      </c>
      <c r="BL126" s="18" t="s">
        <v>131</v>
      </c>
      <c r="BM126" s="216" t="s">
        <v>557</v>
      </c>
    </row>
    <row r="127" s="2" customFormat="1">
      <c r="A127" s="39"/>
      <c r="B127" s="40"/>
      <c r="C127" s="41"/>
      <c r="D127" s="218" t="s">
        <v>133</v>
      </c>
      <c r="E127" s="41"/>
      <c r="F127" s="219" t="s">
        <v>190</v>
      </c>
      <c r="G127" s="41"/>
      <c r="H127" s="41"/>
      <c r="I127" s="220"/>
      <c r="J127" s="41"/>
      <c r="K127" s="41"/>
      <c r="L127" s="45"/>
      <c r="M127" s="221"/>
      <c r="N127" s="222"/>
      <c r="O127" s="85"/>
      <c r="P127" s="85"/>
      <c r="Q127" s="85"/>
      <c r="R127" s="85"/>
      <c r="S127" s="85"/>
      <c r="T127" s="86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T127" s="18" t="s">
        <v>133</v>
      </c>
      <c r="AU127" s="18" t="s">
        <v>83</v>
      </c>
    </row>
    <row r="128" s="13" customFormat="1">
      <c r="A128" s="13"/>
      <c r="B128" s="223"/>
      <c r="C128" s="224"/>
      <c r="D128" s="225" t="s">
        <v>135</v>
      </c>
      <c r="E128" s="226" t="s">
        <v>19</v>
      </c>
      <c r="F128" s="227" t="s">
        <v>558</v>
      </c>
      <c r="G128" s="224"/>
      <c r="H128" s="228">
        <v>111.06</v>
      </c>
      <c r="I128" s="229"/>
      <c r="J128" s="224"/>
      <c r="K128" s="224"/>
      <c r="L128" s="230"/>
      <c r="M128" s="231"/>
      <c r="N128" s="232"/>
      <c r="O128" s="232"/>
      <c r="P128" s="232"/>
      <c r="Q128" s="232"/>
      <c r="R128" s="232"/>
      <c r="S128" s="232"/>
      <c r="T128" s="233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234" t="s">
        <v>135</v>
      </c>
      <c r="AU128" s="234" t="s">
        <v>83</v>
      </c>
      <c r="AV128" s="13" t="s">
        <v>83</v>
      </c>
      <c r="AW128" s="13" t="s">
        <v>32</v>
      </c>
      <c r="AX128" s="13" t="s">
        <v>73</v>
      </c>
      <c r="AY128" s="234" t="s">
        <v>124</v>
      </c>
    </row>
    <row r="129" s="14" customFormat="1">
      <c r="A129" s="14"/>
      <c r="B129" s="235"/>
      <c r="C129" s="236"/>
      <c r="D129" s="225" t="s">
        <v>135</v>
      </c>
      <c r="E129" s="237" t="s">
        <v>19</v>
      </c>
      <c r="F129" s="238" t="s">
        <v>137</v>
      </c>
      <c r="G129" s="236"/>
      <c r="H129" s="239">
        <v>111.06</v>
      </c>
      <c r="I129" s="240"/>
      <c r="J129" s="236"/>
      <c r="K129" s="236"/>
      <c r="L129" s="241"/>
      <c r="M129" s="242"/>
      <c r="N129" s="243"/>
      <c r="O129" s="243"/>
      <c r="P129" s="243"/>
      <c r="Q129" s="243"/>
      <c r="R129" s="243"/>
      <c r="S129" s="243"/>
      <c r="T129" s="244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T129" s="245" t="s">
        <v>135</v>
      </c>
      <c r="AU129" s="245" t="s">
        <v>83</v>
      </c>
      <c r="AV129" s="14" t="s">
        <v>131</v>
      </c>
      <c r="AW129" s="14" t="s">
        <v>32</v>
      </c>
      <c r="AX129" s="14" t="s">
        <v>81</v>
      </c>
      <c r="AY129" s="245" t="s">
        <v>124</v>
      </c>
    </row>
    <row r="130" s="2" customFormat="1" ht="37.8" customHeight="1">
      <c r="A130" s="39"/>
      <c r="B130" s="40"/>
      <c r="C130" s="205" t="s">
        <v>185</v>
      </c>
      <c r="D130" s="205" t="s">
        <v>126</v>
      </c>
      <c r="E130" s="206" t="s">
        <v>193</v>
      </c>
      <c r="F130" s="207" t="s">
        <v>194</v>
      </c>
      <c r="G130" s="208" t="s">
        <v>188</v>
      </c>
      <c r="H130" s="209">
        <v>1110.5999999999999</v>
      </c>
      <c r="I130" s="210"/>
      <c r="J130" s="211">
        <f>ROUND(I130*H130,2)</f>
        <v>0</v>
      </c>
      <c r="K130" s="207" t="s">
        <v>130</v>
      </c>
      <c r="L130" s="45"/>
      <c r="M130" s="212" t="s">
        <v>19</v>
      </c>
      <c r="N130" s="213" t="s">
        <v>44</v>
      </c>
      <c r="O130" s="85"/>
      <c r="P130" s="214">
        <f>O130*H130</f>
        <v>0</v>
      </c>
      <c r="Q130" s="214">
        <v>0</v>
      </c>
      <c r="R130" s="214">
        <f>Q130*H130</f>
        <v>0</v>
      </c>
      <c r="S130" s="214">
        <v>0</v>
      </c>
      <c r="T130" s="215">
        <f>S130*H130</f>
        <v>0</v>
      </c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R130" s="216" t="s">
        <v>131</v>
      </c>
      <c r="AT130" s="216" t="s">
        <v>126</v>
      </c>
      <c r="AU130" s="216" t="s">
        <v>83</v>
      </c>
      <c r="AY130" s="18" t="s">
        <v>124</v>
      </c>
      <c r="BE130" s="217">
        <f>IF(N130="základní",J130,0)</f>
        <v>0</v>
      </c>
      <c r="BF130" s="217">
        <f>IF(N130="snížená",J130,0)</f>
        <v>0</v>
      </c>
      <c r="BG130" s="217">
        <f>IF(N130="zákl. přenesená",J130,0)</f>
        <v>0</v>
      </c>
      <c r="BH130" s="217">
        <f>IF(N130="sníž. přenesená",J130,0)</f>
        <v>0</v>
      </c>
      <c r="BI130" s="217">
        <f>IF(N130="nulová",J130,0)</f>
        <v>0</v>
      </c>
      <c r="BJ130" s="18" t="s">
        <v>81</v>
      </c>
      <c r="BK130" s="217">
        <f>ROUND(I130*H130,2)</f>
        <v>0</v>
      </c>
      <c r="BL130" s="18" t="s">
        <v>131</v>
      </c>
      <c r="BM130" s="216" t="s">
        <v>559</v>
      </c>
    </row>
    <row r="131" s="2" customFormat="1">
      <c r="A131" s="39"/>
      <c r="B131" s="40"/>
      <c r="C131" s="41"/>
      <c r="D131" s="218" t="s">
        <v>133</v>
      </c>
      <c r="E131" s="41"/>
      <c r="F131" s="219" t="s">
        <v>196</v>
      </c>
      <c r="G131" s="41"/>
      <c r="H131" s="41"/>
      <c r="I131" s="220"/>
      <c r="J131" s="41"/>
      <c r="K131" s="41"/>
      <c r="L131" s="45"/>
      <c r="M131" s="221"/>
      <c r="N131" s="222"/>
      <c r="O131" s="85"/>
      <c r="P131" s="85"/>
      <c r="Q131" s="85"/>
      <c r="R131" s="85"/>
      <c r="S131" s="85"/>
      <c r="T131" s="86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T131" s="18" t="s">
        <v>133</v>
      </c>
      <c r="AU131" s="18" t="s">
        <v>83</v>
      </c>
    </row>
    <row r="132" s="13" customFormat="1">
      <c r="A132" s="13"/>
      <c r="B132" s="223"/>
      <c r="C132" s="224"/>
      <c r="D132" s="225" t="s">
        <v>135</v>
      </c>
      <c r="E132" s="226" t="s">
        <v>19</v>
      </c>
      <c r="F132" s="227" t="s">
        <v>560</v>
      </c>
      <c r="G132" s="224"/>
      <c r="H132" s="228">
        <v>1110.5999999999999</v>
      </c>
      <c r="I132" s="229"/>
      <c r="J132" s="224"/>
      <c r="K132" s="224"/>
      <c r="L132" s="230"/>
      <c r="M132" s="231"/>
      <c r="N132" s="232"/>
      <c r="O132" s="232"/>
      <c r="P132" s="232"/>
      <c r="Q132" s="232"/>
      <c r="R132" s="232"/>
      <c r="S132" s="232"/>
      <c r="T132" s="23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234" t="s">
        <v>135</v>
      </c>
      <c r="AU132" s="234" t="s">
        <v>83</v>
      </c>
      <c r="AV132" s="13" t="s">
        <v>83</v>
      </c>
      <c r="AW132" s="13" t="s">
        <v>32</v>
      </c>
      <c r="AX132" s="13" t="s">
        <v>73</v>
      </c>
      <c r="AY132" s="234" t="s">
        <v>124</v>
      </c>
    </row>
    <row r="133" s="14" customFormat="1">
      <c r="A133" s="14"/>
      <c r="B133" s="235"/>
      <c r="C133" s="236"/>
      <c r="D133" s="225" t="s">
        <v>135</v>
      </c>
      <c r="E133" s="237" t="s">
        <v>19</v>
      </c>
      <c r="F133" s="238" t="s">
        <v>137</v>
      </c>
      <c r="G133" s="236"/>
      <c r="H133" s="239">
        <v>1110.5999999999999</v>
      </c>
      <c r="I133" s="240"/>
      <c r="J133" s="236"/>
      <c r="K133" s="236"/>
      <c r="L133" s="241"/>
      <c r="M133" s="242"/>
      <c r="N133" s="243"/>
      <c r="O133" s="243"/>
      <c r="P133" s="243"/>
      <c r="Q133" s="243"/>
      <c r="R133" s="243"/>
      <c r="S133" s="243"/>
      <c r="T133" s="244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T133" s="245" t="s">
        <v>135</v>
      </c>
      <c r="AU133" s="245" t="s">
        <v>83</v>
      </c>
      <c r="AV133" s="14" t="s">
        <v>131</v>
      </c>
      <c r="AW133" s="14" t="s">
        <v>32</v>
      </c>
      <c r="AX133" s="14" t="s">
        <v>81</v>
      </c>
      <c r="AY133" s="245" t="s">
        <v>124</v>
      </c>
    </row>
    <row r="134" s="2" customFormat="1" ht="24.15" customHeight="1">
      <c r="A134" s="39"/>
      <c r="B134" s="40"/>
      <c r="C134" s="205" t="s">
        <v>192</v>
      </c>
      <c r="D134" s="205" t="s">
        <v>126</v>
      </c>
      <c r="E134" s="206" t="s">
        <v>198</v>
      </c>
      <c r="F134" s="207" t="s">
        <v>199</v>
      </c>
      <c r="G134" s="208" t="s">
        <v>200</v>
      </c>
      <c r="H134" s="209">
        <v>199.90799999999999</v>
      </c>
      <c r="I134" s="210"/>
      <c r="J134" s="211">
        <f>ROUND(I134*H134,2)</f>
        <v>0</v>
      </c>
      <c r="K134" s="207" t="s">
        <v>130</v>
      </c>
      <c r="L134" s="45"/>
      <c r="M134" s="212" t="s">
        <v>19</v>
      </c>
      <c r="N134" s="213" t="s">
        <v>44</v>
      </c>
      <c r="O134" s="85"/>
      <c r="P134" s="214">
        <f>O134*H134</f>
        <v>0</v>
      </c>
      <c r="Q134" s="214">
        <v>0</v>
      </c>
      <c r="R134" s="214">
        <f>Q134*H134</f>
        <v>0</v>
      </c>
      <c r="S134" s="214">
        <v>0</v>
      </c>
      <c r="T134" s="215">
        <f>S134*H134</f>
        <v>0</v>
      </c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R134" s="216" t="s">
        <v>131</v>
      </c>
      <c r="AT134" s="216" t="s">
        <v>126</v>
      </c>
      <c r="AU134" s="216" t="s">
        <v>83</v>
      </c>
      <c r="AY134" s="18" t="s">
        <v>124</v>
      </c>
      <c r="BE134" s="217">
        <f>IF(N134="základní",J134,0)</f>
        <v>0</v>
      </c>
      <c r="BF134" s="217">
        <f>IF(N134="snížená",J134,0)</f>
        <v>0</v>
      </c>
      <c r="BG134" s="217">
        <f>IF(N134="zákl. přenesená",J134,0)</f>
        <v>0</v>
      </c>
      <c r="BH134" s="217">
        <f>IF(N134="sníž. přenesená",J134,0)</f>
        <v>0</v>
      </c>
      <c r="BI134" s="217">
        <f>IF(N134="nulová",J134,0)</f>
        <v>0</v>
      </c>
      <c r="BJ134" s="18" t="s">
        <v>81</v>
      </c>
      <c r="BK134" s="217">
        <f>ROUND(I134*H134,2)</f>
        <v>0</v>
      </c>
      <c r="BL134" s="18" t="s">
        <v>131</v>
      </c>
      <c r="BM134" s="216" t="s">
        <v>561</v>
      </c>
    </row>
    <row r="135" s="2" customFormat="1">
      <c r="A135" s="39"/>
      <c r="B135" s="40"/>
      <c r="C135" s="41"/>
      <c r="D135" s="218" t="s">
        <v>133</v>
      </c>
      <c r="E135" s="41"/>
      <c r="F135" s="219" t="s">
        <v>202</v>
      </c>
      <c r="G135" s="41"/>
      <c r="H135" s="41"/>
      <c r="I135" s="220"/>
      <c r="J135" s="41"/>
      <c r="K135" s="41"/>
      <c r="L135" s="45"/>
      <c r="M135" s="221"/>
      <c r="N135" s="222"/>
      <c r="O135" s="85"/>
      <c r="P135" s="85"/>
      <c r="Q135" s="85"/>
      <c r="R135" s="85"/>
      <c r="S135" s="85"/>
      <c r="T135" s="86"/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T135" s="18" t="s">
        <v>133</v>
      </c>
      <c r="AU135" s="18" t="s">
        <v>83</v>
      </c>
    </row>
    <row r="136" s="13" customFormat="1">
      <c r="A136" s="13"/>
      <c r="B136" s="223"/>
      <c r="C136" s="224"/>
      <c r="D136" s="225" t="s">
        <v>135</v>
      </c>
      <c r="E136" s="226" t="s">
        <v>19</v>
      </c>
      <c r="F136" s="227" t="s">
        <v>562</v>
      </c>
      <c r="G136" s="224"/>
      <c r="H136" s="228">
        <v>199.90799999999999</v>
      </c>
      <c r="I136" s="229"/>
      <c r="J136" s="224"/>
      <c r="K136" s="224"/>
      <c r="L136" s="230"/>
      <c r="M136" s="231"/>
      <c r="N136" s="232"/>
      <c r="O136" s="232"/>
      <c r="P136" s="232"/>
      <c r="Q136" s="232"/>
      <c r="R136" s="232"/>
      <c r="S136" s="232"/>
      <c r="T136" s="233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34" t="s">
        <v>135</v>
      </c>
      <c r="AU136" s="234" t="s">
        <v>83</v>
      </c>
      <c r="AV136" s="13" t="s">
        <v>83</v>
      </c>
      <c r="AW136" s="13" t="s">
        <v>32</v>
      </c>
      <c r="AX136" s="13" t="s">
        <v>73</v>
      </c>
      <c r="AY136" s="234" t="s">
        <v>124</v>
      </c>
    </row>
    <row r="137" s="14" customFormat="1">
      <c r="A137" s="14"/>
      <c r="B137" s="235"/>
      <c r="C137" s="236"/>
      <c r="D137" s="225" t="s">
        <v>135</v>
      </c>
      <c r="E137" s="237" t="s">
        <v>19</v>
      </c>
      <c r="F137" s="238" t="s">
        <v>137</v>
      </c>
      <c r="G137" s="236"/>
      <c r="H137" s="239">
        <v>199.90799999999999</v>
      </c>
      <c r="I137" s="240"/>
      <c r="J137" s="236"/>
      <c r="K137" s="236"/>
      <c r="L137" s="241"/>
      <c r="M137" s="242"/>
      <c r="N137" s="243"/>
      <c r="O137" s="243"/>
      <c r="P137" s="243"/>
      <c r="Q137" s="243"/>
      <c r="R137" s="243"/>
      <c r="S137" s="243"/>
      <c r="T137" s="244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T137" s="245" t="s">
        <v>135</v>
      </c>
      <c r="AU137" s="245" t="s">
        <v>83</v>
      </c>
      <c r="AV137" s="14" t="s">
        <v>131</v>
      </c>
      <c r="AW137" s="14" t="s">
        <v>32</v>
      </c>
      <c r="AX137" s="14" t="s">
        <v>81</v>
      </c>
      <c r="AY137" s="245" t="s">
        <v>124</v>
      </c>
    </row>
    <row r="138" s="2" customFormat="1" ht="24.15" customHeight="1">
      <c r="A138" s="39"/>
      <c r="B138" s="40"/>
      <c r="C138" s="205" t="s">
        <v>8</v>
      </c>
      <c r="D138" s="205" t="s">
        <v>126</v>
      </c>
      <c r="E138" s="206" t="s">
        <v>205</v>
      </c>
      <c r="F138" s="207" t="s">
        <v>206</v>
      </c>
      <c r="G138" s="208" t="s">
        <v>188</v>
      </c>
      <c r="H138" s="209">
        <v>111.06</v>
      </c>
      <c r="I138" s="210"/>
      <c r="J138" s="211">
        <f>ROUND(I138*H138,2)</f>
        <v>0</v>
      </c>
      <c r="K138" s="207" t="s">
        <v>130</v>
      </c>
      <c r="L138" s="45"/>
      <c r="M138" s="212" t="s">
        <v>19</v>
      </c>
      <c r="N138" s="213" t="s">
        <v>44</v>
      </c>
      <c r="O138" s="85"/>
      <c r="P138" s="214">
        <f>O138*H138</f>
        <v>0</v>
      </c>
      <c r="Q138" s="214">
        <v>0</v>
      </c>
      <c r="R138" s="214">
        <f>Q138*H138</f>
        <v>0</v>
      </c>
      <c r="S138" s="214">
        <v>0</v>
      </c>
      <c r="T138" s="215">
        <f>S138*H138</f>
        <v>0</v>
      </c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R138" s="216" t="s">
        <v>131</v>
      </c>
      <c r="AT138" s="216" t="s">
        <v>126</v>
      </c>
      <c r="AU138" s="216" t="s">
        <v>83</v>
      </c>
      <c r="AY138" s="18" t="s">
        <v>124</v>
      </c>
      <c r="BE138" s="217">
        <f>IF(N138="základní",J138,0)</f>
        <v>0</v>
      </c>
      <c r="BF138" s="217">
        <f>IF(N138="snížená",J138,0)</f>
        <v>0</v>
      </c>
      <c r="BG138" s="217">
        <f>IF(N138="zákl. přenesená",J138,0)</f>
        <v>0</v>
      </c>
      <c r="BH138" s="217">
        <f>IF(N138="sníž. přenesená",J138,0)</f>
        <v>0</v>
      </c>
      <c r="BI138" s="217">
        <f>IF(N138="nulová",J138,0)</f>
        <v>0</v>
      </c>
      <c r="BJ138" s="18" t="s">
        <v>81</v>
      </c>
      <c r="BK138" s="217">
        <f>ROUND(I138*H138,2)</f>
        <v>0</v>
      </c>
      <c r="BL138" s="18" t="s">
        <v>131</v>
      </c>
      <c r="BM138" s="216" t="s">
        <v>563</v>
      </c>
    </row>
    <row r="139" s="2" customFormat="1">
      <c r="A139" s="39"/>
      <c r="B139" s="40"/>
      <c r="C139" s="41"/>
      <c r="D139" s="218" t="s">
        <v>133</v>
      </c>
      <c r="E139" s="41"/>
      <c r="F139" s="219" t="s">
        <v>208</v>
      </c>
      <c r="G139" s="41"/>
      <c r="H139" s="41"/>
      <c r="I139" s="220"/>
      <c r="J139" s="41"/>
      <c r="K139" s="41"/>
      <c r="L139" s="45"/>
      <c r="M139" s="221"/>
      <c r="N139" s="222"/>
      <c r="O139" s="85"/>
      <c r="P139" s="85"/>
      <c r="Q139" s="85"/>
      <c r="R139" s="85"/>
      <c r="S139" s="85"/>
      <c r="T139" s="86"/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T139" s="18" t="s">
        <v>133</v>
      </c>
      <c r="AU139" s="18" t="s">
        <v>83</v>
      </c>
    </row>
    <row r="140" s="13" customFormat="1">
      <c r="A140" s="13"/>
      <c r="B140" s="223"/>
      <c r="C140" s="224"/>
      <c r="D140" s="225" t="s">
        <v>135</v>
      </c>
      <c r="E140" s="226" t="s">
        <v>19</v>
      </c>
      <c r="F140" s="227" t="s">
        <v>558</v>
      </c>
      <c r="G140" s="224"/>
      <c r="H140" s="228">
        <v>111.06</v>
      </c>
      <c r="I140" s="229"/>
      <c r="J140" s="224"/>
      <c r="K140" s="224"/>
      <c r="L140" s="230"/>
      <c r="M140" s="231"/>
      <c r="N140" s="232"/>
      <c r="O140" s="232"/>
      <c r="P140" s="232"/>
      <c r="Q140" s="232"/>
      <c r="R140" s="232"/>
      <c r="S140" s="232"/>
      <c r="T140" s="23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34" t="s">
        <v>135</v>
      </c>
      <c r="AU140" s="234" t="s">
        <v>83</v>
      </c>
      <c r="AV140" s="13" t="s">
        <v>83</v>
      </c>
      <c r="AW140" s="13" t="s">
        <v>32</v>
      </c>
      <c r="AX140" s="13" t="s">
        <v>73</v>
      </c>
      <c r="AY140" s="234" t="s">
        <v>124</v>
      </c>
    </row>
    <row r="141" s="14" customFormat="1">
      <c r="A141" s="14"/>
      <c r="B141" s="235"/>
      <c r="C141" s="236"/>
      <c r="D141" s="225" t="s">
        <v>135</v>
      </c>
      <c r="E141" s="237" t="s">
        <v>19</v>
      </c>
      <c r="F141" s="238" t="s">
        <v>137</v>
      </c>
      <c r="G141" s="236"/>
      <c r="H141" s="239">
        <v>111.06</v>
      </c>
      <c r="I141" s="240"/>
      <c r="J141" s="236"/>
      <c r="K141" s="236"/>
      <c r="L141" s="241"/>
      <c r="M141" s="242"/>
      <c r="N141" s="243"/>
      <c r="O141" s="243"/>
      <c r="P141" s="243"/>
      <c r="Q141" s="243"/>
      <c r="R141" s="243"/>
      <c r="S141" s="243"/>
      <c r="T141" s="244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T141" s="245" t="s">
        <v>135</v>
      </c>
      <c r="AU141" s="245" t="s">
        <v>83</v>
      </c>
      <c r="AV141" s="14" t="s">
        <v>131</v>
      </c>
      <c r="AW141" s="14" t="s">
        <v>32</v>
      </c>
      <c r="AX141" s="14" t="s">
        <v>81</v>
      </c>
      <c r="AY141" s="245" t="s">
        <v>124</v>
      </c>
    </row>
    <row r="142" s="2" customFormat="1" ht="24.15" customHeight="1">
      <c r="A142" s="39"/>
      <c r="B142" s="40"/>
      <c r="C142" s="205" t="s">
        <v>204</v>
      </c>
      <c r="D142" s="205" t="s">
        <v>126</v>
      </c>
      <c r="E142" s="206" t="s">
        <v>210</v>
      </c>
      <c r="F142" s="207" t="s">
        <v>211</v>
      </c>
      <c r="G142" s="208" t="s">
        <v>129</v>
      </c>
      <c r="H142" s="209">
        <v>555.29999999999995</v>
      </c>
      <c r="I142" s="210"/>
      <c r="J142" s="211">
        <f>ROUND(I142*H142,2)</f>
        <v>0</v>
      </c>
      <c r="K142" s="207" t="s">
        <v>130</v>
      </c>
      <c r="L142" s="45"/>
      <c r="M142" s="212" t="s">
        <v>19</v>
      </c>
      <c r="N142" s="213" t="s">
        <v>44</v>
      </c>
      <c r="O142" s="85"/>
      <c r="P142" s="214">
        <f>O142*H142</f>
        <v>0</v>
      </c>
      <c r="Q142" s="214">
        <v>0</v>
      </c>
      <c r="R142" s="214">
        <f>Q142*H142</f>
        <v>0</v>
      </c>
      <c r="S142" s="214">
        <v>0</v>
      </c>
      <c r="T142" s="215">
        <f>S142*H142</f>
        <v>0</v>
      </c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R142" s="216" t="s">
        <v>131</v>
      </c>
      <c r="AT142" s="216" t="s">
        <v>126</v>
      </c>
      <c r="AU142" s="216" t="s">
        <v>83</v>
      </c>
      <c r="AY142" s="18" t="s">
        <v>124</v>
      </c>
      <c r="BE142" s="217">
        <f>IF(N142="základní",J142,0)</f>
        <v>0</v>
      </c>
      <c r="BF142" s="217">
        <f>IF(N142="snížená",J142,0)</f>
        <v>0</v>
      </c>
      <c r="BG142" s="217">
        <f>IF(N142="zákl. přenesená",J142,0)</f>
        <v>0</v>
      </c>
      <c r="BH142" s="217">
        <f>IF(N142="sníž. přenesená",J142,0)</f>
        <v>0</v>
      </c>
      <c r="BI142" s="217">
        <f>IF(N142="nulová",J142,0)</f>
        <v>0</v>
      </c>
      <c r="BJ142" s="18" t="s">
        <v>81</v>
      </c>
      <c r="BK142" s="217">
        <f>ROUND(I142*H142,2)</f>
        <v>0</v>
      </c>
      <c r="BL142" s="18" t="s">
        <v>131</v>
      </c>
      <c r="BM142" s="216" t="s">
        <v>564</v>
      </c>
    </row>
    <row r="143" s="2" customFormat="1">
      <c r="A143" s="39"/>
      <c r="B143" s="40"/>
      <c r="C143" s="41"/>
      <c r="D143" s="218" t="s">
        <v>133</v>
      </c>
      <c r="E143" s="41"/>
      <c r="F143" s="219" t="s">
        <v>213</v>
      </c>
      <c r="G143" s="41"/>
      <c r="H143" s="41"/>
      <c r="I143" s="220"/>
      <c r="J143" s="41"/>
      <c r="K143" s="41"/>
      <c r="L143" s="45"/>
      <c r="M143" s="221"/>
      <c r="N143" s="222"/>
      <c r="O143" s="85"/>
      <c r="P143" s="85"/>
      <c r="Q143" s="85"/>
      <c r="R143" s="85"/>
      <c r="S143" s="85"/>
      <c r="T143" s="86"/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T143" s="18" t="s">
        <v>133</v>
      </c>
      <c r="AU143" s="18" t="s">
        <v>83</v>
      </c>
    </row>
    <row r="144" s="13" customFormat="1">
      <c r="A144" s="13"/>
      <c r="B144" s="223"/>
      <c r="C144" s="224"/>
      <c r="D144" s="225" t="s">
        <v>135</v>
      </c>
      <c r="E144" s="226" t="s">
        <v>19</v>
      </c>
      <c r="F144" s="227" t="s">
        <v>565</v>
      </c>
      <c r="G144" s="224"/>
      <c r="H144" s="228">
        <v>555.29999999999995</v>
      </c>
      <c r="I144" s="229"/>
      <c r="J144" s="224"/>
      <c r="K144" s="224"/>
      <c r="L144" s="230"/>
      <c r="M144" s="231"/>
      <c r="N144" s="232"/>
      <c r="O144" s="232"/>
      <c r="P144" s="232"/>
      <c r="Q144" s="232"/>
      <c r="R144" s="232"/>
      <c r="S144" s="232"/>
      <c r="T144" s="233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34" t="s">
        <v>135</v>
      </c>
      <c r="AU144" s="234" t="s">
        <v>83</v>
      </c>
      <c r="AV144" s="13" t="s">
        <v>83</v>
      </c>
      <c r="AW144" s="13" t="s">
        <v>32</v>
      </c>
      <c r="AX144" s="13" t="s">
        <v>73</v>
      </c>
      <c r="AY144" s="234" t="s">
        <v>124</v>
      </c>
    </row>
    <row r="145" s="14" customFormat="1">
      <c r="A145" s="14"/>
      <c r="B145" s="235"/>
      <c r="C145" s="236"/>
      <c r="D145" s="225" t="s">
        <v>135</v>
      </c>
      <c r="E145" s="237" t="s">
        <v>19</v>
      </c>
      <c r="F145" s="238" t="s">
        <v>137</v>
      </c>
      <c r="G145" s="236"/>
      <c r="H145" s="239">
        <v>555.29999999999995</v>
      </c>
      <c r="I145" s="240"/>
      <c r="J145" s="236"/>
      <c r="K145" s="236"/>
      <c r="L145" s="241"/>
      <c r="M145" s="242"/>
      <c r="N145" s="243"/>
      <c r="O145" s="243"/>
      <c r="P145" s="243"/>
      <c r="Q145" s="243"/>
      <c r="R145" s="243"/>
      <c r="S145" s="243"/>
      <c r="T145" s="244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T145" s="245" t="s">
        <v>135</v>
      </c>
      <c r="AU145" s="245" t="s">
        <v>83</v>
      </c>
      <c r="AV145" s="14" t="s">
        <v>131</v>
      </c>
      <c r="AW145" s="14" t="s">
        <v>32</v>
      </c>
      <c r="AX145" s="14" t="s">
        <v>81</v>
      </c>
      <c r="AY145" s="245" t="s">
        <v>124</v>
      </c>
    </row>
    <row r="146" s="2" customFormat="1" ht="16.5" customHeight="1">
      <c r="A146" s="39"/>
      <c r="B146" s="40"/>
      <c r="C146" s="246" t="s">
        <v>209</v>
      </c>
      <c r="D146" s="246" t="s">
        <v>216</v>
      </c>
      <c r="E146" s="247" t="s">
        <v>217</v>
      </c>
      <c r="F146" s="248" t="s">
        <v>218</v>
      </c>
      <c r="G146" s="249" t="s">
        <v>219</v>
      </c>
      <c r="H146" s="250">
        <v>13.882999999999999</v>
      </c>
      <c r="I146" s="251"/>
      <c r="J146" s="252">
        <f>ROUND(I146*H146,2)</f>
        <v>0</v>
      </c>
      <c r="K146" s="248" t="s">
        <v>130</v>
      </c>
      <c r="L146" s="253"/>
      <c r="M146" s="254" t="s">
        <v>19</v>
      </c>
      <c r="N146" s="255" t="s">
        <v>44</v>
      </c>
      <c r="O146" s="85"/>
      <c r="P146" s="214">
        <f>O146*H146</f>
        <v>0</v>
      </c>
      <c r="Q146" s="214">
        <v>0.001</v>
      </c>
      <c r="R146" s="214">
        <f>Q146*H146</f>
        <v>0.013883</v>
      </c>
      <c r="S146" s="214">
        <v>0</v>
      </c>
      <c r="T146" s="215">
        <f>S146*H146</f>
        <v>0</v>
      </c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R146" s="216" t="s">
        <v>172</v>
      </c>
      <c r="AT146" s="216" t="s">
        <v>216</v>
      </c>
      <c r="AU146" s="216" t="s">
        <v>83</v>
      </c>
      <c r="AY146" s="18" t="s">
        <v>124</v>
      </c>
      <c r="BE146" s="217">
        <f>IF(N146="základní",J146,0)</f>
        <v>0</v>
      </c>
      <c r="BF146" s="217">
        <f>IF(N146="snížená",J146,0)</f>
        <v>0</v>
      </c>
      <c r="BG146" s="217">
        <f>IF(N146="zákl. přenesená",J146,0)</f>
        <v>0</v>
      </c>
      <c r="BH146" s="217">
        <f>IF(N146="sníž. přenesená",J146,0)</f>
        <v>0</v>
      </c>
      <c r="BI146" s="217">
        <f>IF(N146="nulová",J146,0)</f>
        <v>0</v>
      </c>
      <c r="BJ146" s="18" t="s">
        <v>81</v>
      </c>
      <c r="BK146" s="217">
        <f>ROUND(I146*H146,2)</f>
        <v>0</v>
      </c>
      <c r="BL146" s="18" t="s">
        <v>131</v>
      </c>
      <c r="BM146" s="216" t="s">
        <v>566</v>
      </c>
    </row>
    <row r="147" s="13" customFormat="1">
      <c r="A147" s="13"/>
      <c r="B147" s="223"/>
      <c r="C147" s="224"/>
      <c r="D147" s="225" t="s">
        <v>135</v>
      </c>
      <c r="E147" s="226" t="s">
        <v>19</v>
      </c>
      <c r="F147" s="227" t="s">
        <v>567</v>
      </c>
      <c r="G147" s="224"/>
      <c r="H147" s="228">
        <v>13.882999999999999</v>
      </c>
      <c r="I147" s="229"/>
      <c r="J147" s="224"/>
      <c r="K147" s="224"/>
      <c r="L147" s="230"/>
      <c r="M147" s="231"/>
      <c r="N147" s="232"/>
      <c r="O147" s="232"/>
      <c r="P147" s="232"/>
      <c r="Q147" s="232"/>
      <c r="R147" s="232"/>
      <c r="S147" s="232"/>
      <c r="T147" s="233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34" t="s">
        <v>135</v>
      </c>
      <c r="AU147" s="234" t="s">
        <v>83</v>
      </c>
      <c r="AV147" s="13" t="s">
        <v>83</v>
      </c>
      <c r="AW147" s="13" t="s">
        <v>32</v>
      </c>
      <c r="AX147" s="13" t="s">
        <v>73</v>
      </c>
      <c r="AY147" s="234" t="s">
        <v>124</v>
      </c>
    </row>
    <row r="148" s="14" customFormat="1">
      <c r="A148" s="14"/>
      <c r="B148" s="235"/>
      <c r="C148" s="236"/>
      <c r="D148" s="225" t="s">
        <v>135</v>
      </c>
      <c r="E148" s="237" t="s">
        <v>19</v>
      </c>
      <c r="F148" s="238" t="s">
        <v>137</v>
      </c>
      <c r="G148" s="236"/>
      <c r="H148" s="239">
        <v>13.882999999999999</v>
      </c>
      <c r="I148" s="240"/>
      <c r="J148" s="236"/>
      <c r="K148" s="236"/>
      <c r="L148" s="241"/>
      <c r="M148" s="242"/>
      <c r="N148" s="243"/>
      <c r="O148" s="243"/>
      <c r="P148" s="243"/>
      <c r="Q148" s="243"/>
      <c r="R148" s="243"/>
      <c r="S148" s="243"/>
      <c r="T148" s="244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T148" s="245" t="s">
        <v>135</v>
      </c>
      <c r="AU148" s="245" t="s">
        <v>83</v>
      </c>
      <c r="AV148" s="14" t="s">
        <v>131</v>
      </c>
      <c r="AW148" s="14" t="s">
        <v>32</v>
      </c>
      <c r="AX148" s="14" t="s">
        <v>81</v>
      </c>
      <c r="AY148" s="245" t="s">
        <v>124</v>
      </c>
    </row>
    <row r="149" s="2" customFormat="1" ht="21.75" customHeight="1">
      <c r="A149" s="39"/>
      <c r="B149" s="40"/>
      <c r="C149" s="205" t="s">
        <v>215</v>
      </c>
      <c r="D149" s="205" t="s">
        <v>126</v>
      </c>
      <c r="E149" s="206" t="s">
        <v>223</v>
      </c>
      <c r="F149" s="207" t="s">
        <v>224</v>
      </c>
      <c r="G149" s="208" t="s">
        <v>129</v>
      </c>
      <c r="H149" s="209">
        <v>555.29999999999995</v>
      </c>
      <c r="I149" s="210"/>
      <c r="J149" s="211">
        <f>ROUND(I149*H149,2)</f>
        <v>0</v>
      </c>
      <c r="K149" s="207" t="s">
        <v>130</v>
      </c>
      <c r="L149" s="45"/>
      <c r="M149" s="212" t="s">
        <v>19</v>
      </c>
      <c r="N149" s="213" t="s">
        <v>44</v>
      </c>
      <c r="O149" s="85"/>
      <c r="P149" s="214">
        <f>O149*H149</f>
        <v>0</v>
      </c>
      <c r="Q149" s="214">
        <v>0</v>
      </c>
      <c r="R149" s="214">
        <f>Q149*H149</f>
        <v>0</v>
      </c>
      <c r="S149" s="214">
        <v>0</v>
      </c>
      <c r="T149" s="215">
        <f>S149*H149</f>
        <v>0</v>
      </c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R149" s="216" t="s">
        <v>131</v>
      </c>
      <c r="AT149" s="216" t="s">
        <v>126</v>
      </c>
      <c r="AU149" s="216" t="s">
        <v>83</v>
      </c>
      <c r="AY149" s="18" t="s">
        <v>124</v>
      </c>
      <c r="BE149" s="217">
        <f>IF(N149="základní",J149,0)</f>
        <v>0</v>
      </c>
      <c r="BF149" s="217">
        <f>IF(N149="snížená",J149,0)</f>
        <v>0</v>
      </c>
      <c r="BG149" s="217">
        <f>IF(N149="zákl. přenesená",J149,0)</f>
        <v>0</v>
      </c>
      <c r="BH149" s="217">
        <f>IF(N149="sníž. přenesená",J149,0)</f>
        <v>0</v>
      </c>
      <c r="BI149" s="217">
        <f>IF(N149="nulová",J149,0)</f>
        <v>0</v>
      </c>
      <c r="BJ149" s="18" t="s">
        <v>81</v>
      </c>
      <c r="BK149" s="217">
        <f>ROUND(I149*H149,2)</f>
        <v>0</v>
      </c>
      <c r="BL149" s="18" t="s">
        <v>131</v>
      </c>
      <c r="BM149" s="216" t="s">
        <v>568</v>
      </c>
    </row>
    <row r="150" s="2" customFormat="1">
      <c r="A150" s="39"/>
      <c r="B150" s="40"/>
      <c r="C150" s="41"/>
      <c r="D150" s="218" t="s">
        <v>133</v>
      </c>
      <c r="E150" s="41"/>
      <c r="F150" s="219" t="s">
        <v>226</v>
      </c>
      <c r="G150" s="41"/>
      <c r="H150" s="41"/>
      <c r="I150" s="220"/>
      <c r="J150" s="41"/>
      <c r="K150" s="41"/>
      <c r="L150" s="45"/>
      <c r="M150" s="221"/>
      <c r="N150" s="222"/>
      <c r="O150" s="85"/>
      <c r="P150" s="85"/>
      <c r="Q150" s="85"/>
      <c r="R150" s="85"/>
      <c r="S150" s="85"/>
      <c r="T150" s="86"/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T150" s="18" t="s">
        <v>133</v>
      </c>
      <c r="AU150" s="18" t="s">
        <v>83</v>
      </c>
    </row>
    <row r="151" s="13" customFormat="1">
      <c r="A151" s="13"/>
      <c r="B151" s="223"/>
      <c r="C151" s="224"/>
      <c r="D151" s="225" t="s">
        <v>135</v>
      </c>
      <c r="E151" s="226" t="s">
        <v>19</v>
      </c>
      <c r="F151" s="227" t="s">
        <v>569</v>
      </c>
      <c r="G151" s="224"/>
      <c r="H151" s="228">
        <v>555.29999999999995</v>
      </c>
      <c r="I151" s="229"/>
      <c r="J151" s="224"/>
      <c r="K151" s="224"/>
      <c r="L151" s="230"/>
      <c r="M151" s="231"/>
      <c r="N151" s="232"/>
      <c r="O151" s="232"/>
      <c r="P151" s="232"/>
      <c r="Q151" s="232"/>
      <c r="R151" s="232"/>
      <c r="S151" s="232"/>
      <c r="T151" s="233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34" t="s">
        <v>135</v>
      </c>
      <c r="AU151" s="234" t="s">
        <v>83</v>
      </c>
      <c r="AV151" s="13" t="s">
        <v>83</v>
      </c>
      <c r="AW151" s="13" t="s">
        <v>32</v>
      </c>
      <c r="AX151" s="13" t="s">
        <v>73</v>
      </c>
      <c r="AY151" s="234" t="s">
        <v>124</v>
      </c>
    </row>
    <row r="152" s="14" customFormat="1">
      <c r="A152" s="14"/>
      <c r="B152" s="235"/>
      <c r="C152" s="236"/>
      <c r="D152" s="225" t="s">
        <v>135</v>
      </c>
      <c r="E152" s="237" t="s">
        <v>19</v>
      </c>
      <c r="F152" s="238" t="s">
        <v>137</v>
      </c>
      <c r="G152" s="236"/>
      <c r="H152" s="239">
        <v>555.29999999999995</v>
      </c>
      <c r="I152" s="240"/>
      <c r="J152" s="236"/>
      <c r="K152" s="236"/>
      <c r="L152" s="241"/>
      <c r="M152" s="242"/>
      <c r="N152" s="243"/>
      <c r="O152" s="243"/>
      <c r="P152" s="243"/>
      <c r="Q152" s="243"/>
      <c r="R152" s="243"/>
      <c r="S152" s="243"/>
      <c r="T152" s="244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T152" s="245" t="s">
        <v>135</v>
      </c>
      <c r="AU152" s="245" t="s">
        <v>83</v>
      </c>
      <c r="AV152" s="14" t="s">
        <v>131</v>
      </c>
      <c r="AW152" s="14" t="s">
        <v>32</v>
      </c>
      <c r="AX152" s="14" t="s">
        <v>81</v>
      </c>
      <c r="AY152" s="245" t="s">
        <v>124</v>
      </c>
    </row>
    <row r="153" s="2" customFormat="1" ht="24.15" customHeight="1">
      <c r="A153" s="39"/>
      <c r="B153" s="40"/>
      <c r="C153" s="205" t="s">
        <v>222</v>
      </c>
      <c r="D153" s="205" t="s">
        <v>126</v>
      </c>
      <c r="E153" s="206" t="s">
        <v>229</v>
      </c>
      <c r="F153" s="207" t="s">
        <v>230</v>
      </c>
      <c r="G153" s="208" t="s">
        <v>129</v>
      </c>
      <c r="H153" s="209">
        <v>555.29999999999995</v>
      </c>
      <c r="I153" s="210"/>
      <c r="J153" s="211">
        <f>ROUND(I153*H153,2)</f>
        <v>0</v>
      </c>
      <c r="K153" s="207" t="s">
        <v>130</v>
      </c>
      <c r="L153" s="45"/>
      <c r="M153" s="212" t="s">
        <v>19</v>
      </c>
      <c r="N153" s="213" t="s">
        <v>44</v>
      </c>
      <c r="O153" s="85"/>
      <c r="P153" s="214">
        <f>O153*H153</f>
        <v>0</v>
      </c>
      <c r="Q153" s="214">
        <v>0</v>
      </c>
      <c r="R153" s="214">
        <f>Q153*H153</f>
        <v>0</v>
      </c>
      <c r="S153" s="214">
        <v>0</v>
      </c>
      <c r="T153" s="215">
        <f>S153*H153</f>
        <v>0</v>
      </c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R153" s="216" t="s">
        <v>131</v>
      </c>
      <c r="AT153" s="216" t="s">
        <v>126</v>
      </c>
      <c r="AU153" s="216" t="s">
        <v>83</v>
      </c>
      <c r="AY153" s="18" t="s">
        <v>124</v>
      </c>
      <c r="BE153" s="217">
        <f>IF(N153="základní",J153,0)</f>
        <v>0</v>
      </c>
      <c r="BF153" s="217">
        <f>IF(N153="snížená",J153,0)</f>
        <v>0</v>
      </c>
      <c r="BG153" s="217">
        <f>IF(N153="zákl. přenesená",J153,0)</f>
        <v>0</v>
      </c>
      <c r="BH153" s="217">
        <f>IF(N153="sníž. přenesená",J153,0)</f>
        <v>0</v>
      </c>
      <c r="BI153" s="217">
        <f>IF(N153="nulová",J153,0)</f>
        <v>0</v>
      </c>
      <c r="BJ153" s="18" t="s">
        <v>81</v>
      </c>
      <c r="BK153" s="217">
        <f>ROUND(I153*H153,2)</f>
        <v>0</v>
      </c>
      <c r="BL153" s="18" t="s">
        <v>131</v>
      </c>
      <c r="BM153" s="216" t="s">
        <v>570</v>
      </c>
    </row>
    <row r="154" s="2" customFormat="1">
      <c r="A154" s="39"/>
      <c r="B154" s="40"/>
      <c r="C154" s="41"/>
      <c r="D154" s="218" t="s">
        <v>133</v>
      </c>
      <c r="E154" s="41"/>
      <c r="F154" s="219" t="s">
        <v>232</v>
      </c>
      <c r="G154" s="41"/>
      <c r="H154" s="41"/>
      <c r="I154" s="220"/>
      <c r="J154" s="41"/>
      <c r="K154" s="41"/>
      <c r="L154" s="45"/>
      <c r="M154" s="221"/>
      <c r="N154" s="222"/>
      <c r="O154" s="85"/>
      <c r="P154" s="85"/>
      <c r="Q154" s="85"/>
      <c r="R154" s="85"/>
      <c r="S154" s="85"/>
      <c r="T154" s="86"/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T154" s="18" t="s">
        <v>133</v>
      </c>
      <c r="AU154" s="18" t="s">
        <v>83</v>
      </c>
    </row>
    <row r="155" s="13" customFormat="1">
      <c r="A155" s="13"/>
      <c r="B155" s="223"/>
      <c r="C155" s="224"/>
      <c r="D155" s="225" t="s">
        <v>135</v>
      </c>
      <c r="E155" s="226" t="s">
        <v>19</v>
      </c>
      <c r="F155" s="227" t="s">
        <v>565</v>
      </c>
      <c r="G155" s="224"/>
      <c r="H155" s="228">
        <v>555.29999999999995</v>
      </c>
      <c r="I155" s="229"/>
      <c r="J155" s="224"/>
      <c r="K155" s="224"/>
      <c r="L155" s="230"/>
      <c r="M155" s="231"/>
      <c r="N155" s="232"/>
      <c r="O155" s="232"/>
      <c r="P155" s="232"/>
      <c r="Q155" s="232"/>
      <c r="R155" s="232"/>
      <c r="S155" s="232"/>
      <c r="T155" s="233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34" t="s">
        <v>135</v>
      </c>
      <c r="AU155" s="234" t="s">
        <v>83</v>
      </c>
      <c r="AV155" s="13" t="s">
        <v>83</v>
      </c>
      <c r="AW155" s="13" t="s">
        <v>32</v>
      </c>
      <c r="AX155" s="13" t="s">
        <v>73</v>
      </c>
      <c r="AY155" s="234" t="s">
        <v>124</v>
      </c>
    </row>
    <row r="156" s="14" customFormat="1">
      <c r="A156" s="14"/>
      <c r="B156" s="235"/>
      <c r="C156" s="236"/>
      <c r="D156" s="225" t="s">
        <v>135</v>
      </c>
      <c r="E156" s="237" t="s">
        <v>19</v>
      </c>
      <c r="F156" s="238" t="s">
        <v>137</v>
      </c>
      <c r="G156" s="236"/>
      <c r="H156" s="239">
        <v>555.29999999999995</v>
      </c>
      <c r="I156" s="240"/>
      <c r="J156" s="236"/>
      <c r="K156" s="236"/>
      <c r="L156" s="241"/>
      <c r="M156" s="242"/>
      <c r="N156" s="243"/>
      <c r="O156" s="243"/>
      <c r="P156" s="243"/>
      <c r="Q156" s="243"/>
      <c r="R156" s="243"/>
      <c r="S156" s="243"/>
      <c r="T156" s="244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T156" s="245" t="s">
        <v>135</v>
      </c>
      <c r="AU156" s="245" t="s">
        <v>83</v>
      </c>
      <c r="AV156" s="14" t="s">
        <v>131</v>
      </c>
      <c r="AW156" s="14" t="s">
        <v>32</v>
      </c>
      <c r="AX156" s="14" t="s">
        <v>81</v>
      </c>
      <c r="AY156" s="245" t="s">
        <v>124</v>
      </c>
    </row>
    <row r="157" s="2" customFormat="1" ht="16.5" customHeight="1">
      <c r="A157" s="39"/>
      <c r="B157" s="40"/>
      <c r="C157" s="246" t="s">
        <v>228</v>
      </c>
      <c r="D157" s="246" t="s">
        <v>216</v>
      </c>
      <c r="E157" s="247" t="s">
        <v>234</v>
      </c>
      <c r="F157" s="248" t="s">
        <v>235</v>
      </c>
      <c r="G157" s="249" t="s">
        <v>200</v>
      </c>
      <c r="H157" s="250">
        <v>199.90799999999999</v>
      </c>
      <c r="I157" s="251"/>
      <c r="J157" s="252">
        <f>ROUND(I157*H157,2)</f>
        <v>0</v>
      </c>
      <c r="K157" s="248" t="s">
        <v>130</v>
      </c>
      <c r="L157" s="253"/>
      <c r="M157" s="254" t="s">
        <v>19</v>
      </c>
      <c r="N157" s="255" t="s">
        <v>44</v>
      </c>
      <c r="O157" s="85"/>
      <c r="P157" s="214">
        <f>O157*H157</f>
        <v>0</v>
      </c>
      <c r="Q157" s="214">
        <v>1</v>
      </c>
      <c r="R157" s="214">
        <f>Q157*H157</f>
        <v>199.90799999999999</v>
      </c>
      <c r="S157" s="214">
        <v>0</v>
      </c>
      <c r="T157" s="215">
        <f>S157*H157</f>
        <v>0</v>
      </c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R157" s="216" t="s">
        <v>172</v>
      </c>
      <c r="AT157" s="216" t="s">
        <v>216</v>
      </c>
      <c r="AU157" s="216" t="s">
        <v>83</v>
      </c>
      <c r="AY157" s="18" t="s">
        <v>124</v>
      </c>
      <c r="BE157" s="217">
        <f>IF(N157="základní",J157,0)</f>
        <v>0</v>
      </c>
      <c r="BF157" s="217">
        <f>IF(N157="snížená",J157,0)</f>
        <v>0</v>
      </c>
      <c r="BG157" s="217">
        <f>IF(N157="zákl. přenesená",J157,0)</f>
        <v>0</v>
      </c>
      <c r="BH157" s="217">
        <f>IF(N157="sníž. přenesená",J157,0)</f>
        <v>0</v>
      </c>
      <c r="BI157" s="217">
        <f>IF(N157="nulová",J157,0)</f>
        <v>0</v>
      </c>
      <c r="BJ157" s="18" t="s">
        <v>81</v>
      </c>
      <c r="BK157" s="217">
        <f>ROUND(I157*H157,2)</f>
        <v>0</v>
      </c>
      <c r="BL157" s="18" t="s">
        <v>131</v>
      </c>
      <c r="BM157" s="216" t="s">
        <v>571</v>
      </c>
    </row>
    <row r="158" s="13" customFormat="1">
      <c r="A158" s="13"/>
      <c r="B158" s="223"/>
      <c r="C158" s="224"/>
      <c r="D158" s="225" t="s">
        <v>135</v>
      </c>
      <c r="E158" s="226" t="s">
        <v>19</v>
      </c>
      <c r="F158" s="227" t="s">
        <v>572</v>
      </c>
      <c r="G158" s="224"/>
      <c r="H158" s="228">
        <v>199.90799999999999</v>
      </c>
      <c r="I158" s="229"/>
      <c r="J158" s="224"/>
      <c r="K158" s="224"/>
      <c r="L158" s="230"/>
      <c r="M158" s="231"/>
      <c r="N158" s="232"/>
      <c r="O158" s="232"/>
      <c r="P158" s="232"/>
      <c r="Q158" s="232"/>
      <c r="R158" s="232"/>
      <c r="S158" s="232"/>
      <c r="T158" s="233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34" t="s">
        <v>135</v>
      </c>
      <c r="AU158" s="234" t="s">
        <v>83</v>
      </c>
      <c r="AV158" s="13" t="s">
        <v>83</v>
      </c>
      <c r="AW158" s="13" t="s">
        <v>32</v>
      </c>
      <c r="AX158" s="13" t="s">
        <v>73</v>
      </c>
      <c r="AY158" s="234" t="s">
        <v>124</v>
      </c>
    </row>
    <row r="159" s="14" customFormat="1">
      <c r="A159" s="14"/>
      <c r="B159" s="235"/>
      <c r="C159" s="236"/>
      <c r="D159" s="225" t="s">
        <v>135</v>
      </c>
      <c r="E159" s="237" t="s">
        <v>19</v>
      </c>
      <c r="F159" s="238" t="s">
        <v>137</v>
      </c>
      <c r="G159" s="236"/>
      <c r="H159" s="239">
        <v>199.90799999999999</v>
      </c>
      <c r="I159" s="240"/>
      <c r="J159" s="236"/>
      <c r="K159" s="236"/>
      <c r="L159" s="241"/>
      <c r="M159" s="242"/>
      <c r="N159" s="243"/>
      <c r="O159" s="243"/>
      <c r="P159" s="243"/>
      <c r="Q159" s="243"/>
      <c r="R159" s="243"/>
      <c r="S159" s="243"/>
      <c r="T159" s="244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T159" s="245" t="s">
        <v>135</v>
      </c>
      <c r="AU159" s="245" t="s">
        <v>83</v>
      </c>
      <c r="AV159" s="14" t="s">
        <v>131</v>
      </c>
      <c r="AW159" s="14" t="s">
        <v>32</v>
      </c>
      <c r="AX159" s="14" t="s">
        <v>81</v>
      </c>
      <c r="AY159" s="245" t="s">
        <v>124</v>
      </c>
    </row>
    <row r="160" s="2" customFormat="1" ht="24.15" customHeight="1">
      <c r="A160" s="39"/>
      <c r="B160" s="40"/>
      <c r="C160" s="205" t="s">
        <v>233</v>
      </c>
      <c r="D160" s="205" t="s">
        <v>126</v>
      </c>
      <c r="E160" s="206" t="s">
        <v>573</v>
      </c>
      <c r="F160" s="207" t="s">
        <v>574</v>
      </c>
      <c r="G160" s="208" t="s">
        <v>307</v>
      </c>
      <c r="H160" s="209">
        <v>1</v>
      </c>
      <c r="I160" s="210"/>
      <c r="J160" s="211">
        <f>ROUND(I160*H160,2)</f>
        <v>0</v>
      </c>
      <c r="K160" s="207" t="s">
        <v>130</v>
      </c>
      <c r="L160" s="45"/>
      <c r="M160" s="212" t="s">
        <v>19</v>
      </c>
      <c r="N160" s="213" t="s">
        <v>44</v>
      </c>
      <c r="O160" s="85"/>
      <c r="P160" s="214">
        <f>O160*H160</f>
        <v>0</v>
      </c>
      <c r="Q160" s="214">
        <v>0</v>
      </c>
      <c r="R160" s="214">
        <f>Q160*H160</f>
        <v>0</v>
      </c>
      <c r="S160" s="214">
        <v>0</v>
      </c>
      <c r="T160" s="215">
        <f>S160*H160</f>
        <v>0</v>
      </c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R160" s="216" t="s">
        <v>131</v>
      </c>
      <c r="AT160" s="216" t="s">
        <v>126</v>
      </c>
      <c r="AU160" s="216" t="s">
        <v>83</v>
      </c>
      <c r="AY160" s="18" t="s">
        <v>124</v>
      </c>
      <c r="BE160" s="217">
        <f>IF(N160="základní",J160,0)</f>
        <v>0</v>
      </c>
      <c r="BF160" s="217">
        <f>IF(N160="snížená",J160,0)</f>
        <v>0</v>
      </c>
      <c r="BG160" s="217">
        <f>IF(N160="zákl. přenesená",J160,0)</f>
        <v>0</v>
      </c>
      <c r="BH160" s="217">
        <f>IF(N160="sníž. přenesená",J160,0)</f>
        <v>0</v>
      </c>
      <c r="BI160" s="217">
        <f>IF(N160="nulová",J160,0)</f>
        <v>0</v>
      </c>
      <c r="BJ160" s="18" t="s">
        <v>81</v>
      </c>
      <c r="BK160" s="217">
        <f>ROUND(I160*H160,2)</f>
        <v>0</v>
      </c>
      <c r="BL160" s="18" t="s">
        <v>131</v>
      </c>
      <c r="BM160" s="216" t="s">
        <v>575</v>
      </c>
    </row>
    <row r="161" s="2" customFormat="1">
      <c r="A161" s="39"/>
      <c r="B161" s="40"/>
      <c r="C161" s="41"/>
      <c r="D161" s="218" t="s">
        <v>133</v>
      </c>
      <c r="E161" s="41"/>
      <c r="F161" s="219" t="s">
        <v>576</v>
      </c>
      <c r="G161" s="41"/>
      <c r="H161" s="41"/>
      <c r="I161" s="220"/>
      <c r="J161" s="41"/>
      <c r="K161" s="41"/>
      <c r="L161" s="45"/>
      <c r="M161" s="221"/>
      <c r="N161" s="222"/>
      <c r="O161" s="85"/>
      <c r="P161" s="85"/>
      <c r="Q161" s="85"/>
      <c r="R161" s="85"/>
      <c r="S161" s="85"/>
      <c r="T161" s="86"/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T161" s="18" t="s">
        <v>133</v>
      </c>
      <c r="AU161" s="18" t="s">
        <v>83</v>
      </c>
    </row>
    <row r="162" s="13" customFormat="1">
      <c r="A162" s="13"/>
      <c r="B162" s="223"/>
      <c r="C162" s="224"/>
      <c r="D162" s="225" t="s">
        <v>135</v>
      </c>
      <c r="E162" s="226" t="s">
        <v>19</v>
      </c>
      <c r="F162" s="227" t="s">
        <v>577</v>
      </c>
      <c r="G162" s="224"/>
      <c r="H162" s="228">
        <v>1</v>
      </c>
      <c r="I162" s="229"/>
      <c r="J162" s="224"/>
      <c r="K162" s="224"/>
      <c r="L162" s="230"/>
      <c r="M162" s="231"/>
      <c r="N162" s="232"/>
      <c r="O162" s="232"/>
      <c r="P162" s="232"/>
      <c r="Q162" s="232"/>
      <c r="R162" s="232"/>
      <c r="S162" s="232"/>
      <c r="T162" s="233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34" t="s">
        <v>135</v>
      </c>
      <c r="AU162" s="234" t="s">
        <v>83</v>
      </c>
      <c r="AV162" s="13" t="s">
        <v>83</v>
      </c>
      <c r="AW162" s="13" t="s">
        <v>32</v>
      </c>
      <c r="AX162" s="13" t="s">
        <v>73</v>
      </c>
      <c r="AY162" s="234" t="s">
        <v>124</v>
      </c>
    </row>
    <row r="163" s="14" customFormat="1">
      <c r="A163" s="14"/>
      <c r="B163" s="235"/>
      <c r="C163" s="236"/>
      <c r="D163" s="225" t="s">
        <v>135</v>
      </c>
      <c r="E163" s="237" t="s">
        <v>19</v>
      </c>
      <c r="F163" s="238" t="s">
        <v>137</v>
      </c>
      <c r="G163" s="236"/>
      <c r="H163" s="239">
        <v>1</v>
      </c>
      <c r="I163" s="240"/>
      <c r="J163" s="236"/>
      <c r="K163" s="236"/>
      <c r="L163" s="241"/>
      <c r="M163" s="242"/>
      <c r="N163" s="243"/>
      <c r="O163" s="243"/>
      <c r="P163" s="243"/>
      <c r="Q163" s="243"/>
      <c r="R163" s="243"/>
      <c r="S163" s="243"/>
      <c r="T163" s="244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T163" s="245" t="s">
        <v>135</v>
      </c>
      <c r="AU163" s="245" t="s">
        <v>83</v>
      </c>
      <c r="AV163" s="14" t="s">
        <v>131</v>
      </c>
      <c r="AW163" s="14" t="s">
        <v>32</v>
      </c>
      <c r="AX163" s="14" t="s">
        <v>81</v>
      </c>
      <c r="AY163" s="245" t="s">
        <v>124</v>
      </c>
    </row>
    <row r="164" s="2" customFormat="1" ht="16.5" customHeight="1">
      <c r="A164" s="39"/>
      <c r="B164" s="40"/>
      <c r="C164" s="246" t="s">
        <v>239</v>
      </c>
      <c r="D164" s="246" t="s">
        <v>216</v>
      </c>
      <c r="E164" s="247" t="s">
        <v>578</v>
      </c>
      <c r="F164" s="248" t="s">
        <v>579</v>
      </c>
      <c r="G164" s="249" t="s">
        <v>188</v>
      </c>
      <c r="H164" s="250">
        <v>1</v>
      </c>
      <c r="I164" s="251"/>
      <c r="J164" s="252">
        <f>ROUND(I164*H164,2)</f>
        <v>0</v>
      </c>
      <c r="K164" s="248" t="s">
        <v>130</v>
      </c>
      <c r="L164" s="253"/>
      <c r="M164" s="254" t="s">
        <v>19</v>
      </c>
      <c r="N164" s="255" t="s">
        <v>44</v>
      </c>
      <c r="O164" s="85"/>
      <c r="P164" s="214">
        <f>O164*H164</f>
        <v>0</v>
      </c>
      <c r="Q164" s="214">
        <v>0.22</v>
      </c>
      <c r="R164" s="214">
        <f>Q164*H164</f>
        <v>0.22</v>
      </c>
      <c r="S164" s="214">
        <v>0</v>
      </c>
      <c r="T164" s="215">
        <f>S164*H164</f>
        <v>0</v>
      </c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R164" s="216" t="s">
        <v>172</v>
      </c>
      <c r="AT164" s="216" t="s">
        <v>216</v>
      </c>
      <c r="AU164" s="216" t="s">
        <v>83</v>
      </c>
      <c r="AY164" s="18" t="s">
        <v>124</v>
      </c>
      <c r="BE164" s="217">
        <f>IF(N164="základní",J164,0)</f>
        <v>0</v>
      </c>
      <c r="BF164" s="217">
        <f>IF(N164="snížená",J164,0)</f>
        <v>0</v>
      </c>
      <c r="BG164" s="217">
        <f>IF(N164="zákl. přenesená",J164,0)</f>
        <v>0</v>
      </c>
      <c r="BH164" s="217">
        <f>IF(N164="sníž. přenesená",J164,0)</f>
        <v>0</v>
      </c>
      <c r="BI164" s="217">
        <f>IF(N164="nulová",J164,0)</f>
        <v>0</v>
      </c>
      <c r="BJ164" s="18" t="s">
        <v>81</v>
      </c>
      <c r="BK164" s="217">
        <f>ROUND(I164*H164,2)</f>
        <v>0</v>
      </c>
      <c r="BL164" s="18" t="s">
        <v>131</v>
      </c>
      <c r="BM164" s="216" t="s">
        <v>580</v>
      </c>
    </row>
    <row r="165" s="2" customFormat="1" ht="24.15" customHeight="1">
      <c r="A165" s="39"/>
      <c r="B165" s="40"/>
      <c r="C165" s="205" t="s">
        <v>246</v>
      </c>
      <c r="D165" s="205" t="s">
        <v>126</v>
      </c>
      <c r="E165" s="206" t="s">
        <v>581</v>
      </c>
      <c r="F165" s="207" t="s">
        <v>582</v>
      </c>
      <c r="G165" s="208" t="s">
        <v>307</v>
      </c>
      <c r="H165" s="209">
        <v>1</v>
      </c>
      <c r="I165" s="210"/>
      <c r="J165" s="211">
        <f>ROUND(I165*H165,2)</f>
        <v>0</v>
      </c>
      <c r="K165" s="207" t="s">
        <v>130</v>
      </c>
      <c r="L165" s="45"/>
      <c r="M165" s="212" t="s">
        <v>19</v>
      </c>
      <c r="N165" s="213" t="s">
        <v>44</v>
      </c>
      <c r="O165" s="85"/>
      <c r="P165" s="214">
        <f>O165*H165</f>
        <v>0</v>
      </c>
      <c r="Q165" s="214">
        <v>0</v>
      </c>
      <c r="R165" s="214">
        <f>Q165*H165</f>
        <v>0</v>
      </c>
      <c r="S165" s="214">
        <v>0</v>
      </c>
      <c r="T165" s="215">
        <f>S165*H165</f>
        <v>0</v>
      </c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R165" s="216" t="s">
        <v>131</v>
      </c>
      <c r="AT165" s="216" t="s">
        <v>126</v>
      </c>
      <c r="AU165" s="216" t="s">
        <v>83</v>
      </c>
      <c r="AY165" s="18" t="s">
        <v>124</v>
      </c>
      <c r="BE165" s="217">
        <f>IF(N165="základní",J165,0)</f>
        <v>0</v>
      </c>
      <c r="BF165" s="217">
        <f>IF(N165="snížená",J165,0)</f>
        <v>0</v>
      </c>
      <c r="BG165" s="217">
        <f>IF(N165="zákl. přenesená",J165,0)</f>
        <v>0</v>
      </c>
      <c r="BH165" s="217">
        <f>IF(N165="sníž. přenesená",J165,0)</f>
        <v>0</v>
      </c>
      <c r="BI165" s="217">
        <f>IF(N165="nulová",J165,0)</f>
        <v>0</v>
      </c>
      <c r="BJ165" s="18" t="s">
        <v>81</v>
      </c>
      <c r="BK165" s="217">
        <f>ROUND(I165*H165,2)</f>
        <v>0</v>
      </c>
      <c r="BL165" s="18" t="s">
        <v>131</v>
      </c>
      <c r="BM165" s="216" t="s">
        <v>583</v>
      </c>
    </row>
    <row r="166" s="2" customFormat="1">
      <c r="A166" s="39"/>
      <c r="B166" s="40"/>
      <c r="C166" s="41"/>
      <c r="D166" s="218" t="s">
        <v>133</v>
      </c>
      <c r="E166" s="41"/>
      <c r="F166" s="219" t="s">
        <v>584</v>
      </c>
      <c r="G166" s="41"/>
      <c r="H166" s="41"/>
      <c r="I166" s="220"/>
      <c r="J166" s="41"/>
      <c r="K166" s="41"/>
      <c r="L166" s="45"/>
      <c r="M166" s="221"/>
      <c r="N166" s="222"/>
      <c r="O166" s="85"/>
      <c r="P166" s="85"/>
      <c r="Q166" s="85"/>
      <c r="R166" s="85"/>
      <c r="S166" s="85"/>
      <c r="T166" s="86"/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T166" s="18" t="s">
        <v>133</v>
      </c>
      <c r="AU166" s="18" t="s">
        <v>83</v>
      </c>
    </row>
    <row r="167" s="2" customFormat="1" ht="21.75" customHeight="1">
      <c r="A167" s="39"/>
      <c r="B167" s="40"/>
      <c r="C167" s="205" t="s">
        <v>7</v>
      </c>
      <c r="D167" s="205" t="s">
        <v>126</v>
      </c>
      <c r="E167" s="206" t="s">
        <v>585</v>
      </c>
      <c r="F167" s="207" t="s">
        <v>586</v>
      </c>
      <c r="G167" s="208" t="s">
        <v>307</v>
      </c>
      <c r="H167" s="209">
        <v>1</v>
      </c>
      <c r="I167" s="210"/>
      <c r="J167" s="211">
        <f>ROUND(I167*H167,2)</f>
        <v>0</v>
      </c>
      <c r="K167" s="207" t="s">
        <v>130</v>
      </c>
      <c r="L167" s="45"/>
      <c r="M167" s="212" t="s">
        <v>19</v>
      </c>
      <c r="N167" s="213" t="s">
        <v>44</v>
      </c>
      <c r="O167" s="85"/>
      <c r="P167" s="214">
        <f>O167*H167</f>
        <v>0</v>
      </c>
      <c r="Q167" s="214">
        <v>0.0011900000000000001</v>
      </c>
      <c r="R167" s="214">
        <f>Q167*H167</f>
        <v>0.0011900000000000001</v>
      </c>
      <c r="S167" s="214">
        <v>0</v>
      </c>
      <c r="T167" s="215">
        <f>S167*H167</f>
        <v>0</v>
      </c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R167" s="216" t="s">
        <v>131</v>
      </c>
      <c r="AT167" s="216" t="s">
        <v>126</v>
      </c>
      <c r="AU167" s="216" t="s">
        <v>83</v>
      </c>
      <c r="AY167" s="18" t="s">
        <v>124</v>
      </c>
      <c r="BE167" s="217">
        <f>IF(N167="základní",J167,0)</f>
        <v>0</v>
      </c>
      <c r="BF167" s="217">
        <f>IF(N167="snížená",J167,0)</f>
        <v>0</v>
      </c>
      <c r="BG167" s="217">
        <f>IF(N167="zákl. přenesená",J167,0)</f>
        <v>0</v>
      </c>
      <c r="BH167" s="217">
        <f>IF(N167="sníž. přenesená",J167,0)</f>
        <v>0</v>
      </c>
      <c r="BI167" s="217">
        <f>IF(N167="nulová",J167,0)</f>
        <v>0</v>
      </c>
      <c r="BJ167" s="18" t="s">
        <v>81</v>
      </c>
      <c r="BK167" s="217">
        <f>ROUND(I167*H167,2)</f>
        <v>0</v>
      </c>
      <c r="BL167" s="18" t="s">
        <v>131</v>
      </c>
      <c r="BM167" s="216" t="s">
        <v>587</v>
      </c>
    </row>
    <row r="168" s="2" customFormat="1">
      <c r="A168" s="39"/>
      <c r="B168" s="40"/>
      <c r="C168" s="41"/>
      <c r="D168" s="218" t="s">
        <v>133</v>
      </c>
      <c r="E168" s="41"/>
      <c r="F168" s="219" t="s">
        <v>588</v>
      </c>
      <c r="G168" s="41"/>
      <c r="H168" s="41"/>
      <c r="I168" s="220"/>
      <c r="J168" s="41"/>
      <c r="K168" s="41"/>
      <c r="L168" s="45"/>
      <c r="M168" s="221"/>
      <c r="N168" s="222"/>
      <c r="O168" s="85"/>
      <c r="P168" s="85"/>
      <c r="Q168" s="85"/>
      <c r="R168" s="85"/>
      <c r="S168" s="85"/>
      <c r="T168" s="86"/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T168" s="18" t="s">
        <v>133</v>
      </c>
      <c r="AU168" s="18" t="s">
        <v>83</v>
      </c>
    </row>
    <row r="169" s="13" customFormat="1">
      <c r="A169" s="13"/>
      <c r="B169" s="223"/>
      <c r="C169" s="224"/>
      <c r="D169" s="225" t="s">
        <v>135</v>
      </c>
      <c r="E169" s="226" t="s">
        <v>19</v>
      </c>
      <c r="F169" s="227" t="s">
        <v>589</v>
      </c>
      <c r="G169" s="224"/>
      <c r="H169" s="228">
        <v>1</v>
      </c>
      <c r="I169" s="229"/>
      <c r="J169" s="224"/>
      <c r="K169" s="224"/>
      <c r="L169" s="230"/>
      <c r="M169" s="231"/>
      <c r="N169" s="232"/>
      <c r="O169" s="232"/>
      <c r="P169" s="232"/>
      <c r="Q169" s="232"/>
      <c r="R169" s="232"/>
      <c r="S169" s="232"/>
      <c r="T169" s="233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34" t="s">
        <v>135</v>
      </c>
      <c r="AU169" s="234" t="s">
        <v>83</v>
      </c>
      <c r="AV169" s="13" t="s">
        <v>83</v>
      </c>
      <c r="AW169" s="13" t="s">
        <v>32</v>
      </c>
      <c r="AX169" s="13" t="s">
        <v>73</v>
      </c>
      <c r="AY169" s="234" t="s">
        <v>124</v>
      </c>
    </row>
    <row r="170" s="14" customFormat="1">
      <c r="A170" s="14"/>
      <c r="B170" s="235"/>
      <c r="C170" s="236"/>
      <c r="D170" s="225" t="s">
        <v>135</v>
      </c>
      <c r="E170" s="237" t="s">
        <v>19</v>
      </c>
      <c r="F170" s="238" t="s">
        <v>137</v>
      </c>
      <c r="G170" s="236"/>
      <c r="H170" s="239">
        <v>1</v>
      </c>
      <c r="I170" s="240"/>
      <c r="J170" s="236"/>
      <c r="K170" s="236"/>
      <c r="L170" s="241"/>
      <c r="M170" s="242"/>
      <c r="N170" s="243"/>
      <c r="O170" s="243"/>
      <c r="P170" s="243"/>
      <c r="Q170" s="243"/>
      <c r="R170" s="243"/>
      <c r="S170" s="243"/>
      <c r="T170" s="244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T170" s="245" t="s">
        <v>135</v>
      </c>
      <c r="AU170" s="245" t="s">
        <v>83</v>
      </c>
      <c r="AV170" s="14" t="s">
        <v>131</v>
      </c>
      <c r="AW170" s="14" t="s">
        <v>32</v>
      </c>
      <c r="AX170" s="14" t="s">
        <v>81</v>
      </c>
      <c r="AY170" s="245" t="s">
        <v>124</v>
      </c>
    </row>
    <row r="171" s="2" customFormat="1" ht="24.15" customHeight="1">
      <c r="A171" s="39"/>
      <c r="B171" s="40"/>
      <c r="C171" s="205" t="s">
        <v>256</v>
      </c>
      <c r="D171" s="205" t="s">
        <v>126</v>
      </c>
      <c r="E171" s="206" t="s">
        <v>590</v>
      </c>
      <c r="F171" s="207" t="s">
        <v>591</v>
      </c>
      <c r="G171" s="208" t="s">
        <v>307</v>
      </c>
      <c r="H171" s="209">
        <v>8</v>
      </c>
      <c r="I171" s="210"/>
      <c r="J171" s="211">
        <f>ROUND(I171*H171,2)</f>
        <v>0</v>
      </c>
      <c r="K171" s="207" t="s">
        <v>130</v>
      </c>
      <c r="L171" s="45"/>
      <c r="M171" s="212" t="s">
        <v>19</v>
      </c>
      <c r="N171" s="213" t="s">
        <v>44</v>
      </c>
      <c r="O171" s="85"/>
      <c r="P171" s="214">
        <f>O171*H171</f>
        <v>0</v>
      </c>
      <c r="Q171" s="214">
        <v>0.021350000000000001</v>
      </c>
      <c r="R171" s="214">
        <f>Q171*H171</f>
        <v>0.17080000000000001</v>
      </c>
      <c r="S171" s="214">
        <v>0</v>
      </c>
      <c r="T171" s="215">
        <f>S171*H171</f>
        <v>0</v>
      </c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R171" s="216" t="s">
        <v>131</v>
      </c>
      <c r="AT171" s="216" t="s">
        <v>126</v>
      </c>
      <c r="AU171" s="216" t="s">
        <v>83</v>
      </c>
      <c r="AY171" s="18" t="s">
        <v>124</v>
      </c>
      <c r="BE171" s="217">
        <f>IF(N171="základní",J171,0)</f>
        <v>0</v>
      </c>
      <c r="BF171" s="217">
        <f>IF(N171="snížená",J171,0)</f>
        <v>0</v>
      </c>
      <c r="BG171" s="217">
        <f>IF(N171="zákl. přenesená",J171,0)</f>
        <v>0</v>
      </c>
      <c r="BH171" s="217">
        <f>IF(N171="sníž. přenesená",J171,0)</f>
        <v>0</v>
      </c>
      <c r="BI171" s="217">
        <f>IF(N171="nulová",J171,0)</f>
        <v>0</v>
      </c>
      <c r="BJ171" s="18" t="s">
        <v>81</v>
      </c>
      <c r="BK171" s="217">
        <f>ROUND(I171*H171,2)</f>
        <v>0</v>
      </c>
      <c r="BL171" s="18" t="s">
        <v>131</v>
      </c>
      <c r="BM171" s="216" t="s">
        <v>592</v>
      </c>
    </row>
    <row r="172" s="2" customFormat="1">
      <c r="A172" s="39"/>
      <c r="B172" s="40"/>
      <c r="C172" s="41"/>
      <c r="D172" s="218" t="s">
        <v>133</v>
      </c>
      <c r="E172" s="41"/>
      <c r="F172" s="219" t="s">
        <v>593</v>
      </c>
      <c r="G172" s="41"/>
      <c r="H172" s="41"/>
      <c r="I172" s="220"/>
      <c r="J172" s="41"/>
      <c r="K172" s="41"/>
      <c r="L172" s="45"/>
      <c r="M172" s="221"/>
      <c r="N172" s="222"/>
      <c r="O172" s="85"/>
      <c r="P172" s="85"/>
      <c r="Q172" s="85"/>
      <c r="R172" s="85"/>
      <c r="S172" s="85"/>
      <c r="T172" s="86"/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T172" s="18" t="s">
        <v>133</v>
      </c>
      <c r="AU172" s="18" t="s">
        <v>83</v>
      </c>
    </row>
    <row r="173" s="13" customFormat="1">
      <c r="A173" s="13"/>
      <c r="B173" s="223"/>
      <c r="C173" s="224"/>
      <c r="D173" s="225" t="s">
        <v>135</v>
      </c>
      <c r="E173" s="226" t="s">
        <v>19</v>
      </c>
      <c r="F173" s="227" t="s">
        <v>594</v>
      </c>
      <c r="G173" s="224"/>
      <c r="H173" s="228">
        <v>8</v>
      </c>
      <c r="I173" s="229"/>
      <c r="J173" s="224"/>
      <c r="K173" s="224"/>
      <c r="L173" s="230"/>
      <c r="M173" s="231"/>
      <c r="N173" s="232"/>
      <c r="O173" s="232"/>
      <c r="P173" s="232"/>
      <c r="Q173" s="232"/>
      <c r="R173" s="232"/>
      <c r="S173" s="232"/>
      <c r="T173" s="233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34" t="s">
        <v>135</v>
      </c>
      <c r="AU173" s="234" t="s">
        <v>83</v>
      </c>
      <c r="AV173" s="13" t="s">
        <v>83</v>
      </c>
      <c r="AW173" s="13" t="s">
        <v>32</v>
      </c>
      <c r="AX173" s="13" t="s">
        <v>73</v>
      </c>
      <c r="AY173" s="234" t="s">
        <v>124</v>
      </c>
    </row>
    <row r="174" s="14" customFormat="1">
      <c r="A174" s="14"/>
      <c r="B174" s="235"/>
      <c r="C174" s="236"/>
      <c r="D174" s="225" t="s">
        <v>135</v>
      </c>
      <c r="E174" s="237" t="s">
        <v>19</v>
      </c>
      <c r="F174" s="238" t="s">
        <v>137</v>
      </c>
      <c r="G174" s="236"/>
      <c r="H174" s="239">
        <v>8</v>
      </c>
      <c r="I174" s="240"/>
      <c r="J174" s="236"/>
      <c r="K174" s="236"/>
      <c r="L174" s="241"/>
      <c r="M174" s="242"/>
      <c r="N174" s="243"/>
      <c r="O174" s="243"/>
      <c r="P174" s="243"/>
      <c r="Q174" s="243"/>
      <c r="R174" s="243"/>
      <c r="S174" s="243"/>
      <c r="T174" s="244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T174" s="245" t="s">
        <v>135</v>
      </c>
      <c r="AU174" s="245" t="s">
        <v>83</v>
      </c>
      <c r="AV174" s="14" t="s">
        <v>131</v>
      </c>
      <c r="AW174" s="14" t="s">
        <v>32</v>
      </c>
      <c r="AX174" s="14" t="s">
        <v>81</v>
      </c>
      <c r="AY174" s="245" t="s">
        <v>124</v>
      </c>
    </row>
    <row r="175" s="12" customFormat="1" ht="22.8" customHeight="1">
      <c r="A175" s="12"/>
      <c r="B175" s="189"/>
      <c r="C175" s="190"/>
      <c r="D175" s="191" t="s">
        <v>72</v>
      </c>
      <c r="E175" s="203" t="s">
        <v>154</v>
      </c>
      <c r="F175" s="203" t="s">
        <v>238</v>
      </c>
      <c r="G175" s="190"/>
      <c r="H175" s="190"/>
      <c r="I175" s="193"/>
      <c r="J175" s="204">
        <f>BK175</f>
        <v>0</v>
      </c>
      <c r="K175" s="190"/>
      <c r="L175" s="195"/>
      <c r="M175" s="196"/>
      <c r="N175" s="197"/>
      <c r="O175" s="197"/>
      <c r="P175" s="198">
        <f>SUM(P176:P230)</f>
        <v>0</v>
      </c>
      <c r="Q175" s="197"/>
      <c r="R175" s="198">
        <f>SUM(R176:R230)</f>
        <v>289.64952400000004</v>
      </c>
      <c r="S175" s="197"/>
      <c r="T175" s="199">
        <f>SUM(T176:T230)</f>
        <v>0</v>
      </c>
      <c r="U175" s="12"/>
      <c r="V175" s="12"/>
      <c r="W175" s="12"/>
      <c r="X175" s="12"/>
      <c r="Y175" s="12"/>
      <c r="Z175" s="12"/>
      <c r="AA175" s="12"/>
      <c r="AB175" s="12"/>
      <c r="AC175" s="12"/>
      <c r="AD175" s="12"/>
      <c r="AE175" s="12"/>
      <c r="AR175" s="200" t="s">
        <v>81</v>
      </c>
      <c r="AT175" s="201" t="s">
        <v>72</v>
      </c>
      <c r="AU175" s="201" t="s">
        <v>81</v>
      </c>
      <c r="AY175" s="200" t="s">
        <v>124</v>
      </c>
      <c r="BK175" s="202">
        <f>SUM(BK176:BK230)</f>
        <v>0</v>
      </c>
    </row>
    <row r="176" s="2" customFormat="1" ht="21.75" customHeight="1">
      <c r="A176" s="39"/>
      <c r="B176" s="40"/>
      <c r="C176" s="205" t="s">
        <v>262</v>
      </c>
      <c r="D176" s="205" t="s">
        <v>126</v>
      </c>
      <c r="E176" s="206" t="s">
        <v>240</v>
      </c>
      <c r="F176" s="207" t="s">
        <v>241</v>
      </c>
      <c r="G176" s="208" t="s">
        <v>129</v>
      </c>
      <c r="H176" s="209">
        <v>1063.3</v>
      </c>
      <c r="I176" s="210"/>
      <c r="J176" s="211">
        <f>ROUND(I176*H176,2)</f>
        <v>0</v>
      </c>
      <c r="K176" s="207" t="s">
        <v>130</v>
      </c>
      <c r="L176" s="45"/>
      <c r="M176" s="212" t="s">
        <v>19</v>
      </c>
      <c r="N176" s="213" t="s">
        <v>44</v>
      </c>
      <c r="O176" s="85"/>
      <c r="P176" s="214">
        <f>O176*H176</f>
        <v>0</v>
      </c>
      <c r="Q176" s="214">
        <v>0</v>
      </c>
      <c r="R176" s="214">
        <f>Q176*H176</f>
        <v>0</v>
      </c>
      <c r="S176" s="214">
        <v>0</v>
      </c>
      <c r="T176" s="215">
        <f>S176*H176</f>
        <v>0</v>
      </c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R176" s="216" t="s">
        <v>131</v>
      </c>
      <c r="AT176" s="216" t="s">
        <v>126</v>
      </c>
      <c r="AU176" s="216" t="s">
        <v>83</v>
      </c>
      <c r="AY176" s="18" t="s">
        <v>124</v>
      </c>
      <c r="BE176" s="217">
        <f>IF(N176="základní",J176,0)</f>
        <v>0</v>
      </c>
      <c r="BF176" s="217">
        <f>IF(N176="snížená",J176,0)</f>
        <v>0</v>
      </c>
      <c r="BG176" s="217">
        <f>IF(N176="zákl. přenesená",J176,0)</f>
        <v>0</v>
      </c>
      <c r="BH176" s="217">
        <f>IF(N176="sníž. přenesená",J176,0)</f>
        <v>0</v>
      </c>
      <c r="BI176" s="217">
        <f>IF(N176="nulová",J176,0)</f>
        <v>0</v>
      </c>
      <c r="BJ176" s="18" t="s">
        <v>81</v>
      </c>
      <c r="BK176" s="217">
        <f>ROUND(I176*H176,2)</f>
        <v>0</v>
      </c>
      <c r="BL176" s="18" t="s">
        <v>131</v>
      </c>
      <c r="BM176" s="216" t="s">
        <v>595</v>
      </c>
    </row>
    <row r="177" s="2" customFormat="1">
      <c r="A177" s="39"/>
      <c r="B177" s="40"/>
      <c r="C177" s="41"/>
      <c r="D177" s="218" t="s">
        <v>133</v>
      </c>
      <c r="E177" s="41"/>
      <c r="F177" s="219" t="s">
        <v>243</v>
      </c>
      <c r="G177" s="41"/>
      <c r="H177" s="41"/>
      <c r="I177" s="220"/>
      <c r="J177" s="41"/>
      <c r="K177" s="41"/>
      <c r="L177" s="45"/>
      <c r="M177" s="221"/>
      <c r="N177" s="222"/>
      <c r="O177" s="85"/>
      <c r="P177" s="85"/>
      <c r="Q177" s="85"/>
      <c r="R177" s="85"/>
      <c r="S177" s="85"/>
      <c r="T177" s="86"/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T177" s="18" t="s">
        <v>133</v>
      </c>
      <c r="AU177" s="18" t="s">
        <v>83</v>
      </c>
    </row>
    <row r="178" s="13" customFormat="1">
      <c r="A178" s="13"/>
      <c r="B178" s="223"/>
      <c r="C178" s="224"/>
      <c r="D178" s="225" t="s">
        <v>135</v>
      </c>
      <c r="E178" s="226" t="s">
        <v>19</v>
      </c>
      <c r="F178" s="227" t="s">
        <v>596</v>
      </c>
      <c r="G178" s="224"/>
      <c r="H178" s="228">
        <v>793.60000000000002</v>
      </c>
      <c r="I178" s="229"/>
      <c r="J178" s="224"/>
      <c r="K178" s="224"/>
      <c r="L178" s="230"/>
      <c r="M178" s="231"/>
      <c r="N178" s="232"/>
      <c r="O178" s="232"/>
      <c r="P178" s="232"/>
      <c r="Q178" s="232"/>
      <c r="R178" s="232"/>
      <c r="S178" s="232"/>
      <c r="T178" s="233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234" t="s">
        <v>135</v>
      </c>
      <c r="AU178" s="234" t="s">
        <v>83</v>
      </c>
      <c r="AV178" s="13" t="s">
        <v>83</v>
      </c>
      <c r="AW178" s="13" t="s">
        <v>32</v>
      </c>
      <c r="AX178" s="13" t="s">
        <v>73</v>
      </c>
      <c r="AY178" s="234" t="s">
        <v>124</v>
      </c>
    </row>
    <row r="179" s="13" customFormat="1">
      <c r="A179" s="13"/>
      <c r="B179" s="223"/>
      <c r="C179" s="224"/>
      <c r="D179" s="225" t="s">
        <v>135</v>
      </c>
      <c r="E179" s="226" t="s">
        <v>19</v>
      </c>
      <c r="F179" s="227" t="s">
        <v>597</v>
      </c>
      <c r="G179" s="224"/>
      <c r="H179" s="228">
        <v>269.69999999999999</v>
      </c>
      <c r="I179" s="229"/>
      <c r="J179" s="224"/>
      <c r="K179" s="224"/>
      <c r="L179" s="230"/>
      <c r="M179" s="231"/>
      <c r="N179" s="232"/>
      <c r="O179" s="232"/>
      <c r="P179" s="232"/>
      <c r="Q179" s="232"/>
      <c r="R179" s="232"/>
      <c r="S179" s="232"/>
      <c r="T179" s="233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34" t="s">
        <v>135</v>
      </c>
      <c r="AU179" s="234" t="s">
        <v>83</v>
      </c>
      <c r="AV179" s="13" t="s">
        <v>83</v>
      </c>
      <c r="AW179" s="13" t="s">
        <v>32</v>
      </c>
      <c r="AX179" s="13" t="s">
        <v>73</v>
      </c>
      <c r="AY179" s="234" t="s">
        <v>124</v>
      </c>
    </row>
    <row r="180" s="14" customFormat="1">
      <c r="A180" s="14"/>
      <c r="B180" s="235"/>
      <c r="C180" s="236"/>
      <c r="D180" s="225" t="s">
        <v>135</v>
      </c>
      <c r="E180" s="237" t="s">
        <v>19</v>
      </c>
      <c r="F180" s="238" t="s">
        <v>137</v>
      </c>
      <c r="G180" s="236"/>
      <c r="H180" s="239">
        <v>1063.3</v>
      </c>
      <c r="I180" s="240"/>
      <c r="J180" s="236"/>
      <c r="K180" s="236"/>
      <c r="L180" s="241"/>
      <c r="M180" s="242"/>
      <c r="N180" s="243"/>
      <c r="O180" s="243"/>
      <c r="P180" s="243"/>
      <c r="Q180" s="243"/>
      <c r="R180" s="243"/>
      <c r="S180" s="243"/>
      <c r="T180" s="244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T180" s="245" t="s">
        <v>135</v>
      </c>
      <c r="AU180" s="245" t="s">
        <v>83</v>
      </c>
      <c r="AV180" s="14" t="s">
        <v>131</v>
      </c>
      <c r="AW180" s="14" t="s">
        <v>32</v>
      </c>
      <c r="AX180" s="14" t="s">
        <v>81</v>
      </c>
      <c r="AY180" s="245" t="s">
        <v>124</v>
      </c>
    </row>
    <row r="181" s="2" customFormat="1" ht="21.75" customHeight="1">
      <c r="A181" s="39"/>
      <c r="B181" s="40"/>
      <c r="C181" s="205" t="s">
        <v>268</v>
      </c>
      <c r="D181" s="205" t="s">
        <v>126</v>
      </c>
      <c r="E181" s="206" t="s">
        <v>598</v>
      </c>
      <c r="F181" s="207" t="s">
        <v>599</v>
      </c>
      <c r="G181" s="208" t="s">
        <v>129</v>
      </c>
      <c r="H181" s="209">
        <v>93.099999999999994</v>
      </c>
      <c r="I181" s="210"/>
      <c r="J181" s="211">
        <f>ROUND(I181*H181,2)</f>
        <v>0</v>
      </c>
      <c r="K181" s="207" t="s">
        <v>130</v>
      </c>
      <c r="L181" s="45"/>
      <c r="M181" s="212" t="s">
        <v>19</v>
      </c>
      <c r="N181" s="213" t="s">
        <v>44</v>
      </c>
      <c r="O181" s="85"/>
      <c r="P181" s="214">
        <f>O181*H181</f>
        <v>0</v>
      </c>
      <c r="Q181" s="214">
        <v>0</v>
      </c>
      <c r="R181" s="214">
        <f>Q181*H181</f>
        <v>0</v>
      </c>
      <c r="S181" s="214">
        <v>0</v>
      </c>
      <c r="T181" s="215">
        <f>S181*H181</f>
        <v>0</v>
      </c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R181" s="216" t="s">
        <v>131</v>
      </c>
      <c r="AT181" s="216" t="s">
        <v>126</v>
      </c>
      <c r="AU181" s="216" t="s">
        <v>83</v>
      </c>
      <c r="AY181" s="18" t="s">
        <v>124</v>
      </c>
      <c r="BE181" s="217">
        <f>IF(N181="základní",J181,0)</f>
        <v>0</v>
      </c>
      <c r="BF181" s="217">
        <f>IF(N181="snížená",J181,0)</f>
        <v>0</v>
      </c>
      <c r="BG181" s="217">
        <f>IF(N181="zákl. přenesená",J181,0)</f>
        <v>0</v>
      </c>
      <c r="BH181" s="217">
        <f>IF(N181="sníž. přenesená",J181,0)</f>
        <v>0</v>
      </c>
      <c r="BI181" s="217">
        <f>IF(N181="nulová",J181,0)</f>
        <v>0</v>
      </c>
      <c r="BJ181" s="18" t="s">
        <v>81</v>
      </c>
      <c r="BK181" s="217">
        <f>ROUND(I181*H181,2)</f>
        <v>0</v>
      </c>
      <c r="BL181" s="18" t="s">
        <v>131</v>
      </c>
      <c r="BM181" s="216" t="s">
        <v>600</v>
      </c>
    </row>
    <row r="182" s="2" customFormat="1">
      <c r="A182" s="39"/>
      <c r="B182" s="40"/>
      <c r="C182" s="41"/>
      <c r="D182" s="218" t="s">
        <v>133</v>
      </c>
      <c r="E182" s="41"/>
      <c r="F182" s="219" t="s">
        <v>601</v>
      </c>
      <c r="G182" s="41"/>
      <c r="H182" s="41"/>
      <c r="I182" s="220"/>
      <c r="J182" s="41"/>
      <c r="K182" s="41"/>
      <c r="L182" s="45"/>
      <c r="M182" s="221"/>
      <c r="N182" s="222"/>
      <c r="O182" s="85"/>
      <c r="P182" s="85"/>
      <c r="Q182" s="85"/>
      <c r="R182" s="85"/>
      <c r="S182" s="85"/>
      <c r="T182" s="86"/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T182" s="18" t="s">
        <v>133</v>
      </c>
      <c r="AU182" s="18" t="s">
        <v>83</v>
      </c>
    </row>
    <row r="183" s="13" customFormat="1">
      <c r="A183" s="13"/>
      <c r="B183" s="223"/>
      <c r="C183" s="224"/>
      <c r="D183" s="225" t="s">
        <v>135</v>
      </c>
      <c r="E183" s="226" t="s">
        <v>19</v>
      </c>
      <c r="F183" s="227" t="s">
        <v>602</v>
      </c>
      <c r="G183" s="224"/>
      <c r="H183" s="228">
        <v>93.099999999999994</v>
      </c>
      <c r="I183" s="229"/>
      <c r="J183" s="224"/>
      <c r="K183" s="224"/>
      <c r="L183" s="230"/>
      <c r="M183" s="231"/>
      <c r="N183" s="232"/>
      <c r="O183" s="232"/>
      <c r="P183" s="232"/>
      <c r="Q183" s="232"/>
      <c r="R183" s="232"/>
      <c r="S183" s="232"/>
      <c r="T183" s="233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34" t="s">
        <v>135</v>
      </c>
      <c r="AU183" s="234" t="s">
        <v>83</v>
      </c>
      <c r="AV183" s="13" t="s">
        <v>83</v>
      </c>
      <c r="AW183" s="13" t="s">
        <v>32</v>
      </c>
      <c r="AX183" s="13" t="s">
        <v>73</v>
      </c>
      <c r="AY183" s="234" t="s">
        <v>124</v>
      </c>
    </row>
    <row r="184" s="14" customFormat="1">
      <c r="A184" s="14"/>
      <c r="B184" s="235"/>
      <c r="C184" s="236"/>
      <c r="D184" s="225" t="s">
        <v>135</v>
      </c>
      <c r="E184" s="237" t="s">
        <v>19</v>
      </c>
      <c r="F184" s="238" t="s">
        <v>137</v>
      </c>
      <c r="G184" s="236"/>
      <c r="H184" s="239">
        <v>93.099999999999994</v>
      </c>
      <c r="I184" s="240"/>
      <c r="J184" s="236"/>
      <c r="K184" s="236"/>
      <c r="L184" s="241"/>
      <c r="M184" s="242"/>
      <c r="N184" s="243"/>
      <c r="O184" s="243"/>
      <c r="P184" s="243"/>
      <c r="Q184" s="243"/>
      <c r="R184" s="243"/>
      <c r="S184" s="243"/>
      <c r="T184" s="244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T184" s="245" t="s">
        <v>135</v>
      </c>
      <c r="AU184" s="245" t="s">
        <v>83</v>
      </c>
      <c r="AV184" s="14" t="s">
        <v>131</v>
      </c>
      <c r="AW184" s="14" t="s">
        <v>32</v>
      </c>
      <c r="AX184" s="14" t="s">
        <v>81</v>
      </c>
      <c r="AY184" s="245" t="s">
        <v>124</v>
      </c>
    </row>
    <row r="185" s="2" customFormat="1" ht="24.15" customHeight="1">
      <c r="A185" s="39"/>
      <c r="B185" s="40"/>
      <c r="C185" s="205" t="s">
        <v>274</v>
      </c>
      <c r="D185" s="205" t="s">
        <v>126</v>
      </c>
      <c r="E185" s="206" t="s">
        <v>251</v>
      </c>
      <c r="F185" s="207" t="s">
        <v>252</v>
      </c>
      <c r="G185" s="208" t="s">
        <v>129</v>
      </c>
      <c r="H185" s="209">
        <v>548.10000000000002</v>
      </c>
      <c r="I185" s="210"/>
      <c r="J185" s="211">
        <f>ROUND(I185*H185,2)</f>
        <v>0</v>
      </c>
      <c r="K185" s="207" t="s">
        <v>130</v>
      </c>
      <c r="L185" s="45"/>
      <c r="M185" s="212" t="s">
        <v>19</v>
      </c>
      <c r="N185" s="213" t="s">
        <v>44</v>
      </c>
      <c r="O185" s="85"/>
      <c r="P185" s="214">
        <f>O185*H185</f>
        <v>0</v>
      </c>
      <c r="Q185" s="214">
        <v>0</v>
      </c>
      <c r="R185" s="214">
        <f>Q185*H185</f>
        <v>0</v>
      </c>
      <c r="S185" s="214">
        <v>0</v>
      </c>
      <c r="T185" s="215">
        <f>S185*H185</f>
        <v>0</v>
      </c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R185" s="216" t="s">
        <v>131</v>
      </c>
      <c r="AT185" s="216" t="s">
        <v>126</v>
      </c>
      <c r="AU185" s="216" t="s">
        <v>83</v>
      </c>
      <c r="AY185" s="18" t="s">
        <v>124</v>
      </c>
      <c r="BE185" s="217">
        <f>IF(N185="základní",J185,0)</f>
        <v>0</v>
      </c>
      <c r="BF185" s="217">
        <f>IF(N185="snížená",J185,0)</f>
        <v>0</v>
      </c>
      <c r="BG185" s="217">
        <f>IF(N185="zákl. přenesená",J185,0)</f>
        <v>0</v>
      </c>
      <c r="BH185" s="217">
        <f>IF(N185="sníž. přenesená",J185,0)</f>
        <v>0</v>
      </c>
      <c r="BI185" s="217">
        <f>IF(N185="nulová",J185,0)</f>
        <v>0</v>
      </c>
      <c r="BJ185" s="18" t="s">
        <v>81</v>
      </c>
      <c r="BK185" s="217">
        <f>ROUND(I185*H185,2)</f>
        <v>0</v>
      </c>
      <c r="BL185" s="18" t="s">
        <v>131</v>
      </c>
      <c r="BM185" s="216" t="s">
        <v>603</v>
      </c>
    </row>
    <row r="186" s="2" customFormat="1">
      <c r="A186" s="39"/>
      <c r="B186" s="40"/>
      <c r="C186" s="41"/>
      <c r="D186" s="218" t="s">
        <v>133</v>
      </c>
      <c r="E186" s="41"/>
      <c r="F186" s="219" t="s">
        <v>254</v>
      </c>
      <c r="G186" s="41"/>
      <c r="H186" s="41"/>
      <c r="I186" s="220"/>
      <c r="J186" s="41"/>
      <c r="K186" s="41"/>
      <c r="L186" s="45"/>
      <c r="M186" s="221"/>
      <c r="N186" s="222"/>
      <c r="O186" s="85"/>
      <c r="P186" s="85"/>
      <c r="Q186" s="85"/>
      <c r="R186" s="85"/>
      <c r="S186" s="85"/>
      <c r="T186" s="86"/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T186" s="18" t="s">
        <v>133</v>
      </c>
      <c r="AU186" s="18" t="s">
        <v>83</v>
      </c>
    </row>
    <row r="187" s="13" customFormat="1">
      <c r="A187" s="13"/>
      <c r="B187" s="223"/>
      <c r="C187" s="224"/>
      <c r="D187" s="225" t="s">
        <v>135</v>
      </c>
      <c r="E187" s="226" t="s">
        <v>19</v>
      </c>
      <c r="F187" s="227" t="s">
        <v>604</v>
      </c>
      <c r="G187" s="224"/>
      <c r="H187" s="228">
        <v>455</v>
      </c>
      <c r="I187" s="229"/>
      <c r="J187" s="224"/>
      <c r="K187" s="224"/>
      <c r="L187" s="230"/>
      <c r="M187" s="231"/>
      <c r="N187" s="232"/>
      <c r="O187" s="232"/>
      <c r="P187" s="232"/>
      <c r="Q187" s="232"/>
      <c r="R187" s="232"/>
      <c r="S187" s="232"/>
      <c r="T187" s="233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34" t="s">
        <v>135</v>
      </c>
      <c r="AU187" s="234" t="s">
        <v>83</v>
      </c>
      <c r="AV187" s="13" t="s">
        <v>83</v>
      </c>
      <c r="AW187" s="13" t="s">
        <v>32</v>
      </c>
      <c r="AX187" s="13" t="s">
        <v>73</v>
      </c>
      <c r="AY187" s="234" t="s">
        <v>124</v>
      </c>
    </row>
    <row r="188" s="13" customFormat="1">
      <c r="A188" s="13"/>
      <c r="B188" s="223"/>
      <c r="C188" s="224"/>
      <c r="D188" s="225" t="s">
        <v>135</v>
      </c>
      <c r="E188" s="226" t="s">
        <v>19</v>
      </c>
      <c r="F188" s="227" t="s">
        <v>605</v>
      </c>
      <c r="G188" s="224"/>
      <c r="H188" s="228">
        <v>93.099999999999994</v>
      </c>
      <c r="I188" s="229"/>
      <c r="J188" s="224"/>
      <c r="K188" s="224"/>
      <c r="L188" s="230"/>
      <c r="M188" s="231"/>
      <c r="N188" s="232"/>
      <c r="O188" s="232"/>
      <c r="P188" s="232"/>
      <c r="Q188" s="232"/>
      <c r="R188" s="232"/>
      <c r="S188" s="232"/>
      <c r="T188" s="233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T188" s="234" t="s">
        <v>135</v>
      </c>
      <c r="AU188" s="234" t="s">
        <v>83</v>
      </c>
      <c r="AV188" s="13" t="s">
        <v>83</v>
      </c>
      <c r="AW188" s="13" t="s">
        <v>32</v>
      </c>
      <c r="AX188" s="13" t="s">
        <v>73</v>
      </c>
      <c r="AY188" s="234" t="s">
        <v>124</v>
      </c>
    </row>
    <row r="189" s="14" customFormat="1">
      <c r="A189" s="14"/>
      <c r="B189" s="235"/>
      <c r="C189" s="236"/>
      <c r="D189" s="225" t="s">
        <v>135</v>
      </c>
      <c r="E189" s="237" t="s">
        <v>19</v>
      </c>
      <c r="F189" s="238" t="s">
        <v>137</v>
      </c>
      <c r="G189" s="236"/>
      <c r="H189" s="239">
        <v>548.10000000000002</v>
      </c>
      <c r="I189" s="240"/>
      <c r="J189" s="236"/>
      <c r="K189" s="236"/>
      <c r="L189" s="241"/>
      <c r="M189" s="242"/>
      <c r="N189" s="243"/>
      <c r="O189" s="243"/>
      <c r="P189" s="243"/>
      <c r="Q189" s="243"/>
      <c r="R189" s="243"/>
      <c r="S189" s="243"/>
      <c r="T189" s="244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T189" s="245" t="s">
        <v>135</v>
      </c>
      <c r="AU189" s="245" t="s">
        <v>83</v>
      </c>
      <c r="AV189" s="14" t="s">
        <v>131</v>
      </c>
      <c r="AW189" s="14" t="s">
        <v>32</v>
      </c>
      <c r="AX189" s="14" t="s">
        <v>81</v>
      </c>
      <c r="AY189" s="245" t="s">
        <v>124</v>
      </c>
    </row>
    <row r="190" s="2" customFormat="1" ht="24.15" customHeight="1">
      <c r="A190" s="39"/>
      <c r="B190" s="40"/>
      <c r="C190" s="205" t="s">
        <v>280</v>
      </c>
      <c r="D190" s="205" t="s">
        <v>126</v>
      </c>
      <c r="E190" s="206" t="s">
        <v>247</v>
      </c>
      <c r="F190" s="207" t="s">
        <v>248</v>
      </c>
      <c r="G190" s="208" t="s">
        <v>129</v>
      </c>
      <c r="H190" s="209">
        <v>269.69999999999999</v>
      </c>
      <c r="I190" s="210"/>
      <c r="J190" s="211">
        <f>ROUND(I190*H190,2)</f>
        <v>0</v>
      </c>
      <c r="K190" s="207" t="s">
        <v>19</v>
      </c>
      <c r="L190" s="45"/>
      <c r="M190" s="212" t="s">
        <v>19</v>
      </c>
      <c r="N190" s="213" t="s">
        <v>44</v>
      </c>
      <c r="O190" s="85"/>
      <c r="P190" s="214">
        <f>O190*H190</f>
        <v>0</v>
      </c>
      <c r="Q190" s="214">
        <v>0</v>
      </c>
      <c r="R190" s="214">
        <f>Q190*H190</f>
        <v>0</v>
      </c>
      <c r="S190" s="214">
        <v>0</v>
      </c>
      <c r="T190" s="215">
        <f>S190*H190</f>
        <v>0</v>
      </c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R190" s="216" t="s">
        <v>131</v>
      </c>
      <c r="AT190" s="216" t="s">
        <v>126</v>
      </c>
      <c r="AU190" s="216" t="s">
        <v>83</v>
      </c>
      <c r="AY190" s="18" t="s">
        <v>124</v>
      </c>
      <c r="BE190" s="217">
        <f>IF(N190="základní",J190,0)</f>
        <v>0</v>
      </c>
      <c r="BF190" s="217">
        <f>IF(N190="snížená",J190,0)</f>
        <v>0</v>
      </c>
      <c r="BG190" s="217">
        <f>IF(N190="zákl. přenesená",J190,0)</f>
        <v>0</v>
      </c>
      <c r="BH190" s="217">
        <f>IF(N190="sníž. přenesená",J190,0)</f>
        <v>0</v>
      </c>
      <c r="BI190" s="217">
        <f>IF(N190="nulová",J190,0)</f>
        <v>0</v>
      </c>
      <c r="BJ190" s="18" t="s">
        <v>81</v>
      </c>
      <c r="BK190" s="217">
        <f>ROUND(I190*H190,2)</f>
        <v>0</v>
      </c>
      <c r="BL190" s="18" t="s">
        <v>131</v>
      </c>
      <c r="BM190" s="216" t="s">
        <v>606</v>
      </c>
    </row>
    <row r="191" s="13" customFormat="1">
      <c r="A191" s="13"/>
      <c r="B191" s="223"/>
      <c r="C191" s="224"/>
      <c r="D191" s="225" t="s">
        <v>135</v>
      </c>
      <c r="E191" s="226" t="s">
        <v>19</v>
      </c>
      <c r="F191" s="227" t="s">
        <v>607</v>
      </c>
      <c r="G191" s="224"/>
      <c r="H191" s="228">
        <v>269.69999999999999</v>
      </c>
      <c r="I191" s="229"/>
      <c r="J191" s="224"/>
      <c r="K191" s="224"/>
      <c r="L191" s="230"/>
      <c r="M191" s="231"/>
      <c r="N191" s="232"/>
      <c r="O191" s="232"/>
      <c r="P191" s="232"/>
      <c r="Q191" s="232"/>
      <c r="R191" s="232"/>
      <c r="S191" s="232"/>
      <c r="T191" s="23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234" t="s">
        <v>135</v>
      </c>
      <c r="AU191" s="234" t="s">
        <v>83</v>
      </c>
      <c r="AV191" s="13" t="s">
        <v>83</v>
      </c>
      <c r="AW191" s="13" t="s">
        <v>32</v>
      </c>
      <c r="AX191" s="13" t="s">
        <v>73</v>
      </c>
      <c r="AY191" s="234" t="s">
        <v>124</v>
      </c>
    </row>
    <row r="192" s="14" customFormat="1">
      <c r="A192" s="14"/>
      <c r="B192" s="235"/>
      <c r="C192" s="236"/>
      <c r="D192" s="225" t="s">
        <v>135</v>
      </c>
      <c r="E192" s="237" t="s">
        <v>19</v>
      </c>
      <c r="F192" s="238" t="s">
        <v>137</v>
      </c>
      <c r="G192" s="236"/>
      <c r="H192" s="239">
        <v>269.69999999999999</v>
      </c>
      <c r="I192" s="240"/>
      <c r="J192" s="236"/>
      <c r="K192" s="236"/>
      <c r="L192" s="241"/>
      <c r="M192" s="242"/>
      <c r="N192" s="243"/>
      <c r="O192" s="243"/>
      <c r="P192" s="243"/>
      <c r="Q192" s="243"/>
      <c r="R192" s="243"/>
      <c r="S192" s="243"/>
      <c r="T192" s="244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T192" s="245" t="s">
        <v>135</v>
      </c>
      <c r="AU192" s="245" t="s">
        <v>83</v>
      </c>
      <c r="AV192" s="14" t="s">
        <v>131</v>
      </c>
      <c r="AW192" s="14" t="s">
        <v>32</v>
      </c>
      <c r="AX192" s="14" t="s">
        <v>81</v>
      </c>
      <c r="AY192" s="245" t="s">
        <v>124</v>
      </c>
    </row>
    <row r="193" s="2" customFormat="1" ht="16.5" customHeight="1">
      <c r="A193" s="39"/>
      <c r="B193" s="40"/>
      <c r="C193" s="205" t="s">
        <v>285</v>
      </c>
      <c r="D193" s="205" t="s">
        <v>126</v>
      </c>
      <c r="E193" s="206" t="s">
        <v>257</v>
      </c>
      <c r="F193" s="207" t="s">
        <v>258</v>
      </c>
      <c r="G193" s="208" t="s">
        <v>129</v>
      </c>
      <c r="H193" s="209">
        <v>4550</v>
      </c>
      <c r="I193" s="210"/>
      <c r="J193" s="211">
        <f>ROUND(I193*H193,2)</f>
        <v>0</v>
      </c>
      <c r="K193" s="207" t="s">
        <v>130</v>
      </c>
      <c r="L193" s="45"/>
      <c r="M193" s="212" t="s">
        <v>19</v>
      </c>
      <c r="N193" s="213" t="s">
        <v>44</v>
      </c>
      <c r="O193" s="85"/>
      <c r="P193" s="214">
        <f>O193*H193</f>
        <v>0</v>
      </c>
      <c r="Q193" s="214">
        <v>0</v>
      </c>
      <c r="R193" s="214">
        <f>Q193*H193</f>
        <v>0</v>
      </c>
      <c r="S193" s="214">
        <v>0</v>
      </c>
      <c r="T193" s="215">
        <f>S193*H193</f>
        <v>0</v>
      </c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R193" s="216" t="s">
        <v>131</v>
      </c>
      <c r="AT193" s="216" t="s">
        <v>126</v>
      </c>
      <c r="AU193" s="216" t="s">
        <v>83</v>
      </c>
      <c r="AY193" s="18" t="s">
        <v>124</v>
      </c>
      <c r="BE193" s="217">
        <f>IF(N193="základní",J193,0)</f>
        <v>0</v>
      </c>
      <c r="BF193" s="217">
        <f>IF(N193="snížená",J193,0)</f>
        <v>0</v>
      </c>
      <c r="BG193" s="217">
        <f>IF(N193="zákl. přenesená",J193,0)</f>
        <v>0</v>
      </c>
      <c r="BH193" s="217">
        <f>IF(N193="sníž. přenesená",J193,0)</f>
        <v>0</v>
      </c>
      <c r="BI193" s="217">
        <f>IF(N193="nulová",J193,0)</f>
        <v>0</v>
      </c>
      <c r="BJ193" s="18" t="s">
        <v>81</v>
      </c>
      <c r="BK193" s="217">
        <f>ROUND(I193*H193,2)</f>
        <v>0</v>
      </c>
      <c r="BL193" s="18" t="s">
        <v>131</v>
      </c>
      <c r="BM193" s="216" t="s">
        <v>608</v>
      </c>
    </row>
    <row r="194" s="2" customFormat="1">
      <c r="A194" s="39"/>
      <c r="B194" s="40"/>
      <c r="C194" s="41"/>
      <c r="D194" s="218" t="s">
        <v>133</v>
      </c>
      <c r="E194" s="41"/>
      <c r="F194" s="219" t="s">
        <v>260</v>
      </c>
      <c r="G194" s="41"/>
      <c r="H194" s="41"/>
      <c r="I194" s="220"/>
      <c r="J194" s="41"/>
      <c r="K194" s="41"/>
      <c r="L194" s="45"/>
      <c r="M194" s="221"/>
      <c r="N194" s="222"/>
      <c r="O194" s="85"/>
      <c r="P194" s="85"/>
      <c r="Q194" s="85"/>
      <c r="R194" s="85"/>
      <c r="S194" s="85"/>
      <c r="T194" s="86"/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T194" s="18" t="s">
        <v>133</v>
      </c>
      <c r="AU194" s="18" t="s">
        <v>83</v>
      </c>
    </row>
    <row r="195" s="13" customFormat="1">
      <c r="A195" s="13"/>
      <c r="B195" s="223"/>
      <c r="C195" s="224"/>
      <c r="D195" s="225" t="s">
        <v>135</v>
      </c>
      <c r="E195" s="226" t="s">
        <v>19</v>
      </c>
      <c r="F195" s="227" t="s">
        <v>609</v>
      </c>
      <c r="G195" s="224"/>
      <c r="H195" s="228">
        <v>4550</v>
      </c>
      <c r="I195" s="229"/>
      <c r="J195" s="224"/>
      <c r="K195" s="224"/>
      <c r="L195" s="230"/>
      <c r="M195" s="231"/>
      <c r="N195" s="232"/>
      <c r="O195" s="232"/>
      <c r="P195" s="232"/>
      <c r="Q195" s="232"/>
      <c r="R195" s="232"/>
      <c r="S195" s="232"/>
      <c r="T195" s="23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234" t="s">
        <v>135</v>
      </c>
      <c r="AU195" s="234" t="s">
        <v>83</v>
      </c>
      <c r="AV195" s="13" t="s">
        <v>83</v>
      </c>
      <c r="AW195" s="13" t="s">
        <v>32</v>
      </c>
      <c r="AX195" s="13" t="s">
        <v>73</v>
      </c>
      <c r="AY195" s="234" t="s">
        <v>124</v>
      </c>
    </row>
    <row r="196" s="14" customFormat="1">
      <c r="A196" s="14"/>
      <c r="B196" s="235"/>
      <c r="C196" s="236"/>
      <c r="D196" s="225" t="s">
        <v>135</v>
      </c>
      <c r="E196" s="237" t="s">
        <v>19</v>
      </c>
      <c r="F196" s="238" t="s">
        <v>137</v>
      </c>
      <c r="G196" s="236"/>
      <c r="H196" s="239">
        <v>4550</v>
      </c>
      <c r="I196" s="240"/>
      <c r="J196" s="236"/>
      <c r="K196" s="236"/>
      <c r="L196" s="241"/>
      <c r="M196" s="242"/>
      <c r="N196" s="243"/>
      <c r="O196" s="243"/>
      <c r="P196" s="243"/>
      <c r="Q196" s="243"/>
      <c r="R196" s="243"/>
      <c r="S196" s="243"/>
      <c r="T196" s="244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T196" s="245" t="s">
        <v>135</v>
      </c>
      <c r="AU196" s="245" t="s">
        <v>83</v>
      </c>
      <c r="AV196" s="14" t="s">
        <v>131</v>
      </c>
      <c r="AW196" s="14" t="s">
        <v>32</v>
      </c>
      <c r="AX196" s="14" t="s">
        <v>81</v>
      </c>
      <c r="AY196" s="245" t="s">
        <v>124</v>
      </c>
    </row>
    <row r="197" s="2" customFormat="1" ht="24.15" customHeight="1">
      <c r="A197" s="39"/>
      <c r="B197" s="40"/>
      <c r="C197" s="205" t="s">
        <v>291</v>
      </c>
      <c r="D197" s="205" t="s">
        <v>126</v>
      </c>
      <c r="E197" s="206" t="s">
        <v>263</v>
      </c>
      <c r="F197" s="207" t="s">
        <v>264</v>
      </c>
      <c r="G197" s="208" t="s">
        <v>129</v>
      </c>
      <c r="H197" s="209">
        <v>2275</v>
      </c>
      <c r="I197" s="210"/>
      <c r="J197" s="211">
        <f>ROUND(I197*H197,2)</f>
        <v>0</v>
      </c>
      <c r="K197" s="207" t="s">
        <v>130</v>
      </c>
      <c r="L197" s="45"/>
      <c r="M197" s="212" t="s">
        <v>19</v>
      </c>
      <c r="N197" s="213" t="s">
        <v>44</v>
      </c>
      <c r="O197" s="85"/>
      <c r="P197" s="214">
        <f>O197*H197</f>
        <v>0</v>
      </c>
      <c r="Q197" s="214">
        <v>0</v>
      </c>
      <c r="R197" s="214">
        <f>Q197*H197</f>
        <v>0</v>
      </c>
      <c r="S197" s="214">
        <v>0</v>
      </c>
      <c r="T197" s="215">
        <f>S197*H197</f>
        <v>0</v>
      </c>
      <c r="U197" s="39"/>
      <c r="V197" s="39"/>
      <c r="W197" s="39"/>
      <c r="X197" s="39"/>
      <c r="Y197" s="39"/>
      <c r="Z197" s="39"/>
      <c r="AA197" s="39"/>
      <c r="AB197" s="39"/>
      <c r="AC197" s="39"/>
      <c r="AD197" s="39"/>
      <c r="AE197" s="39"/>
      <c r="AR197" s="216" t="s">
        <v>131</v>
      </c>
      <c r="AT197" s="216" t="s">
        <v>126</v>
      </c>
      <c r="AU197" s="216" t="s">
        <v>83</v>
      </c>
      <c r="AY197" s="18" t="s">
        <v>124</v>
      </c>
      <c r="BE197" s="217">
        <f>IF(N197="základní",J197,0)</f>
        <v>0</v>
      </c>
      <c r="BF197" s="217">
        <f>IF(N197="snížená",J197,0)</f>
        <v>0</v>
      </c>
      <c r="BG197" s="217">
        <f>IF(N197="zákl. přenesená",J197,0)</f>
        <v>0</v>
      </c>
      <c r="BH197" s="217">
        <f>IF(N197="sníž. přenesená",J197,0)</f>
        <v>0</v>
      </c>
      <c r="BI197" s="217">
        <f>IF(N197="nulová",J197,0)</f>
        <v>0</v>
      </c>
      <c r="BJ197" s="18" t="s">
        <v>81</v>
      </c>
      <c r="BK197" s="217">
        <f>ROUND(I197*H197,2)</f>
        <v>0</v>
      </c>
      <c r="BL197" s="18" t="s">
        <v>131</v>
      </c>
      <c r="BM197" s="216" t="s">
        <v>610</v>
      </c>
    </row>
    <row r="198" s="2" customFormat="1">
      <c r="A198" s="39"/>
      <c r="B198" s="40"/>
      <c r="C198" s="41"/>
      <c r="D198" s="218" t="s">
        <v>133</v>
      </c>
      <c r="E198" s="41"/>
      <c r="F198" s="219" t="s">
        <v>266</v>
      </c>
      <c r="G198" s="41"/>
      <c r="H198" s="41"/>
      <c r="I198" s="220"/>
      <c r="J198" s="41"/>
      <c r="K198" s="41"/>
      <c r="L198" s="45"/>
      <c r="M198" s="221"/>
      <c r="N198" s="222"/>
      <c r="O198" s="85"/>
      <c r="P198" s="85"/>
      <c r="Q198" s="85"/>
      <c r="R198" s="85"/>
      <c r="S198" s="85"/>
      <c r="T198" s="86"/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T198" s="18" t="s">
        <v>133</v>
      </c>
      <c r="AU198" s="18" t="s">
        <v>83</v>
      </c>
    </row>
    <row r="199" s="13" customFormat="1">
      <c r="A199" s="13"/>
      <c r="B199" s="223"/>
      <c r="C199" s="224"/>
      <c r="D199" s="225" t="s">
        <v>135</v>
      </c>
      <c r="E199" s="226" t="s">
        <v>19</v>
      </c>
      <c r="F199" s="227" t="s">
        <v>611</v>
      </c>
      <c r="G199" s="224"/>
      <c r="H199" s="228">
        <v>2275</v>
      </c>
      <c r="I199" s="229"/>
      <c r="J199" s="224"/>
      <c r="K199" s="224"/>
      <c r="L199" s="230"/>
      <c r="M199" s="231"/>
      <c r="N199" s="232"/>
      <c r="O199" s="232"/>
      <c r="P199" s="232"/>
      <c r="Q199" s="232"/>
      <c r="R199" s="232"/>
      <c r="S199" s="232"/>
      <c r="T199" s="23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T199" s="234" t="s">
        <v>135</v>
      </c>
      <c r="AU199" s="234" t="s">
        <v>83</v>
      </c>
      <c r="AV199" s="13" t="s">
        <v>83</v>
      </c>
      <c r="AW199" s="13" t="s">
        <v>32</v>
      </c>
      <c r="AX199" s="13" t="s">
        <v>73</v>
      </c>
      <c r="AY199" s="234" t="s">
        <v>124</v>
      </c>
    </row>
    <row r="200" s="14" customFormat="1">
      <c r="A200" s="14"/>
      <c r="B200" s="235"/>
      <c r="C200" s="236"/>
      <c r="D200" s="225" t="s">
        <v>135</v>
      </c>
      <c r="E200" s="237" t="s">
        <v>19</v>
      </c>
      <c r="F200" s="238" t="s">
        <v>137</v>
      </c>
      <c r="G200" s="236"/>
      <c r="H200" s="239">
        <v>2275</v>
      </c>
      <c r="I200" s="240"/>
      <c r="J200" s="236"/>
      <c r="K200" s="236"/>
      <c r="L200" s="241"/>
      <c r="M200" s="242"/>
      <c r="N200" s="243"/>
      <c r="O200" s="243"/>
      <c r="P200" s="243"/>
      <c r="Q200" s="243"/>
      <c r="R200" s="243"/>
      <c r="S200" s="243"/>
      <c r="T200" s="244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T200" s="245" t="s">
        <v>135</v>
      </c>
      <c r="AU200" s="245" t="s">
        <v>83</v>
      </c>
      <c r="AV200" s="14" t="s">
        <v>131</v>
      </c>
      <c r="AW200" s="14" t="s">
        <v>32</v>
      </c>
      <c r="AX200" s="14" t="s">
        <v>81</v>
      </c>
      <c r="AY200" s="245" t="s">
        <v>124</v>
      </c>
    </row>
    <row r="201" s="2" customFormat="1" ht="24.15" customHeight="1">
      <c r="A201" s="39"/>
      <c r="B201" s="40"/>
      <c r="C201" s="205" t="s">
        <v>297</v>
      </c>
      <c r="D201" s="205" t="s">
        <v>126</v>
      </c>
      <c r="E201" s="206" t="s">
        <v>269</v>
      </c>
      <c r="F201" s="207" t="s">
        <v>270</v>
      </c>
      <c r="G201" s="208" t="s">
        <v>129</v>
      </c>
      <c r="H201" s="209">
        <v>2275</v>
      </c>
      <c r="I201" s="210"/>
      <c r="J201" s="211">
        <f>ROUND(I201*H201,2)</f>
        <v>0</v>
      </c>
      <c r="K201" s="207" t="s">
        <v>130</v>
      </c>
      <c r="L201" s="45"/>
      <c r="M201" s="212" t="s">
        <v>19</v>
      </c>
      <c r="N201" s="213" t="s">
        <v>44</v>
      </c>
      <c r="O201" s="85"/>
      <c r="P201" s="214">
        <f>O201*H201</f>
        <v>0</v>
      </c>
      <c r="Q201" s="214">
        <v>0</v>
      </c>
      <c r="R201" s="214">
        <f>Q201*H201</f>
        <v>0</v>
      </c>
      <c r="S201" s="214">
        <v>0</v>
      </c>
      <c r="T201" s="215">
        <f>S201*H201</f>
        <v>0</v>
      </c>
      <c r="U201" s="39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R201" s="216" t="s">
        <v>131</v>
      </c>
      <c r="AT201" s="216" t="s">
        <v>126</v>
      </c>
      <c r="AU201" s="216" t="s">
        <v>83</v>
      </c>
      <c r="AY201" s="18" t="s">
        <v>124</v>
      </c>
      <c r="BE201" s="217">
        <f>IF(N201="základní",J201,0)</f>
        <v>0</v>
      </c>
      <c r="BF201" s="217">
        <f>IF(N201="snížená",J201,0)</f>
        <v>0</v>
      </c>
      <c r="BG201" s="217">
        <f>IF(N201="zákl. přenesená",J201,0)</f>
        <v>0</v>
      </c>
      <c r="BH201" s="217">
        <f>IF(N201="sníž. přenesená",J201,0)</f>
        <v>0</v>
      </c>
      <c r="BI201" s="217">
        <f>IF(N201="nulová",J201,0)</f>
        <v>0</v>
      </c>
      <c r="BJ201" s="18" t="s">
        <v>81</v>
      </c>
      <c r="BK201" s="217">
        <f>ROUND(I201*H201,2)</f>
        <v>0</v>
      </c>
      <c r="BL201" s="18" t="s">
        <v>131</v>
      </c>
      <c r="BM201" s="216" t="s">
        <v>612</v>
      </c>
    </row>
    <row r="202" s="2" customFormat="1">
      <c r="A202" s="39"/>
      <c r="B202" s="40"/>
      <c r="C202" s="41"/>
      <c r="D202" s="218" t="s">
        <v>133</v>
      </c>
      <c r="E202" s="41"/>
      <c r="F202" s="219" t="s">
        <v>272</v>
      </c>
      <c r="G202" s="41"/>
      <c r="H202" s="41"/>
      <c r="I202" s="220"/>
      <c r="J202" s="41"/>
      <c r="K202" s="41"/>
      <c r="L202" s="45"/>
      <c r="M202" s="221"/>
      <c r="N202" s="222"/>
      <c r="O202" s="85"/>
      <c r="P202" s="85"/>
      <c r="Q202" s="85"/>
      <c r="R202" s="85"/>
      <c r="S202" s="85"/>
      <c r="T202" s="86"/>
      <c r="U202" s="39"/>
      <c r="V202" s="39"/>
      <c r="W202" s="39"/>
      <c r="X202" s="39"/>
      <c r="Y202" s="39"/>
      <c r="Z202" s="39"/>
      <c r="AA202" s="39"/>
      <c r="AB202" s="39"/>
      <c r="AC202" s="39"/>
      <c r="AD202" s="39"/>
      <c r="AE202" s="39"/>
      <c r="AT202" s="18" t="s">
        <v>133</v>
      </c>
      <c r="AU202" s="18" t="s">
        <v>83</v>
      </c>
    </row>
    <row r="203" s="13" customFormat="1">
      <c r="A203" s="13"/>
      <c r="B203" s="223"/>
      <c r="C203" s="224"/>
      <c r="D203" s="225" t="s">
        <v>135</v>
      </c>
      <c r="E203" s="226" t="s">
        <v>19</v>
      </c>
      <c r="F203" s="227" t="s">
        <v>613</v>
      </c>
      <c r="G203" s="224"/>
      <c r="H203" s="228">
        <v>2275</v>
      </c>
      <c r="I203" s="229"/>
      <c r="J203" s="224"/>
      <c r="K203" s="224"/>
      <c r="L203" s="230"/>
      <c r="M203" s="231"/>
      <c r="N203" s="232"/>
      <c r="O203" s="232"/>
      <c r="P203" s="232"/>
      <c r="Q203" s="232"/>
      <c r="R203" s="232"/>
      <c r="S203" s="232"/>
      <c r="T203" s="233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T203" s="234" t="s">
        <v>135</v>
      </c>
      <c r="AU203" s="234" t="s">
        <v>83</v>
      </c>
      <c r="AV203" s="13" t="s">
        <v>83</v>
      </c>
      <c r="AW203" s="13" t="s">
        <v>32</v>
      </c>
      <c r="AX203" s="13" t="s">
        <v>73</v>
      </c>
      <c r="AY203" s="234" t="s">
        <v>124</v>
      </c>
    </row>
    <row r="204" s="14" customFormat="1">
      <c r="A204" s="14"/>
      <c r="B204" s="235"/>
      <c r="C204" s="236"/>
      <c r="D204" s="225" t="s">
        <v>135</v>
      </c>
      <c r="E204" s="237" t="s">
        <v>19</v>
      </c>
      <c r="F204" s="238" t="s">
        <v>137</v>
      </c>
      <c r="G204" s="236"/>
      <c r="H204" s="239">
        <v>2275</v>
      </c>
      <c r="I204" s="240"/>
      <c r="J204" s="236"/>
      <c r="K204" s="236"/>
      <c r="L204" s="241"/>
      <c r="M204" s="242"/>
      <c r="N204" s="243"/>
      <c r="O204" s="243"/>
      <c r="P204" s="243"/>
      <c r="Q204" s="243"/>
      <c r="R204" s="243"/>
      <c r="S204" s="243"/>
      <c r="T204" s="244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T204" s="245" t="s">
        <v>135</v>
      </c>
      <c r="AU204" s="245" t="s">
        <v>83</v>
      </c>
      <c r="AV204" s="14" t="s">
        <v>131</v>
      </c>
      <c r="AW204" s="14" t="s">
        <v>32</v>
      </c>
      <c r="AX204" s="14" t="s">
        <v>81</v>
      </c>
      <c r="AY204" s="245" t="s">
        <v>124</v>
      </c>
    </row>
    <row r="205" s="2" customFormat="1" ht="44.25" customHeight="1">
      <c r="A205" s="39"/>
      <c r="B205" s="40"/>
      <c r="C205" s="205" t="s">
        <v>304</v>
      </c>
      <c r="D205" s="205" t="s">
        <v>126</v>
      </c>
      <c r="E205" s="206" t="s">
        <v>275</v>
      </c>
      <c r="F205" s="207" t="s">
        <v>276</v>
      </c>
      <c r="G205" s="208" t="s">
        <v>129</v>
      </c>
      <c r="H205" s="209">
        <v>747.20000000000005</v>
      </c>
      <c r="I205" s="210"/>
      <c r="J205" s="211">
        <f>ROUND(I205*H205,2)</f>
        <v>0</v>
      </c>
      <c r="K205" s="207" t="s">
        <v>130</v>
      </c>
      <c r="L205" s="45"/>
      <c r="M205" s="212" t="s">
        <v>19</v>
      </c>
      <c r="N205" s="213" t="s">
        <v>44</v>
      </c>
      <c r="O205" s="85"/>
      <c r="P205" s="214">
        <f>O205*H205</f>
        <v>0</v>
      </c>
      <c r="Q205" s="214">
        <v>0.089219999999999994</v>
      </c>
      <c r="R205" s="214">
        <f>Q205*H205</f>
        <v>66.665183999999996</v>
      </c>
      <c r="S205" s="214">
        <v>0</v>
      </c>
      <c r="T205" s="215">
        <f>S205*H205</f>
        <v>0</v>
      </c>
      <c r="U205" s="39"/>
      <c r="V205" s="39"/>
      <c r="W205" s="39"/>
      <c r="X205" s="39"/>
      <c r="Y205" s="39"/>
      <c r="Z205" s="39"/>
      <c r="AA205" s="39"/>
      <c r="AB205" s="39"/>
      <c r="AC205" s="39"/>
      <c r="AD205" s="39"/>
      <c r="AE205" s="39"/>
      <c r="AR205" s="216" t="s">
        <v>131</v>
      </c>
      <c r="AT205" s="216" t="s">
        <v>126</v>
      </c>
      <c r="AU205" s="216" t="s">
        <v>83</v>
      </c>
      <c r="AY205" s="18" t="s">
        <v>124</v>
      </c>
      <c r="BE205" s="217">
        <f>IF(N205="základní",J205,0)</f>
        <v>0</v>
      </c>
      <c r="BF205" s="217">
        <f>IF(N205="snížená",J205,0)</f>
        <v>0</v>
      </c>
      <c r="BG205" s="217">
        <f>IF(N205="zákl. přenesená",J205,0)</f>
        <v>0</v>
      </c>
      <c r="BH205" s="217">
        <f>IF(N205="sníž. přenesená",J205,0)</f>
        <v>0</v>
      </c>
      <c r="BI205" s="217">
        <f>IF(N205="nulová",J205,0)</f>
        <v>0</v>
      </c>
      <c r="BJ205" s="18" t="s">
        <v>81</v>
      </c>
      <c r="BK205" s="217">
        <f>ROUND(I205*H205,2)</f>
        <v>0</v>
      </c>
      <c r="BL205" s="18" t="s">
        <v>131</v>
      </c>
      <c r="BM205" s="216" t="s">
        <v>614</v>
      </c>
    </row>
    <row r="206" s="2" customFormat="1">
      <c r="A206" s="39"/>
      <c r="B206" s="40"/>
      <c r="C206" s="41"/>
      <c r="D206" s="218" t="s">
        <v>133</v>
      </c>
      <c r="E206" s="41"/>
      <c r="F206" s="219" t="s">
        <v>278</v>
      </c>
      <c r="G206" s="41"/>
      <c r="H206" s="41"/>
      <c r="I206" s="220"/>
      <c r="J206" s="41"/>
      <c r="K206" s="41"/>
      <c r="L206" s="45"/>
      <c r="M206" s="221"/>
      <c r="N206" s="222"/>
      <c r="O206" s="85"/>
      <c r="P206" s="85"/>
      <c r="Q206" s="85"/>
      <c r="R206" s="85"/>
      <c r="S206" s="85"/>
      <c r="T206" s="86"/>
      <c r="U206" s="39"/>
      <c r="V206" s="39"/>
      <c r="W206" s="39"/>
      <c r="X206" s="39"/>
      <c r="Y206" s="39"/>
      <c r="Z206" s="39"/>
      <c r="AA206" s="39"/>
      <c r="AB206" s="39"/>
      <c r="AC206" s="39"/>
      <c r="AD206" s="39"/>
      <c r="AE206" s="39"/>
      <c r="AT206" s="18" t="s">
        <v>133</v>
      </c>
      <c r="AU206" s="18" t="s">
        <v>83</v>
      </c>
    </row>
    <row r="207" s="13" customFormat="1">
      <c r="A207" s="13"/>
      <c r="B207" s="223"/>
      <c r="C207" s="224"/>
      <c r="D207" s="225" t="s">
        <v>135</v>
      </c>
      <c r="E207" s="226" t="s">
        <v>19</v>
      </c>
      <c r="F207" s="227" t="s">
        <v>615</v>
      </c>
      <c r="G207" s="224"/>
      <c r="H207" s="228">
        <v>747.20000000000005</v>
      </c>
      <c r="I207" s="229"/>
      <c r="J207" s="224"/>
      <c r="K207" s="224"/>
      <c r="L207" s="230"/>
      <c r="M207" s="231"/>
      <c r="N207" s="232"/>
      <c r="O207" s="232"/>
      <c r="P207" s="232"/>
      <c r="Q207" s="232"/>
      <c r="R207" s="232"/>
      <c r="S207" s="232"/>
      <c r="T207" s="233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T207" s="234" t="s">
        <v>135</v>
      </c>
      <c r="AU207" s="234" t="s">
        <v>83</v>
      </c>
      <c r="AV207" s="13" t="s">
        <v>83</v>
      </c>
      <c r="AW207" s="13" t="s">
        <v>32</v>
      </c>
      <c r="AX207" s="13" t="s">
        <v>73</v>
      </c>
      <c r="AY207" s="234" t="s">
        <v>124</v>
      </c>
    </row>
    <row r="208" s="14" customFormat="1">
      <c r="A208" s="14"/>
      <c r="B208" s="235"/>
      <c r="C208" s="236"/>
      <c r="D208" s="225" t="s">
        <v>135</v>
      </c>
      <c r="E208" s="237" t="s">
        <v>19</v>
      </c>
      <c r="F208" s="238" t="s">
        <v>137</v>
      </c>
      <c r="G208" s="236"/>
      <c r="H208" s="239">
        <v>747.20000000000005</v>
      </c>
      <c r="I208" s="240"/>
      <c r="J208" s="236"/>
      <c r="K208" s="236"/>
      <c r="L208" s="241"/>
      <c r="M208" s="242"/>
      <c r="N208" s="243"/>
      <c r="O208" s="243"/>
      <c r="P208" s="243"/>
      <c r="Q208" s="243"/>
      <c r="R208" s="243"/>
      <c r="S208" s="243"/>
      <c r="T208" s="244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T208" s="245" t="s">
        <v>135</v>
      </c>
      <c r="AU208" s="245" t="s">
        <v>83</v>
      </c>
      <c r="AV208" s="14" t="s">
        <v>131</v>
      </c>
      <c r="AW208" s="14" t="s">
        <v>32</v>
      </c>
      <c r="AX208" s="14" t="s">
        <v>81</v>
      </c>
      <c r="AY208" s="245" t="s">
        <v>124</v>
      </c>
    </row>
    <row r="209" s="2" customFormat="1" ht="16.5" customHeight="1">
      <c r="A209" s="39"/>
      <c r="B209" s="40"/>
      <c r="C209" s="246" t="s">
        <v>311</v>
      </c>
      <c r="D209" s="246" t="s">
        <v>216</v>
      </c>
      <c r="E209" s="247" t="s">
        <v>616</v>
      </c>
      <c r="F209" s="248" t="s">
        <v>617</v>
      </c>
      <c r="G209" s="249" t="s">
        <v>129</v>
      </c>
      <c r="H209" s="250">
        <v>762.14400000000001</v>
      </c>
      <c r="I209" s="251"/>
      <c r="J209" s="252">
        <f>ROUND(I209*H209,2)</f>
        <v>0</v>
      </c>
      <c r="K209" s="248" t="s">
        <v>130</v>
      </c>
      <c r="L209" s="253"/>
      <c r="M209" s="254" t="s">
        <v>19</v>
      </c>
      <c r="N209" s="255" t="s">
        <v>44</v>
      </c>
      <c r="O209" s="85"/>
      <c r="P209" s="214">
        <f>O209*H209</f>
        <v>0</v>
      </c>
      <c r="Q209" s="214">
        <v>0.13200000000000001</v>
      </c>
      <c r="R209" s="214">
        <f>Q209*H209</f>
        <v>100.603008</v>
      </c>
      <c r="S209" s="214">
        <v>0</v>
      </c>
      <c r="T209" s="215">
        <f>S209*H209</f>
        <v>0</v>
      </c>
      <c r="U209" s="39"/>
      <c r="V209" s="39"/>
      <c r="W209" s="39"/>
      <c r="X209" s="39"/>
      <c r="Y209" s="39"/>
      <c r="Z209" s="39"/>
      <c r="AA209" s="39"/>
      <c r="AB209" s="39"/>
      <c r="AC209" s="39"/>
      <c r="AD209" s="39"/>
      <c r="AE209" s="39"/>
      <c r="AR209" s="216" t="s">
        <v>172</v>
      </c>
      <c r="AT209" s="216" t="s">
        <v>216</v>
      </c>
      <c r="AU209" s="216" t="s">
        <v>83</v>
      </c>
      <c r="AY209" s="18" t="s">
        <v>124</v>
      </c>
      <c r="BE209" s="217">
        <f>IF(N209="základní",J209,0)</f>
        <v>0</v>
      </c>
      <c r="BF209" s="217">
        <f>IF(N209="snížená",J209,0)</f>
        <v>0</v>
      </c>
      <c r="BG209" s="217">
        <f>IF(N209="zákl. přenesená",J209,0)</f>
        <v>0</v>
      </c>
      <c r="BH209" s="217">
        <f>IF(N209="sníž. přenesená",J209,0)</f>
        <v>0</v>
      </c>
      <c r="BI209" s="217">
        <f>IF(N209="nulová",J209,0)</f>
        <v>0</v>
      </c>
      <c r="BJ209" s="18" t="s">
        <v>81</v>
      </c>
      <c r="BK209" s="217">
        <f>ROUND(I209*H209,2)</f>
        <v>0</v>
      </c>
      <c r="BL209" s="18" t="s">
        <v>131</v>
      </c>
      <c r="BM209" s="216" t="s">
        <v>618</v>
      </c>
    </row>
    <row r="210" s="13" customFormat="1">
      <c r="A210" s="13"/>
      <c r="B210" s="223"/>
      <c r="C210" s="224"/>
      <c r="D210" s="225" t="s">
        <v>135</v>
      </c>
      <c r="E210" s="226" t="s">
        <v>19</v>
      </c>
      <c r="F210" s="227" t="s">
        <v>615</v>
      </c>
      <c r="G210" s="224"/>
      <c r="H210" s="228">
        <v>747.20000000000005</v>
      </c>
      <c r="I210" s="229"/>
      <c r="J210" s="224"/>
      <c r="K210" s="224"/>
      <c r="L210" s="230"/>
      <c r="M210" s="231"/>
      <c r="N210" s="232"/>
      <c r="O210" s="232"/>
      <c r="P210" s="232"/>
      <c r="Q210" s="232"/>
      <c r="R210" s="232"/>
      <c r="S210" s="232"/>
      <c r="T210" s="233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T210" s="234" t="s">
        <v>135</v>
      </c>
      <c r="AU210" s="234" t="s">
        <v>83</v>
      </c>
      <c r="AV210" s="13" t="s">
        <v>83</v>
      </c>
      <c r="AW210" s="13" t="s">
        <v>32</v>
      </c>
      <c r="AX210" s="13" t="s">
        <v>73</v>
      </c>
      <c r="AY210" s="234" t="s">
        <v>124</v>
      </c>
    </row>
    <row r="211" s="14" customFormat="1">
      <c r="A211" s="14"/>
      <c r="B211" s="235"/>
      <c r="C211" s="236"/>
      <c r="D211" s="225" t="s">
        <v>135</v>
      </c>
      <c r="E211" s="237" t="s">
        <v>19</v>
      </c>
      <c r="F211" s="238" t="s">
        <v>137</v>
      </c>
      <c r="G211" s="236"/>
      <c r="H211" s="239">
        <v>747.20000000000005</v>
      </c>
      <c r="I211" s="240"/>
      <c r="J211" s="236"/>
      <c r="K211" s="236"/>
      <c r="L211" s="241"/>
      <c r="M211" s="242"/>
      <c r="N211" s="243"/>
      <c r="O211" s="243"/>
      <c r="P211" s="243"/>
      <c r="Q211" s="243"/>
      <c r="R211" s="243"/>
      <c r="S211" s="243"/>
      <c r="T211" s="244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T211" s="245" t="s">
        <v>135</v>
      </c>
      <c r="AU211" s="245" t="s">
        <v>83</v>
      </c>
      <c r="AV211" s="14" t="s">
        <v>131</v>
      </c>
      <c r="AW211" s="14" t="s">
        <v>32</v>
      </c>
      <c r="AX211" s="14" t="s">
        <v>81</v>
      </c>
      <c r="AY211" s="245" t="s">
        <v>124</v>
      </c>
    </row>
    <row r="212" s="13" customFormat="1">
      <c r="A212" s="13"/>
      <c r="B212" s="223"/>
      <c r="C212" s="224"/>
      <c r="D212" s="225" t="s">
        <v>135</v>
      </c>
      <c r="E212" s="224"/>
      <c r="F212" s="227" t="s">
        <v>619</v>
      </c>
      <c r="G212" s="224"/>
      <c r="H212" s="228">
        <v>762.14400000000001</v>
      </c>
      <c r="I212" s="229"/>
      <c r="J212" s="224"/>
      <c r="K212" s="224"/>
      <c r="L212" s="230"/>
      <c r="M212" s="231"/>
      <c r="N212" s="232"/>
      <c r="O212" s="232"/>
      <c r="P212" s="232"/>
      <c r="Q212" s="232"/>
      <c r="R212" s="232"/>
      <c r="S212" s="232"/>
      <c r="T212" s="233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T212" s="234" t="s">
        <v>135</v>
      </c>
      <c r="AU212" s="234" t="s">
        <v>83</v>
      </c>
      <c r="AV212" s="13" t="s">
        <v>83</v>
      </c>
      <c r="AW212" s="13" t="s">
        <v>4</v>
      </c>
      <c r="AX212" s="13" t="s">
        <v>81</v>
      </c>
      <c r="AY212" s="234" t="s">
        <v>124</v>
      </c>
    </row>
    <row r="213" s="2" customFormat="1" ht="16.5" customHeight="1">
      <c r="A213" s="39"/>
      <c r="B213" s="40"/>
      <c r="C213" s="205" t="s">
        <v>315</v>
      </c>
      <c r="D213" s="205" t="s">
        <v>126</v>
      </c>
      <c r="E213" s="206" t="s">
        <v>281</v>
      </c>
      <c r="F213" s="207" t="s">
        <v>282</v>
      </c>
      <c r="G213" s="208" t="s">
        <v>129</v>
      </c>
      <c r="H213" s="209">
        <v>55</v>
      </c>
      <c r="I213" s="210"/>
      <c r="J213" s="211">
        <f>ROUND(I213*H213,2)</f>
        <v>0</v>
      </c>
      <c r="K213" s="207" t="s">
        <v>19</v>
      </c>
      <c r="L213" s="45"/>
      <c r="M213" s="212" t="s">
        <v>19</v>
      </c>
      <c r="N213" s="213" t="s">
        <v>44</v>
      </c>
      <c r="O213" s="85"/>
      <c r="P213" s="214">
        <f>O213*H213</f>
        <v>0</v>
      </c>
      <c r="Q213" s="214">
        <v>0.089219999999999994</v>
      </c>
      <c r="R213" s="214">
        <f>Q213*H213</f>
        <v>4.9070999999999998</v>
      </c>
      <c r="S213" s="214">
        <v>0</v>
      </c>
      <c r="T213" s="215">
        <f>S213*H213</f>
        <v>0</v>
      </c>
      <c r="U213" s="39"/>
      <c r="V213" s="39"/>
      <c r="W213" s="39"/>
      <c r="X213" s="39"/>
      <c r="Y213" s="39"/>
      <c r="Z213" s="39"/>
      <c r="AA213" s="39"/>
      <c r="AB213" s="39"/>
      <c r="AC213" s="39"/>
      <c r="AD213" s="39"/>
      <c r="AE213" s="39"/>
      <c r="AR213" s="216" t="s">
        <v>131</v>
      </c>
      <c r="AT213" s="216" t="s">
        <v>126</v>
      </c>
      <c r="AU213" s="216" t="s">
        <v>83</v>
      </c>
      <c r="AY213" s="18" t="s">
        <v>124</v>
      </c>
      <c r="BE213" s="217">
        <f>IF(N213="základní",J213,0)</f>
        <v>0</v>
      </c>
      <c r="BF213" s="217">
        <f>IF(N213="snížená",J213,0)</f>
        <v>0</v>
      </c>
      <c r="BG213" s="217">
        <f>IF(N213="zákl. přenesená",J213,0)</f>
        <v>0</v>
      </c>
      <c r="BH213" s="217">
        <f>IF(N213="sníž. přenesená",J213,0)</f>
        <v>0</v>
      </c>
      <c r="BI213" s="217">
        <f>IF(N213="nulová",J213,0)</f>
        <v>0</v>
      </c>
      <c r="BJ213" s="18" t="s">
        <v>81</v>
      </c>
      <c r="BK213" s="217">
        <f>ROUND(I213*H213,2)</f>
        <v>0</v>
      </c>
      <c r="BL213" s="18" t="s">
        <v>131</v>
      </c>
      <c r="BM213" s="216" t="s">
        <v>620</v>
      </c>
    </row>
    <row r="214" s="13" customFormat="1">
      <c r="A214" s="13"/>
      <c r="B214" s="223"/>
      <c r="C214" s="224"/>
      <c r="D214" s="225" t="s">
        <v>135</v>
      </c>
      <c r="E214" s="226" t="s">
        <v>19</v>
      </c>
      <c r="F214" s="227" t="s">
        <v>284</v>
      </c>
      <c r="G214" s="224"/>
      <c r="H214" s="228">
        <v>55</v>
      </c>
      <c r="I214" s="229"/>
      <c r="J214" s="224"/>
      <c r="K214" s="224"/>
      <c r="L214" s="230"/>
      <c r="M214" s="231"/>
      <c r="N214" s="232"/>
      <c r="O214" s="232"/>
      <c r="P214" s="232"/>
      <c r="Q214" s="232"/>
      <c r="R214" s="232"/>
      <c r="S214" s="232"/>
      <c r="T214" s="233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T214" s="234" t="s">
        <v>135</v>
      </c>
      <c r="AU214" s="234" t="s">
        <v>83</v>
      </c>
      <c r="AV214" s="13" t="s">
        <v>83</v>
      </c>
      <c r="AW214" s="13" t="s">
        <v>32</v>
      </c>
      <c r="AX214" s="13" t="s">
        <v>73</v>
      </c>
      <c r="AY214" s="234" t="s">
        <v>124</v>
      </c>
    </row>
    <row r="215" s="14" customFormat="1">
      <c r="A215" s="14"/>
      <c r="B215" s="235"/>
      <c r="C215" s="236"/>
      <c r="D215" s="225" t="s">
        <v>135</v>
      </c>
      <c r="E215" s="237" t="s">
        <v>19</v>
      </c>
      <c r="F215" s="238" t="s">
        <v>137</v>
      </c>
      <c r="G215" s="236"/>
      <c r="H215" s="239">
        <v>55</v>
      </c>
      <c r="I215" s="240"/>
      <c r="J215" s="236"/>
      <c r="K215" s="236"/>
      <c r="L215" s="241"/>
      <c r="M215" s="242"/>
      <c r="N215" s="243"/>
      <c r="O215" s="243"/>
      <c r="P215" s="243"/>
      <c r="Q215" s="243"/>
      <c r="R215" s="243"/>
      <c r="S215" s="243"/>
      <c r="T215" s="244"/>
      <c r="U215" s="14"/>
      <c r="V215" s="14"/>
      <c r="W215" s="14"/>
      <c r="X215" s="14"/>
      <c r="Y215" s="14"/>
      <c r="Z215" s="14"/>
      <c r="AA215" s="14"/>
      <c r="AB215" s="14"/>
      <c r="AC215" s="14"/>
      <c r="AD215" s="14"/>
      <c r="AE215" s="14"/>
      <c r="AT215" s="245" t="s">
        <v>135</v>
      </c>
      <c r="AU215" s="245" t="s">
        <v>83</v>
      </c>
      <c r="AV215" s="14" t="s">
        <v>131</v>
      </c>
      <c r="AW215" s="14" t="s">
        <v>32</v>
      </c>
      <c r="AX215" s="14" t="s">
        <v>81</v>
      </c>
      <c r="AY215" s="245" t="s">
        <v>124</v>
      </c>
    </row>
    <row r="216" s="2" customFormat="1" ht="44.25" customHeight="1">
      <c r="A216" s="39"/>
      <c r="B216" s="40"/>
      <c r="C216" s="205" t="s">
        <v>319</v>
      </c>
      <c r="D216" s="205" t="s">
        <v>126</v>
      </c>
      <c r="E216" s="206" t="s">
        <v>286</v>
      </c>
      <c r="F216" s="207" t="s">
        <v>287</v>
      </c>
      <c r="G216" s="208" t="s">
        <v>129</v>
      </c>
      <c r="H216" s="209">
        <v>46.399999999999999</v>
      </c>
      <c r="I216" s="210"/>
      <c r="J216" s="211">
        <f>ROUND(I216*H216,2)</f>
        <v>0</v>
      </c>
      <c r="K216" s="207" t="s">
        <v>130</v>
      </c>
      <c r="L216" s="45"/>
      <c r="M216" s="212" t="s">
        <v>19</v>
      </c>
      <c r="N216" s="213" t="s">
        <v>44</v>
      </c>
      <c r="O216" s="85"/>
      <c r="P216" s="214">
        <f>O216*H216</f>
        <v>0</v>
      </c>
      <c r="Q216" s="214">
        <v>0.090620000000000006</v>
      </c>
      <c r="R216" s="214">
        <f>Q216*H216</f>
        <v>4.2047680000000005</v>
      </c>
      <c r="S216" s="214">
        <v>0</v>
      </c>
      <c r="T216" s="215">
        <f>S216*H216</f>
        <v>0</v>
      </c>
      <c r="U216" s="39"/>
      <c r="V216" s="39"/>
      <c r="W216" s="39"/>
      <c r="X216" s="39"/>
      <c r="Y216" s="39"/>
      <c r="Z216" s="39"/>
      <c r="AA216" s="39"/>
      <c r="AB216" s="39"/>
      <c r="AC216" s="39"/>
      <c r="AD216" s="39"/>
      <c r="AE216" s="39"/>
      <c r="AR216" s="216" t="s">
        <v>131</v>
      </c>
      <c r="AT216" s="216" t="s">
        <v>126</v>
      </c>
      <c r="AU216" s="216" t="s">
        <v>83</v>
      </c>
      <c r="AY216" s="18" t="s">
        <v>124</v>
      </c>
      <c r="BE216" s="217">
        <f>IF(N216="základní",J216,0)</f>
        <v>0</v>
      </c>
      <c r="BF216" s="217">
        <f>IF(N216="snížená",J216,0)</f>
        <v>0</v>
      </c>
      <c r="BG216" s="217">
        <f>IF(N216="zákl. přenesená",J216,0)</f>
        <v>0</v>
      </c>
      <c r="BH216" s="217">
        <f>IF(N216="sníž. přenesená",J216,0)</f>
        <v>0</v>
      </c>
      <c r="BI216" s="217">
        <f>IF(N216="nulová",J216,0)</f>
        <v>0</v>
      </c>
      <c r="BJ216" s="18" t="s">
        <v>81</v>
      </c>
      <c r="BK216" s="217">
        <f>ROUND(I216*H216,2)</f>
        <v>0</v>
      </c>
      <c r="BL216" s="18" t="s">
        <v>131</v>
      </c>
      <c r="BM216" s="216" t="s">
        <v>621</v>
      </c>
    </row>
    <row r="217" s="2" customFormat="1">
      <c r="A217" s="39"/>
      <c r="B217" s="40"/>
      <c r="C217" s="41"/>
      <c r="D217" s="218" t="s">
        <v>133</v>
      </c>
      <c r="E217" s="41"/>
      <c r="F217" s="219" t="s">
        <v>289</v>
      </c>
      <c r="G217" s="41"/>
      <c r="H217" s="41"/>
      <c r="I217" s="220"/>
      <c r="J217" s="41"/>
      <c r="K217" s="41"/>
      <c r="L217" s="45"/>
      <c r="M217" s="221"/>
      <c r="N217" s="222"/>
      <c r="O217" s="85"/>
      <c r="P217" s="85"/>
      <c r="Q217" s="85"/>
      <c r="R217" s="85"/>
      <c r="S217" s="85"/>
      <c r="T217" s="86"/>
      <c r="U217" s="39"/>
      <c r="V217" s="39"/>
      <c r="W217" s="39"/>
      <c r="X217" s="39"/>
      <c r="Y217" s="39"/>
      <c r="Z217" s="39"/>
      <c r="AA217" s="39"/>
      <c r="AB217" s="39"/>
      <c r="AC217" s="39"/>
      <c r="AD217" s="39"/>
      <c r="AE217" s="39"/>
      <c r="AT217" s="18" t="s">
        <v>133</v>
      </c>
      <c r="AU217" s="18" t="s">
        <v>83</v>
      </c>
    </row>
    <row r="218" s="13" customFormat="1">
      <c r="A218" s="13"/>
      <c r="B218" s="223"/>
      <c r="C218" s="224"/>
      <c r="D218" s="225" t="s">
        <v>135</v>
      </c>
      <c r="E218" s="226" t="s">
        <v>19</v>
      </c>
      <c r="F218" s="227" t="s">
        <v>622</v>
      </c>
      <c r="G218" s="224"/>
      <c r="H218" s="228">
        <v>46.399999999999999</v>
      </c>
      <c r="I218" s="229"/>
      <c r="J218" s="224"/>
      <c r="K218" s="224"/>
      <c r="L218" s="230"/>
      <c r="M218" s="231"/>
      <c r="N218" s="232"/>
      <c r="O218" s="232"/>
      <c r="P218" s="232"/>
      <c r="Q218" s="232"/>
      <c r="R218" s="232"/>
      <c r="S218" s="232"/>
      <c r="T218" s="233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T218" s="234" t="s">
        <v>135</v>
      </c>
      <c r="AU218" s="234" t="s">
        <v>83</v>
      </c>
      <c r="AV218" s="13" t="s">
        <v>83</v>
      </c>
      <c r="AW218" s="13" t="s">
        <v>32</v>
      </c>
      <c r="AX218" s="13" t="s">
        <v>73</v>
      </c>
      <c r="AY218" s="234" t="s">
        <v>124</v>
      </c>
    </row>
    <row r="219" s="14" customFormat="1">
      <c r="A219" s="14"/>
      <c r="B219" s="235"/>
      <c r="C219" s="236"/>
      <c r="D219" s="225" t="s">
        <v>135</v>
      </c>
      <c r="E219" s="237" t="s">
        <v>19</v>
      </c>
      <c r="F219" s="238" t="s">
        <v>137</v>
      </c>
      <c r="G219" s="236"/>
      <c r="H219" s="239">
        <v>46.399999999999999</v>
      </c>
      <c r="I219" s="240"/>
      <c r="J219" s="236"/>
      <c r="K219" s="236"/>
      <c r="L219" s="241"/>
      <c r="M219" s="242"/>
      <c r="N219" s="243"/>
      <c r="O219" s="243"/>
      <c r="P219" s="243"/>
      <c r="Q219" s="243"/>
      <c r="R219" s="243"/>
      <c r="S219" s="243"/>
      <c r="T219" s="244"/>
      <c r="U219" s="14"/>
      <c r="V219" s="14"/>
      <c r="W219" s="14"/>
      <c r="X219" s="14"/>
      <c r="Y219" s="14"/>
      <c r="Z219" s="14"/>
      <c r="AA219" s="14"/>
      <c r="AB219" s="14"/>
      <c r="AC219" s="14"/>
      <c r="AD219" s="14"/>
      <c r="AE219" s="14"/>
      <c r="AT219" s="245" t="s">
        <v>135</v>
      </c>
      <c r="AU219" s="245" t="s">
        <v>83</v>
      </c>
      <c r="AV219" s="14" t="s">
        <v>131</v>
      </c>
      <c r="AW219" s="14" t="s">
        <v>32</v>
      </c>
      <c r="AX219" s="14" t="s">
        <v>81</v>
      </c>
      <c r="AY219" s="245" t="s">
        <v>124</v>
      </c>
    </row>
    <row r="220" s="2" customFormat="1" ht="16.5" customHeight="1">
      <c r="A220" s="39"/>
      <c r="B220" s="40"/>
      <c r="C220" s="246" t="s">
        <v>326</v>
      </c>
      <c r="D220" s="246" t="s">
        <v>216</v>
      </c>
      <c r="E220" s="247" t="s">
        <v>292</v>
      </c>
      <c r="F220" s="248" t="s">
        <v>293</v>
      </c>
      <c r="G220" s="249" t="s">
        <v>129</v>
      </c>
      <c r="H220" s="250">
        <v>47.328000000000003</v>
      </c>
      <c r="I220" s="251"/>
      <c r="J220" s="252">
        <f>ROUND(I220*H220,2)</f>
        <v>0</v>
      </c>
      <c r="K220" s="248" t="s">
        <v>130</v>
      </c>
      <c r="L220" s="253"/>
      <c r="M220" s="254" t="s">
        <v>19</v>
      </c>
      <c r="N220" s="255" t="s">
        <v>44</v>
      </c>
      <c r="O220" s="85"/>
      <c r="P220" s="214">
        <f>O220*H220</f>
        <v>0</v>
      </c>
      <c r="Q220" s="214">
        <v>0.17499999999999999</v>
      </c>
      <c r="R220" s="214">
        <f>Q220*H220</f>
        <v>8.2824000000000009</v>
      </c>
      <c r="S220" s="214">
        <v>0</v>
      </c>
      <c r="T220" s="215">
        <f>S220*H220</f>
        <v>0</v>
      </c>
      <c r="U220" s="39"/>
      <c r="V220" s="39"/>
      <c r="W220" s="39"/>
      <c r="X220" s="39"/>
      <c r="Y220" s="39"/>
      <c r="Z220" s="39"/>
      <c r="AA220" s="39"/>
      <c r="AB220" s="39"/>
      <c r="AC220" s="39"/>
      <c r="AD220" s="39"/>
      <c r="AE220" s="39"/>
      <c r="AR220" s="216" t="s">
        <v>172</v>
      </c>
      <c r="AT220" s="216" t="s">
        <v>216</v>
      </c>
      <c r="AU220" s="216" t="s">
        <v>83</v>
      </c>
      <c r="AY220" s="18" t="s">
        <v>124</v>
      </c>
      <c r="BE220" s="217">
        <f>IF(N220="základní",J220,0)</f>
        <v>0</v>
      </c>
      <c r="BF220" s="217">
        <f>IF(N220="snížená",J220,0)</f>
        <v>0</v>
      </c>
      <c r="BG220" s="217">
        <f>IF(N220="zákl. přenesená",J220,0)</f>
        <v>0</v>
      </c>
      <c r="BH220" s="217">
        <f>IF(N220="sníž. přenesená",J220,0)</f>
        <v>0</v>
      </c>
      <c r="BI220" s="217">
        <f>IF(N220="nulová",J220,0)</f>
        <v>0</v>
      </c>
      <c r="BJ220" s="18" t="s">
        <v>81</v>
      </c>
      <c r="BK220" s="217">
        <f>ROUND(I220*H220,2)</f>
        <v>0</v>
      </c>
      <c r="BL220" s="18" t="s">
        <v>131</v>
      </c>
      <c r="BM220" s="216" t="s">
        <v>623</v>
      </c>
    </row>
    <row r="221" s="13" customFormat="1">
      <c r="A221" s="13"/>
      <c r="B221" s="223"/>
      <c r="C221" s="224"/>
      <c r="D221" s="225" t="s">
        <v>135</v>
      </c>
      <c r="E221" s="226" t="s">
        <v>19</v>
      </c>
      <c r="F221" s="227" t="s">
        <v>624</v>
      </c>
      <c r="G221" s="224"/>
      <c r="H221" s="228">
        <v>46.399999999999999</v>
      </c>
      <c r="I221" s="229"/>
      <c r="J221" s="224"/>
      <c r="K221" s="224"/>
      <c r="L221" s="230"/>
      <c r="M221" s="231"/>
      <c r="N221" s="232"/>
      <c r="O221" s="232"/>
      <c r="P221" s="232"/>
      <c r="Q221" s="232"/>
      <c r="R221" s="232"/>
      <c r="S221" s="232"/>
      <c r="T221" s="23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T221" s="234" t="s">
        <v>135</v>
      </c>
      <c r="AU221" s="234" t="s">
        <v>83</v>
      </c>
      <c r="AV221" s="13" t="s">
        <v>83</v>
      </c>
      <c r="AW221" s="13" t="s">
        <v>32</v>
      </c>
      <c r="AX221" s="13" t="s">
        <v>73</v>
      </c>
      <c r="AY221" s="234" t="s">
        <v>124</v>
      </c>
    </row>
    <row r="222" s="14" customFormat="1">
      <c r="A222" s="14"/>
      <c r="B222" s="235"/>
      <c r="C222" s="236"/>
      <c r="D222" s="225" t="s">
        <v>135</v>
      </c>
      <c r="E222" s="237" t="s">
        <v>19</v>
      </c>
      <c r="F222" s="238" t="s">
        <v>137</v>
      </c>
      <c r="G222" s="236"/>
      <c r="H222" s="239">
        <v>46.399999999999999</v>
      </c>
      <c r="I222" s="240"/>
      <c r="J222" s="236"/>
      <c r="K222" s="236"/>
      <c r="L222" s="241"/>
      <c r="M222" s="242"/>
      <c r="N222" s="243"/>
      <c r="O222" s="243"/>
      <c r="P222" s="243"/>
      <c r="Q222" s="243"/>
      <c r="R222" s="243"/>
      <c r="S222" s="243"/>
      <c r="T222" s="244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  <c r="AT222" s="245" t="s">
        <v>135</v>
      </c>
      <c r="AU222" s="245" t="s">
        <v>83</v>
      </c>
      <c r="AV222" s="14" t="s">
        <v>131</v>
      </c>
      <c r="AW222" s="14" t="s">
        <v>32</v>
      </c>
      <c r="AX222" s="14" t="s">
        <v>81</v>
      </c>
      <c r="AY222" s="245" t="s">
        <v>124</v>
      </c>
    </row>
    <row r="223" s="13" customFormat="1">
      <c r="A223" s="13"/>
      <c r="B223" s="223"/>
      <c r="C223" s="224"/>
      <c r="D223" s="225" t="s">
        <v>135</v>
      </c>
      <c r="E223" s="224"/>
      <c r="F223" s="227" t="s">
        <v>625</v>
      </c>
      <c r="G223" s="224"/>
      <c r="H223" s="228">
        <v>47.328000000000003</v>
      </c>
      <c r="I223" s="229"/>
      <c r="J223" s="224"/>
      <c r="K223" s="224"/>
      <c r="L223" s="230"/>
      <c r="M223" s="231"/>
      <c r="N223" s="232"/>
      <c r="O223" s="232"/>
      <c r="P223" s="232"/>
      <c r="Q223" s="232"/>
      <c r="R223" s="232"/>
      <c r="S223" s="232"/>
      <c r="T223" s="23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T223" s="234" t="s">
        <v>135</v>
      </c>
      <c r="AU223" s="234" t="s">
        <v>83</v>
      </c>
      <c r="AV223" s="13" t="s">
        <v>83</v>
      </c>
      <c r="AW223" s="13" t="s">
        <v>4</v>
      </c>
      <c r="AX223" s="13" t="s">
        <v>81</v>
      </c>
      <c r="AY223" s="234" t="s">
        <v>124</v>
      </c>
    </row>
    <row r="224" s="2" customFormat="1" ht="37.8" customHeight="1">
      <c r="A224" s="39"/>
      <c r="B224" s="40"/>
      <c r="C224" s="205" t="s">
        <v>331</v>
      </c>
      <c r="D224" s="205" t="s">
        <v>126</v>
      </c>
      <c r="E224" s="206" t="s">
        <v>298</v>
      </c>
      <c r="F224" s="207" t="s">
        <v>299</v>
      </c>
      <c r="G224" s="208" t="s">
        <v>129</v>
      </c>
      <c r="H224" s="209">
        <v>362.80000000000001</v>
      </c>
      <c r="I224" s="210"/>
      <c r="J224" s="211">
        <f>ROUND(I224*H224,2)</f>
        <v>0</v>
      </c>
      <c r="K224" s="207" t="s">
        <v>130</v>
      </c>
      <c r="L224" s="45"/>
      <c r="M224" s="212" t="s">
        <v>19</v>
      </c>
      <c r="N224" s="213" t="s">
        <v>44</v>
      </c>
      <c r="O224" s="85"/>
      <c r="P224" s="214">
        <f>O224*H224</f>
        <v>0</v>
      </c>
      <c r="Q224" s="214">
        <v>0.11162</v>
      </c>
      <c r="R224" s="214">
        <f>Q224*H224</f>
        <v>40.495736000000001</v>
      </c>
      <c r="S224" s="214">
        <v>0</v>
      </c>
      <c r="T224" s="215">
        <f>S224*H224</f>
        <v>0</v>
      </c>
      <c r="U224" s="39"/>
      <c r="V224" s="39"/>
      <c r="W224" s="39"/>
      <c r="X224" s="39"/>
      <c r="Y224" s="39"/>
      <c r="Z224" s="39"/>
      <c r="AA224" s="39"/>
      <c r="AB224" s="39"/>
      <c r="AC224" s="39"/>
      <c r="AD224" s="39"/>
      <c r="AE224" s="39"/>
      <c r="AR224" s="216" t="s">
        <v>131</v>
      </c>
      <c r="AT224" s="216" t="s">
        <v>126</v>
      </c>
      <c r="AU224" s="216" t="s">
        <v>83</v>
      </c>
      <c r="AY224" s="18" t="s">
        <v>124</v>
      </c>
      <c r="BE224" s="217">
        <f>IF(N224="základní",J224,0)</f>
        <v>0</v>
      </c>
      <c r="BF224" s="217">
        <f>IF(N224="snížená",J224,0)</f>
        <v>0</v>
      </c>
      <c r="BG224" s="217">
        <f>IF(N224="zákl. přenesená",J224,0)</f>
        <v>0</v>
      </c>
      <c r="BH224" s="217">
        <f>IF(N224="sníž. přenesená",J224,0)</f>
        <v>0</v>
      </c>
      <c r="BI224" s="217">
        <f>IF(N224="nulová",J224,0)</f>
        <v>0</v>
      </c>
      <c r="BJ224" s="18" t="s">
        <v>81</v>
      </c>
      <c r="BK224" s="217">
        <f>ROUND(I224*H224,2)</f>
        <v>0</v>
      </c>
      <c r="BL224" s="18" t="s">
        <v>131</v>
      </c>
      <c r="BM224" s="216" t="s">
        <v>626</v>
      </c>
    </row>
    <row r="225" s="2" customFormat="1">
      <c r="A225" s="39"/>
      <c r="B225" s="40"/>
      <c r="C225" s="41"/>
      <c r="D225" s="218" t="s">
        <v>133</v>
      </c>
      <c r="E225" s="41"/>
      <c r="F225" s="219" t="s">
        <v>301</v>
      </c>
      <c r="G225" s="41"/>
      <c r="H225" s="41"/>
      <c r="I225" s="220"/>
      <c r="J225" s="41"/>
      <c r="K225" s="41"/>
      <c r="L225" s="45"/>
      <c r="M225" s="221"/>
      <c r="N225" s="222"/>
      <c r="O225" s="85"/>
      <c r="P225" s="85"/>
      <c r="Q225" s="85"/>
      <c r="R225" s="85"/>
      <c r="S225" s="85"/>
      <c r="T225" s="86"/>
      <c r="U225" s="39"/>
      <c r="V225" s="39"/>
      <c r="W225" s="39"/>
      <c r="X225" s="39"/>
      <c r="Y225" s="39"/>
      <c r="Z225" s="39"/>
      <c r="AA225" s="39"/>
      <c r="AB225" s="39"/>
      <c r="AC225" s="39"/>
      <c r="AD225" s="39"/>
      <c r="AE225" s="39"/>
      <c r="AT225" s="18" t="s">
        <v>133</v>
      </c>
      <c r="AU225" s="18" t="s">
        <v>83</v>
      </c>
    </row>
    <row r="226" s="13" customFormat="1">
      <c r="A226" s="13"/>
      <c r="B226" s="223"/>
      <c r="C226" s="224"/>
      <c r="D226" s="225" t="s">
        <v>135</v>
      </c>
      <c r="E226" s="226" t="s">
        <v>19</v>
      </c>
      <c r="F226" s="227" t="s">
        <v>627</v>
      </c>
      <c r="G226" s="224"/>
      <c r="H226" s="228">
        <v>269.69999999999999</v>
      </c>
      <c r="I226" s="229"/>
      <c r="J226" s="224"/>
      <c r="K226" s="224"/>
      <c r="L226" s="230"/>
      <c r="M226" s="231"/>
      <c r="N226" s="232"/>
      <c r="O226" s="232"/>
      <c r="P226" s="232"/>
      <c r="Q226" s="232"/>
      <c r="R226" s="232"/>
      <c r="S226" s="232"/>
      <c r="T226" s="23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T226" s="234" t="s">
        <v>135</v>
      </c>
      <c r="AU226" s="234" t="s">
        <v>83</v>
      </c>
      <c r="AV226" s="13" t="s">
        <v>83</v>
      </c>
      <c r="AW226" s="13" t="s">
        <v>32</v>
      </c>
      <c r="AX226" s="13" t="s">
        <v>73</v>
      </c>
      <c r="AY226" s="234" t="s">
        <v>124</v>
      </c>
    </row>
    <row r="227" s="13" customFormat="1">
      <c r="A227" s="13"/>
      <c r="B227" s="223"/>
      <c r="C227" s="224"/>
      <c r="D227" s="225" t="s">
        <v>135</v>
      </c>
      <c r="E227" s="226" t="s">
        <v>19</v>
      </c>
      <c r="F227" s="227" t="s">
        <v>628</v>
      </c>
      <c r="G227" s="224"/>
      <c r="H227" s="228">
        <v>93.099999999999994</v>
      </c>
      <c r="I227" s="229"/>
      <c r="J227" s="224"/>
      <c r="K227" s="224"/>
      <c r="L227" s="230"/>
      <c r="M227" s="231"/>
      <c r="N227" s="232"/>
      <c r="O227" s="232"/>
      <c r="P227" s="232"/>
      <c r="Q227" s="232"/>
      <c r="R227" s="232"/>
      <c r="S227" s="232"/>
      <c r="T227" s="23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T227" s="234" t="s">
        <v>135</v>
      </c>
      <c r="AU227" s="234" t="s">
        <v>83</v>
      </c>
      <c r="AV227" s="13" t="s">
        <v>83</v>
      </c>
      <c r="AW227" s="13" t="s">
        <v>32</v>
      </c>
      <c r="AX227" s="13" t="s">
        <v>73</v>
      </c>
      <c r="AY227" s="234" t="s">
        <v>124</v>
      </c>
    </row>
    <row r="228" s="14" customFormat="1">
      <c r="A228" s="14"/>
      <c r="B228" s="235"/>
      <c r="C228" s="236"/>
      <c r="D228" s="225" t="s">
        <v>135</v>
      </c>
      <c r="E228" s="237" t="s">
        <v>19</v>
      </c>
      <c r="F228" s="238" t="s">
        <v>137</v>
      </c>
      <c r="G228" s="236"/>
      <c r="H228" s="239">
        <v>362.79999999999995</v>
      </c>
      <c r="I228" s="240"/>
      <c r="J228" s="236"/>
      <c r="K228" s="236"/>
      <c r="L228" s="241"/>
      <c r="M228" s="242"/>
      <c r="N228" s="243"/>
      <c r="O228" s="243"/>
      <c r="P228" s="243"/>
      <c r="Q228" s="243"/>
      <c r="R228" s="243"/>
      <c r="S228" s="243"/>
      <c r="T228" s="244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  <c r="AT228" s="245" t="s">
        <v>135</v>
      </c>
      <c r="AU228" s="245" t="s">
        <v>83</v>
      </c>
      <c r="AV228" s="14" t="s">
        <v>131</v>
      </c>
      <c r="AW228" s="14" t="s">
        <v>32</v>
      </c>
      <c r="AX228" s="14" t="s">
        <v>81</v>
      </c>
      <c r="AY228" s="245" t="s">
        <v>124</v>
      </c>
    </row>
    <row r="229" s="2" customFormat="1" ht="16.5" customHeight="1">
      <c r="A229" s="39"/>
      <c r="B229" s="40"/>
      <c r="C229" s="246" t="s">
        <v>336</v>
      </c>
      <c r="D229" s="246" t="s">
        <v>216</v>
      </c>
      <c r="E229" s="247" t="s">
        <v>629</v>
      </c>
      <c r="F229" s="248" t="s">
        <v>630</v>
      </c>
      <c r="G229" s="249" t="s">
        <v>129</v>
      </c>
      <c r="H229" s="250">
        <v>366.428</v>
      </c>
      <c r="I229" s="251"/>
      <c r="J229" s="252">
        <f>ROUND(I229*H229,2)</f>
        <v>0</v>
      </c>
      <c r="K229" s="248" t="s">
        <v>130</v>
      </c>
      <c r="L229" s="253"/>
      <c r="M229" s="254" t="s">
        <v>19</v>
      </c>
      <c r="N229" s="255" t="s">
        <v>44</v>
      </c>
      <c r="O229" s="85"/>
      <c r="P229" s="214">
        <f>O229*H229</f>
        <v>0</v>
      </c>
      <c r="Q229" s="214">
        <v>0.17599999999999999</v>
      </c>
      <c r="R229" s="214">
        <f>Q229*H229</f>
        <v>64.491327999999996</v>
      </c>
      <c r="S229" s="214">
        <v>0</v>
      </c>
      <c r="T229" s="215">
        <f>S229*H229</f>
        <v>0</v>
      </c>
      <c r="U229" s="39"/>
      <c r="V229" s="39"/>
      <c r="W229" s="39"/>
      <c r="X229" s="39"/>
      <c r="Y229" s="39"/>
      <c r="Z229" s="39"/>
      <c r="AA229" s="39"/>
      <c r="AB229" s="39"/>
      <c r="AC229" s="39"/>
      <c r="AD229" s="39"/>
      <c r="AE229" s="39"/>
      <c r="AR229" s="216" t="s">
        <v>172</v>
      </c>
      <c r="AT229" s="216" t="s">
        <v>216</v>
      </c>
      <c r="AU229" s="216" t="s">
        <v>83</v>
      </c>
      <c r="AY229" s="18" t="s">
        <v>124</v>
      </c>
      <c r="BE229" s="217">
        <f>IF(N229="základní",J229,0)</f>
        <v>0</v>
      </c>
      <c r="BF229" s="217">
        <f>IF(N229="snížená",J229,0)</f>
        <v>0</v>
      </c>
      <c r="BG229" s="217">
        <f>IF(N229="zákl. přenesená",J229,0)</f>
        <v>0</v>
      </c>
      <c r="BH229" s="217">
        <f>IF(N229="sníž. přenesená",J229,0)</f>
        <v>0</v>
      </c>
      <c r="BI229" s="217">
        <f>IF(N229="nulová",J229,0)</f>
        <v>0</v>
      </c>
      <c r="BJ229" s="18" t="s">
        <v>81</v>
      </c>
      <c r="BK229" s="217">
        <f>ROUND(I229*H229,2)</f>
        <v>0</v>
      </c>
      <c r="BL229" s="18" t="s">
        <v>131</v>
      </c>
      <c r="BM229" s="216" t="s">
        <v>631</v>
      </c>
    </row>
    <row r="230" s="13" customFormat="1">
      <c r="A230" s="13"/>
      <c r="B230" s="223"/>
      <c r="C230" s="224"/>
      <c r="D230" s="225" t="s">
        <v>135</v>
      </c>
      <c r="E230" s="224"/>
      <c r="F230" s="227" t="s">
        <v>632</v>
      </c>
      <c r="G230" s="224"/>
      <c r="H230" s="228">
        <v>366.428</v>
      </c>
      <c r="I230" s="229"/>
      <c r="J230" s="224"/>
      <c r="K230" s="224"/>
      <c r="L230" s="230"/>
      <c r="M230" s="231"/>
      <c r="N230" s="232"/>
      <c r="O230" s="232"/>
      <c r="P230" s="232"/>
      <c r="Q230" s="232"/>
      <c r="R230" s="232"/>
      <c r="S230" s="232"/>
      <c r="T230" s="233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T230" s="234" t="s">
        <v>135</v>
      </c>
      <c r="AU230" s="234" t="s">
        <v>83</v>
      </c>
      <c r="AV230" s="13" t="s">
        <v>83</v>
      </c>
      <c r="AW230" s="13" t="s">
        <v>4</v>
      </c>
      <c r="AX230" s="13" t="s">
        <v>81</v>
      </c>
      <c r="AY230" s="234" t="s">
        <v>124</v>
      </c>
    </row>
    <row r="231" s="12" customFormat="1" ht="22.8" customHeight="1">
      <c r="A231" s="12"/>
      <c r="B231" s="189"/>
      <c r="C231" s="190"/>
      <c r="D231" s="191" t="s">
        <v>72</v>
      </c>
      <c r="E231" s="203" t="s">
        <v>172</v>
      </c>
      <c r="F231" s="203" t="s">
        <v>303</v>
      </c>
      <c r="G231" s="190"/>
      <c r="H231" s="190"/>
      <c r="I231" s="193"/>
      <c r="J231" s="204">
        <f>BK231</f>
        <v>0</v>
      </c>
      <c r="K231" s="190"/>
      <c r="L231" s="195"/>
      <c r="M231" s="196"/>
      <c r="N231" s="197"/>
      <c r="O231" s="197"/>
      <c r="P231" s="198">
        <f>SUM(P232:P240)</f>
        <v>0</v>
      </c>
      <c r="Q231" s="197"/>
      <c r="R231" s="198">
        <f>SUM(R232:R240)</f>
        <v>7.6098599999999994</v>
      </c>
      <c r="S231" s="197"/>
      <c r="T231" s="199">
        <f>SUM(T232:T240)</f>
        <v>3.2999999999999998</v>
      </c>
      <c r="U231" s="12"/>
      <c r="V231" s="12"/>
      <c r="W231" s="12"/>
      <c r="X231" s="12"/>
      <c r="Y231" s="12"/>
      <c r="Z231" s="12"/>
      <c r="AA231" s="12"/>
      <c r="AB231" s="12"/>
      <c r="AC231" s="12"/>
      <c r="AD231" s="12"/>
      <c r="AE231" s="12"/>
      <c r="AR231" s="200" t="s">
        <v>81</v>
      </c>
      <c r="AT231" s="201" t="s">
        <v>72</v>
      </c>
      <c r="AU231" s="201" t="s">
        <v>81</v>
      </c>
      <c r="AY231" s="200" t="s">
        <v>124</v>
      </c>
      <c r="BK231" s="202">
        <f>SUM(BK232:BK240)</f>
        <v>0</v>
      </c>
    </row>
    <row r="232" s="2" customFormat="1" ht="24.15" customHeight="1">
      <c r="A232" s="39"/>
      <c r="B232" s="40"/>
      <c r="C232" s="205" t="s">
        <v>342</v>
      </c>
      <c r="D232" s="205" t="s">
        <v>126</v>
      </c>
      <c r="E232" s="206" t="s">
        <v>305</v>
      </c>
      <c r="F232" s="207" t="s">
        <v>306</v>
      </c>
      <c r="G232" s="208" t="s">
        <v>307</v>
      </c>
      <c r="H232" s="209">
        <v>11</v>
      </c>
      <c r="I232" s="210"/>
      <c r="J232" s="211">
        <f>ROUND(I232*H232,2)</f>
        <v>0</v>
      </c>
      <c r="K232" s="207" t="s">
        <v>130</v>
      </c>
      <c r="L232" s="45"/>
      <c r="M232" s="212" t="s">
        <v>19</v>
      </c>
      <c r="N232" s="213" t="s">
        <v>44</v>
      </c>
      <c r="O232" s="85"/>
      <c r="P232" s="214">
        <f>O232*H232</f>
        <v>0</v>
      </c>
      <c r="Q232" s="214">
        <v>0.53325999999999996</v>
      </c>
      <c r="R232" s="214">
        <f>Q232*H232</f>
        <v>5.8658599999999996</v>
      </c>
      <c r="S232" s="214">
        <v>0.29999999999999999</v>
      </c>
      <c r="T232" s="215">
        <f>S232*H232</f>
        <v>3.2999999999999998</v>
      </c>
      <c r="U232" s="39"/>
      <c r="V232" s="39"/>
      <c r="W232" s="39"/>
      <c r="X232" s="39"/>
      <c r="Y232" s="39"/>
      <c r="Z232" s="39"/>
      <c r="AA232" s="39"/>
      <c r="AB232" s="39"/>
      <c r="AC232" s="39"/>
      <c r="AD232" s="39"/>
      <c r="AE232" s="39"/>
      <c r="AR232" s="216" t="s">
        <v>131</v>
      </c>
      <c r="AT232" s="216" t="s">
        <v>126</v>
      </c>
      <c r="AU232" s="216" t="s">
        <v>83</v>
      </c>
      <c r="AY232" s="18" t="s">
        <v>124</v>
      </c>
      <c r="BE232" s="217">
        <f>IF(N232="základní",J232,0)</f>
        <v>0</v>
      </c>
      <c r="BF232" s="217">
        <f>IF(N232="snížená",J232,0)</f>
        <v>0</v>
      </c>
      <c r="BG232" s="217">
        <f>IF(N232="zákl. přenesená",J232,0)</f>
        <v>0</v>
      </c>
      <c r="BH232" s="217">
        <f>IF(N232="sníž. přenesená",J232,0)</f>
        <v>0</v>
      </c>
      <c r="BI232" s="217">
        <f>IF(N232="nulová",J232,0)</f>
        <v>0</v>
      </c>
      <c r="BJ232" s="18" t="s">
        <v>81</v>
      </c>
      <c r="BK232" s="217">
        <f>ROUND(I232*H232,2)</f>
        <v>0</v>
      </c>
      <c r="BL232" s="18" t="s">
        <v>131</v>
      </c>
      <c r="BM232" s="216" t="s">
        <v>633</v>
      </c>
    </row>
    <row r="233" s="2" customFormat="1">
      <c r="A233" s="39"/>
      <c r="B233" s="40"/>
      <c r="C233" s="41"/>
      <c r="D233" s="218" t="s">
        <v>133</v>
      </c>
      <c r="E233" s="41"/>
      <c r="F233" s="219" t="s">
        <v>309</v>
      </c>
      <c r="G233" s="41"/>
      <c r="H233" s="41"/>
      <c r="I233" s="220"/>
      <c r="J233" s="41"/>
      <c r="K233" s="41"/>
      <c r="L233" s="45"/>
      <c r="M233" s="221"/>
      <c r="N233" s="222"/>
      <c r="O233" s="85"/>
      <c r="P233" s="85"/>
      <c r="Q233" s="85"/>
      <c r="R233" s="85"/>
      <c r="S233" s="85"/>
      <c r="T233" s="86"/>
      <c r="U233" s="39"/>
      <c r="V233" s="39"/>
      <c r="W233" s="39"/>
      <c r="X233" s="39"/>
      <c r="Y233" s="39"/>
      <c r="Z233" s="39"/>
      <c r="AA233" s="39"/>
      <c r="AB233" s="39"/>
      <c r="AC233" s="39"/>
      <c r="AD233" s="39"/>
      <c r="AE233" s="39"/>
      <c r="AT233" s="18" t="s">
        <v>133</v>
      </c>
      <c r="AU233" s="18" t="s">
        <v>83</v>
      </c>
    </row>
    <row r="234" s="13" customFormat="1">
      <c r="A234" s="13"/>
      <c r="B234" s="223"/>
      <c r="C234" s="224"/>
      <c r="D234" s="225" t="s">
        <v>135</v>
      </c>
      <c r="E234" s="226" t="s">
        <v>19</v>
      </c>
      <c r="F234" s="227" t="s">
        <v>634</v>
      </c>
      <c r="G234" s="224"/>
      <c r="H234" s="228">
        <v>11</v>
      </c>
      <c r="I234" s="229"/>
      <c r="J234" s="224"/>
      <c r="K234" s="224"/>
      <c r="L234" s="230"/>
      <c r="M234" s="231"/>
      <c r="N234" s="232"/>
      <c r="O234" s="232"/>
      <c r="P234" s="232"/>
      <c r="Q234" s="232"/>
      <c r="R234" s="232"/>
      <c r="S234" s="232"/>
      <c r="T234" s="233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T234" s="234" t="s">
        <v>135</v>
      </c>
      <c r="AU234" s="234" t="s">
        <v>83</v>
      </c>
      <c r="AV234" s="13" t="s">
        <v>83</v>
      </c>
      <c r="AW234" s="13" t="s">
        <v>32</v>
      </c>
      <c r="AX234" s="13" t="s">
        <v>73</v>
      </c>
      <c r="AY234" s="234" t="s">
        <v>124</v>
      </c>
    </row>
    <row r="235" s="14" customFormat="1">
      <c r="A235" s="14"/>
      <c r="B235" s="235"/>
      <c r="C235" s="236"/>
      <c r="D235" s="225" t="s">
        <v>135</v>
      </c>
      <c r="E235" s="237" t="s">
        <v>19</v>
      </c>
      <c r="F235" s="238" t="s">
        <v>137</v>
      </c>
      <c r="G235" s="236"/>
      <c r="H235" s="239">
        <v>11</v>
      </c>
      <c r="I235" s="240"/>
      <c r="J235" s="236"/>
      <c r="K235" s="236"/>
      <c r="L235" s="241"/>
      <c r="M235" s="242"/>
      <c r="N235" s="243"/>
      <c r="O235" s="243"/>
      <c r="P235" s="243"/>
      <c r="Q235" s="243"/>
      <c r="R235" s="243"/>
      <c r="S235" s="243"/>
      <c r="T235" s="244"/>
      <c r="U235" s="14"/>
      <c r="V235" s="14"/>
      <c r="W235" s="14"/>
      <c r="X235" s="14"/>
      <c r="Y235" s="14"/>
      <c r="Z235" s="14"/>
      <c r="AA235" s="14"/>
      <c r="AB235" s="14"/>
      <c r="AC235" s="14"/>
      <c r="AD235" s="14"/>
      <c r="AE235" s="14"/>
      <c r="AT235" s="245" t="s">
        <v>135</v>
      </c>
      <c r="AU235" s="245" t="s">
        <v>83</v>
      </c>
      <c r="AV235" s="14" t="s">
        <v>131</v>
      </c>
      <c r="AW235" s="14" t="s">
        <v>32</v>
      </c>
      <c r="AX235" s="14" t="s">
        <v>81</v>
      </c>
      <c r="AY235" s="245" t="s">
        <v>124</v>
      </c>
    </row>
    <row r="236" s="2" customFormat="1" ht="16.5" customHeight="1">
      <c r="A236" s="39"/>
      <c r="B236" s="40"/>
      <c r="C236" s="246" t="s">
        <v>348</v>
      </c>
      <c r="D236" s="246" t="s">
        <v>216</v>
      </c>
      <c r="E236" s="247" t="s">
        <v>312</v>
      </c>
      <c r="F236" s="248" t="s">
        <v>313</v>
      </c>
      <c r="G236" s="249" t="s">
        <v>307</v>
      </c>
      <c r="H236" s="250">
        <v>4</v>
      </c>
      <c r="I236" s="251"/>
      <c r="J236" s="252">
        <f>ROUND(I236*H236,2)</f>
        <v>0</v>
      </c>
      <c r="K236" s="248" t="s">
        <v>130</v>
      </c>
      <c r="L236" s="253"/>
      <c r="M236" s="254" t="s">
        <v>19</v>
      </c>
      <c r="N236" s="255" t="s">
        <v>44</v>
      </c>
      <c r="O236" s="85"/>
      <c r="P236" s="214">
        <f>O236*H236</f>
        <v>0</v>
      </c>
      <c r="Q236" s="214">
        <v>0.092999999999999999</v>
      </c>
      <c r="R236" s="214">
        <f>Q236*H236</f>
        <v>0.372</v>
      </c>
      <c r="S236" s="214">
        <v>0</v>
      </c>
      <c r="T236" s="215">
        <f>S236*H236</f>
        <v>0</v>
      </c>
      <c r="U236" s="39"/>
      <c r="V236" s="39"/>
      <c r="W236" s="39"/>
      <c r="X236" s="39"/>
      <c r="Y236" s="39"/>
      <c r="Z236" s="39"/>
      <c r="AA236" s="39"/>
      <c r="AB236" s="39"/>
      <c r="AC236" s="39"/>
      <c r="AD236" s="39"/>
      <c r="AE236" s="39"/>
      <c r="AR236" s="216" t="s">
        <v>172</v>
      </c>
      <c r="AT236" s="216" t="s">
        <v>216</v>
      </c>
      <c r="AU236" s="216" t="s">
        <v>83</v>
      </c>
      <c r="AY236" s="18" t="s">
        <v>124</v>
      </c>
      <c r="BE236" s="217">
        <f>IF(N236="základní",J236,0)</f>
        <v>0</v>
      </c>
      <c r="BF236" s="217">
        <f>IF(N236="snížená",J236,0)</f>
        <v>0</v>
      </c>
      <c r="BG236" s="217">
        <f>IF(N236="zákl. přenesená",J236,0)</f>
        <v>0</v>
      </c>
      <c r="BH236" s="217">
        <f>IF(N236="sníž. přenesená",J236,0)</f>
        <v>0</v>
      </c>
      <c r="BI236" s="217">
        <f>IF(N236="nulová",J236,0)</f>
        <v>0</v>
      </c>
      <c r="BJ236" s="18" t="s">
        <v>81</v>
      </c>
      <c r="BK236" s="217">
        <f>ROUND(I236*H236,2)</f>
        <v>0</v>
      </c>
      <c r="BL236" s="18" t="s">
        <v>131</v>
      </c>
      <c r="BM236" s="216" t="s">
        <v>635</v>
      </c>
    </row>
    <row r="237" s="2" customFormat="1" ht="16.5" customHeight="1">
      <c r="A237" s="39"/>
      <c r="B237" s="40"/>
      <c r="C237" s="246" t="s">
        <v>353</v>
      </c>
      <c r="D237" s="246" t="s">
        <v>216</v>
      </c>
      <c r="E237" s="247" t="s">
        <v>316</v>
      </c>
      <c r="F237" s="248" t="s">
        <v>317</v>
      </c>
      <c r="G237" s="249" t="s">
        <v>307</v>
      </c>
      <c r="H237" s="250">
        <v>7</v>
      </c>
      <c r="I237" s="251"/>
      <c r="J237" s="252">
        <f>ROUND(I237*H237,2)</f>
        <v>0</v>
      </c>
      <c r="K237" s="248" t="s">
        <v>130</v>
      </c>
      <c r="L237" s="253"/>
      <c r="M237" s="254" t="s">
        <v>19</v>
      </c>
      <c r="N237" s="255" t="s">
        <v>44</v>
      </c>
      <c r="O237" s="85"/>
      <c r="P237" s="214">
        <f>O237*H237</f>
        <v>0</v>
      </c>
      <c r="Q237" s="214">
        <v>0.19600000000000001</v>
      </c>
      <c r="R237" s="214">
        <f>Q237*H237</f>
        <v>1.3720000000000001</v>
      </c>
      <c r="S237" s="214">
        <v>0</v>
      </c>
      <c r="T237" s="215">
        <f>S237*H237</f>
        <v>0</v>
      </c>
      <c r="U237" s="39"/>
      <c r="V237" s="39"/>
      <c r="W237" s="39"/>
      <c r="X237" s="39"/>
      <c r="Y237" s="39"/>
      <c r="Z237" s="39"/>
      <c r="AA237" s="39"/>
      <c r="AB237" s="39"/>
      <c r="AC237" s="39"/>
      <c r="AD237" s="39"/>
      <c r="AE237" s="39"/>
      <c r="AR237" s="216" t="s">
        <v>172</v>
      </c>
      <c r="AT237" s="216" t="s">
        <v>216</v>
      </c>
      <c r="AU237" s="216" t="s">
        <v>83</v>
      </c>
      <c r="AY237" s="18" t="s">
        <v>124</v>
      </c>
      <c r="BE237" s="217">
        <f>IF(N237="základní",J237,0)</f>
        <v>0</v>
      </c>
      <c r="BF237" s="217">
        <f>IF(N237="snížená",J237,0)</f>
        <v>0</v>
      </c>
      <c r="BG237" s="217">
        <f>IF(N237="zákl. přenesená",J237,0)</f>
        <v>0</v>
      </c>
      <c r="BH237" s="217">
        <f>IF(N237="sníž. přenesená",J237,0)</f>
        <v>0</v>
      </c>
      <c r="BI237" s="217">
        <f>IF(N237="nulová",J237,0)</f>
        <v>0</v>
      </c>
      <c r="BJ237" s="18" t="s">
        <v>81</v>
      </c>
      <c r="BK237" s="217">
        <f>ROUND(I237*H237,2)</f>
        <v>0</v>
      </c>
      <c r="BL237" s="18" t="s">
        <v>131</v>
      </c>
      <c r="BM237" s="216" t="s">
        <v>636</v>
      </c>
    </row>
    <row r="238" s="2" customFormat="1" ht="16.5" customHeight="1">
      <c r="A238" s="39"/>
      <c r="B238" s="40"/>
      <c r="C238" s="205" t="s">
        <v>358</v>
      </c>
      <c r="D238" s="205" t="s">
        <v>126</v>
      </c>
      <c r="E238" s="206" t="s">
        <v>320</v>
      </c>
      <c r="F238" s="207" t="s">
        <v>321</v>
      </c>
      <c r="G238" s="208" t="s">
        <v>322</v>
      </c>
      <c r="H238" s="209">
        <v>10</v>
      </c>
      <c r="I238" s="210"/>
      <c r="J238" s="211">
        <f>ROUND(I238*H238,2)</f>
        <v>0</v>
      </c>
      <c r="K238" s="207" t="s">
        <v>19</v>
      </c>
      <c r="L238" s="45"/>
      <c r="M238" s="212" t="s">
        <v>19</v>
      </c>
      <c r="N238" s="213" t="s">
        <v>44</v>
      </c>
      <c r="O238" s="85"/>
      <c r="P238" s="214">
        <f>O238*H238</f>
        <v>0</v>
      </c>
      <c r="Q238" s="214">
        <v>0</v>
      </c>
      <c r="R238" s="214">
        <f>Q238*H238</f>
        <v>0</v>
      </c>
      <c r="S238" s="214">
        <v>0</v>
      </c>
      <c r="T238" s="215">
        <f>S238*H238</f>
        <v>0</v>
      </c>
      <c r="U238" s="39"/>
      <c r="V238" s="39"/>
      <c r="W238" s="39"/>
      <c r="X238" s="39"/>
      <c r="Y238" s="39"/>
      <c r="Z238" s="39"/>
      <c r="AA238" s="39"/>
      <c r="AB238" s="39"/>
      <c r="AC238" s="39"/>
      <c r="AD238" s="39"/>
      <c r="AE238" s="39"/>
      <c r="AR238" s="216" t="s">
        <v>131</v>
      </c>
      <c r="AT238" s="216" t="s">
        <v>126</v>
      </c>
      <c r="AU238" s="216" t="s">
        <v>83</v>
      </c>
      <c r="AY238" s="18" t="s">
        <v>124</v>
      </c>
      <c r="BE238" s="217">
        <f>IF(N238="základní",J238,0)</f>
        <v>0</v>
      </c>
      <c r="BF238" s="217">
        <f>IF(N238="snížená",J238,0)</f>
        <v>0</v>
      </c>
      <c r="BG238" s="217">
        <f>IF(N238="zákl. přenesená",J238,0)</f>
        <v>0</v>
      </c>
      <c r="BH238" s="217">
        <f>IF(N238="sníž. přenesená",J238,0)</f>
        <v>0</v>
      </c>
      <c r="BI238" s="217">
        <f>IF(N238="nulová",J238,0)</f>
        <v>0</v>
      </c>
      <c r="BJ238" s="18" t="s">
        <v>81</v>
      </c>
      <c r="BK238" s="217">
        <f>ROUND(I238*H238,2)</f>
        <v>0</v>
      </c>
      <c r="BL238" s="18" t="s">
        <v>131</v>
      </c>
      <c r="BM238" s="216" t="s">
        <v>637</v>
      </c>
    </row>
    <row r="239" s="13" customFormat="1">
      <c r="A239" s="13"/>
      <c r="B239" s="223"/>
      <c r="C239" s="224"/>
      <c r="D239" s="225" t="s">
        <v>135</v>
      </c>
      <c r="E239" s="226" t="s">
        <v>19</v>
      </c>
      <c r="F239" s="227" t="s">
        <v>638</v>
      </c>
      <c r="G239" s="224"/>
      <c r="H239" s="228">
        <v>10</v>
      </c>
      <c r="I239" s="229"/>
      <c r="J239" s="224"/>
      <c r="K239" s="224"/>
      <c r="L239" s="230"/>
      <c r="M239" s="231"/>
      <c r="N239" s="232"/>
      <c r="O239" s="232"/>
      <c r="P239" s="232"/>
      <c r="Q239" s="232"/>
      <c r="R239" s="232"/>
      <c r="S239" s="232"/>
      <c r="T239" s="233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T239" s="234" t="s">
        <v>135</v>
      </c>
      <c r="AU239" s="234" t="s">
        <v>83</v>
      </c>
      <c r="AV239" s="13" t="s">
        <v>83</v>
      </c>
      <c r="AW239" s="13" t="s">
        <v>32</v>
      </c>
      <c r="AX239" s="13" t="s">
        <v>73</v>
      </c>
      <c r="AY239" s="234" t="s">
        <v>124</v>
      </c>
    </row>
    <row r="240" s="14" customFormat="1">
      <c r="A240" s="14"/>
      <c r="B240" s="235"/>
      <c r="C240" s="236"/>
      <c r="D240" s="225" t="s">
        <v>135</v>
      </c>
      <c r="E240" s="237" t="s">
        <v>19</v>
      </c>
      <c r="F240" s="238" t="s">
        <v>137</v>
      </c>
      <c r="G240" s="236"/>
      <c r="H240" s="239">
        <v>10</v>
      </c>
      <c r="I240" s="240"/>
      <c r="J240" s="236"/>
      <c r="K240" s="236"/>
      <c r="L240" s="241"/>
      <c r="M240" s="242"/>
      <c r="N240" s="243"/>
      <c r="O240" s="243"/>
      <c r="P240" s="243"/>
      <c r="Q240" s="243"/>
      <c r="R240" s="243"/>
      <c r="S240" s="243"/>
      <c r="T240" s="244"/>
      <c r="U240" s="14"/>
      <c r="V240" s="14"/>
      <c r="W240" s="14"/>
      <c r="X240" s="14"/>
      <c r="Y240" s="14"/>
      <c r="Z240" s="14"/>
      <c r="AA240" s="14"/>
      <c r="AB240" s="14"/>
      <c r="AC240" s="14"/>
      <c r="AD240" s="14"/>
      <c r="AE240" s="14"/>
      <c r="AT240" s="245" t="s">
        <v>135</v>
      </c>
      <c r="AU240" s="245" t="s">
        <v>83</v>
      </c>
      <c r="AV240" s="14" t="s">
        <v>131</v>
      </c>
      <c r="AW240" s="14" t="s">
        <v>32</v>
      </c>
      <c r="AX240" s="14" t="s">
        <v>81</v>
      </c>
      <c r="AY240" s="245" t="s">
        <v>124</v>
      </c>
    </row>
    <row r="241" s="12" customFormat="1" ht="22.8" customHeight="1">
      <c r="A241" s="12"/>
      <c r="B241" s="189"/>
      <c r="C241" s="190"/>
      <c r="D241" s="191" t="s">
        <v>72</v>
      </c>
      <c r="E241" s="203" t="s">
        <v>179</v>
      </c>
      <c r="F241" s="203" t="s">
        <v>325</v>
      </c>
      <c r="G241" s="190"/>
      <c r="H241" s="190"/>
      <c r="I241" s="193"/>
      <c r="J241" s="204">
        <f>BK241</f>
        <v>0</v>
      </c>
      <c r="K241" s="190"/>
      <c r="L241" s="195"/>
      <c r="M241" s="196"/>
      <c r="N241" s="197"/>
      <c r="O241" s="197"/>
      <c r="P241" s="198">
        <f>SUM(P242:P319)</f>
        <v>0</v>
      </c>
      <c r="Q241" s="197"/>
      <c r="R241" s="198">
        <f>SUM(R242:R319)</f>
        <v>119.93261255999998</v>
      </c>
      <c r="S241" s="197"/>
      <c r="T241" s="199">
        <f>SUM(T242:T319)</f>
        <v>40.112000000000002</v>
      </c>
      <c r="U241" s="12"/>
      <c r="V241" s="12"/>
      <c r="W241" s="12"/>
      <c r="X241" s="12"/>
      <c r="Y241" s="12"/>
      <c r="Z241" s="12"/>
      <c r="AA241" s="12"/>
      <c r="AB241" s="12"/>
      <c r="AC241" s="12"/>
      <c r="AD241" s="12"/>
      <c r="AE241" s="12"/>
      <c r="AR241" s="200" t="s">
        <v>81</v>
      </c>
      <c r="AT241" s="201" t="s">
        <v>72</v>
      </c>
      <c r="AU241" s="201" t="s">
        <v>81</v>
      </c>
      <c r="AY241" s="200" t="s">
        <v>124</v>
      </c>
      <c r="BK241" s="202">
        <f>SUM(BK242:BK319)</f>
        <v>0</v>
      </c>
    </row>
    <row r="242" s="2" customFormat="1" ht="16.5" customHeight="1">
      <c r="A242" s="39"/>
      <c r="B242" s="40"/>
      <c r="C242" s="205" t="s">
        <v>363</v>
      </c>
      <c r="D242" s="205" t="s">
        <v>126</v>
      </c>
      <c r="E242" s="206" t="s">
        <v>327</v>
      </c>
      <c r="F242" s="207" t="s">
        <v>328</v>
      </c>
      <c r="G242" s="208" t="s">
        <v>322</v>
      </c>
      <c r="H242" s="209">
        <v>6</v>
      </c>
      <c r="I242" s="210"/>
      <c r="J242" s="211">
        <f>ROUND(I242*H242,2)</f>
        <v>0</v>
      </c>
      <c r="K242" s="207" t="s">
        <v>19</v>
      </c>
      <c r="L242" s="45"/>
      <c r="M242" s="212" t="s">
        <v>19</v>
      </c>
      <c r="N242" s="213" t="s">
        <v>44</v>
      </c>
      <c r="O242" s="85"/>
      <c r="P242" s="214">
        <f>O242*H242</f>
        <v>0</v>
      </c>
      <c r="Q242" s="214">
        <v>0</v>
      </c>
      <c r="R242" s="214">
        <f>Q242*H242</f>
        <v>0</v>
      </c>
      <c r="S242" s="214">
        <v>0</v>
      </c>
      <c r="T242" s="215">
        <f>S242*H242</f>
        <v>0</v>
      </c>
      <c r="U242" s="39"/>
      <c r="V242" s="39"/>
      <c r="W242" s="39"/>
      <c r="X242" s="39"/>
      <c r="Y242" s="39"/>
      <c r="Z242" s="39"/>
      <c r="AA242" s="39"/>
      <c r="AB242" s="39"/>
      <c r="AC242" s="39"/>
      <c r="AD242" s="39"/>
      <c r="AE242" s="39"/>
      <c r="AR242" s="216" t="s">
        <v>131</v>
      </c>
      <c r="AT242" s="216" t="s">
        <v>126</v>
      </c>
      <c r="AU242" s="216" t="s">
        <v>83</v>
      </c>
      <c r="AY242" s="18" t="s">
        <v>124</v>
      </c>
      <c r="BE242" s="217">
        <f>IF(N242="základní",J242,0)</f>
        <v>0</v>
      </c>
      <c r="BF242" s="217">
        <f>IF(N242="snížená",J242,0)</f>
        <v>0</v>
      </c>
      <c r="BG242" s="217">
        <f>IF(N242="zákl. přenesená",J242,0)</f>
        <v>0</v>
      </c>
      <c r="BH242" s="217">
        <f>IF(N242="sníž. přenesená",J242,0)</f>
        <v>0</v>
      </c>
      <c r="BI242" s="217">
        <f>IF(N242="nulová",J242,0)</f>
        <v>0</v>
      </c>
      <c r="BJ242" s="18" t="s">
        <v>81</v>
      </c>
      <c r="BK242" s="217">
        <f>ROUND(I242*H242,2)</f>
        <v>0</v>
      </c>
      <c r="BL242" s="18" t="s">
        <v>131</v>
      </c>
      <c r="BM242" s="216" t="s">
        <v>639</v>
      </c>
    </row>
    <row r="243" s="13" customFormat="1">
      <c r="A243" s="13"/>
      <c r="B243" s="223"/>
      <c r="C243" s="224"/>
      <c r="D243" s="225" t="s">
        <v>135</v>
      </c>
      <c r="E243" s="226" t="s">
        <v>19</v>
      </c>
      <c r="F243" s="227" t="s">
        <v>640</v>
      </c>
      <c r="G243" s="224"/>
      <c r="H243" s="228">
        <v>6</v>
      </c>
      <c r="I243" s="229"/>
      <c r="J243" s="224"/>
      <c r="K243" s="224"/>
      <c r="L243" s="230"/>
      <c r="M243" s="231"/>
      <c r="N243" s="232"/>
      <c r="O243" s="232"/>
      <c r="P243" s="232"/>
      <c r="Q243" s="232"/>
      <c r="R243" s="232"/>
      <c r="S243" s="232"/>
      <c r="T243" s="233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T243" s="234" t="s">
        <v>135</v>
      </c>
      <c r="AU243" s="234" t="s">
        <v>83</v>
      </c>
      <c r="AV243" s="13" t="s">
        <v>83</v>
      </c>
      <c r="AW243" s="13" t="s">
        <v>32</v>
      </c>
      <c r="AX243" s="13" t="s">
        <v>73</v>
      </c>
      <c r="AY243" s="234" t="s">
        <v>124</v>
      </c>
    </row>
    <row r="244" s="14" customFormat="1">
      <c r="A244" s="14"/>
      <c r="B244" s="235"/>
      <c r="C244" s="236"/>
      <c r="D244" s="225" t="s">
        <v>135</v>
      </c>
      <c r="E244" s="237" t="s">
        <v>19</v>
      </c>
      <c r="F244" s="238" t="s">
        <v>137</v>
      </c>
      <c r="G244" s="236"/>
      <c r="H244" s="239">
        <v>6</v>
      </c>
      <c r="I244" s="240"/>
      <c r="J244" s="236"/>
      <c r="K244" s="236"/>
      <c r="L244" s="241"/>
      <c r="M244" s="242"/>
      <c r="N244" s="243"/>
      <c r="O244" s="243"/>
      <c r="P244" s="243"/>
      <c r="Q244" s="243"/>
      <c r="R244" s="243"/>
      <c r="S244" s="243"/>
      <c r="T244" s="244"/>
      <c r="U244" s="14"/>
      <c r="V244" s="14"/>
      <c r="W244" s="14"/>
      <c r="X244" s="14"/>
      <c r="Y244" s="14"/>
      <c r="Z244" s="14"/>
      <c r="AA244" s="14"/>
      <c r="AB244" s="14"/>
      <c r="AC244" s="14"/>
      <c r="AD244" s="14"/>
      <c r="AE244" s="14"/>
      <c r="AT244" s="245" t="s">
        <v>135</v>
      </c>
      <c r="AU244" s="245" t="s">
        <v>83</v>
      </c>
      <c r="AV244" s="14" t="s">
        <v>131</v>
      </c>
      <c r="AW244" s="14" t="s">
        <v>32</v>
      </c>
      <c r="AX244" s="14" t="s">
        <v>81</v>
      </c>
      <c r="AY244" s="245" t="s">
        <v>124</v>
      </c>
    </row>
    <row r="245" s="2" customFormat="1" ht="16.5" customHeight="1">
      <c r="A245" s="39"/>
      <c r="B245" s="40"/>
      <c r="C245" s="205" t="s">
        <v>368</v>
      </c>
      <c r="D245" s="205" t="s">
        <v>126</v>
      </c>
      <c r="E245" s="206" t="s">
        <v>332</v>
      </c>
      <c r="F245" s="207" t="s">
        <v>333</v>
      </c>
      <c r="G245" s="208" t="s">
        <v>307</v>
      </c>
      <c r="H245" s="209">
        <v>17</v>
      </c>
      <c r="I245" s="210"/>
      <c r="J245" s="211">
        <f>ROUND(I245*H245,2)</f>
        <v>0</v>
      </c>
      <c r="K245" s="207" t="s">
        <v>19</v>
      </c>
      <c r="L245" s="45"/>
      <c r="M245" s="212" t="s">
        <v>19</v>
      </c>
      <c r="N245" s="213" t="s">
        <v>44</v>
      </c>
      <c r="O245" s="85"/>
      <c r="P245" s="214">
        <f>O245*H245</f>
        <v>0</v>
      </c>
      <c r="Q245" s="214">
        <v>0</v>
      </c>
      <c r="R245" s="214">
        <f>Q245*H245</f>
        <v>0</v>
      </c>
      <c r="S245" s="214">
        <v>0</v>
      </c>
      <c r="T245" s="215">
        <f>S245*H245</f>
        <v>0</v>
      </c>
      <c r="U245" s="39"/>
      <c r="V245" s="39"/>
      <c r="W245" s="39"/>
      <c r="X245" s="39"/>
      <c r="Y245" s="39"/>
      <c r="Z245" s="39"/>
      <c r="AA245" s="39"/>
      <c r="AB245" s="39"/>
      <c r="AC245" s="39"/>
      <c r="AD245" s="39"/>
      <c r="AE245" s="39"/>
      <c r="AR245" s="216" t="s">
        <v>131</v>
      </c>
      <c r="AT245" s="216" t="s">
        <v>126</v>
      </c>
      <c r="AU245" s="216" t="s">
        <v>83</v>
      </c>
      <c r="AY245" s="18" t="s">
        <v>124</v>
      </c>
      <c r="BE245" s="217">
        <f>IF(N245="základní",J245,0)</f>
        <v>0</v>
      </c>
      <c r="BF245" s="217">
        <f>IF(N245="snížená",J245,0)</f>
        <v>0</v>
      </c>
      <c r="BG245" s="217">
        <f>IF(N245="zákl. přenesená",J245,0)</f>
        <v>0</v>
      </c>
      <c r="BH245" s="217">
        <f>IF(N245="sníž. přenesená",J245,0)</f>
        <v>0</v>
      </c>
      <c r="BI245" s="217">
        <f>IF(N245="nulová",J245,0)</f>
        <v>0</v>
      </c>
      <c r="BJ245" s="18" t="s">
        <v>81</v>
      </c>
      <c r="BK245" s="217">
        <f>ROUND(I245*H245,2)</f>
        <v>0</v>
      </c>
      <c r="BL245" s="18" t="s">
        <v>131</v>
      </c>
      <c r="BM245" s="216" t="s">
        <v>641</v>
      </c>
    </row>
    <row r="246" s="13" customFormat="1">
      <c r="A246" s="13"/>
      <c r="B246" s="223"/>
      <c r="C246" s="224"/>
      <c r="D246" s="225" t="s">
        <v>135</v>
      </c>
      <c r="E246" s="226" t="s">
        <v>19</v>
      </c>
      <c r="F246" s="227" t="s">
        <v>642</v>
      </c>
      <c r="G246" s="224"/>
      <c r="H246" s="228">
        <v>17</v>
      </c>
      <c r="I246" s="229"/>
      <c r="J246" s="224"/>
      <c r="K246" s="224"/>
      <c r="L246" s="230"/>
      <c r="M246" s="231"/>
      <c r="N246" s="232"/>
      <c r="O246" s="232"/>
      <c r="P246" s="232"/>
      <c r="Q246" s="232"/>
      <c r="R246" s="232"/>
      <c r="S246" s="232"/>
      <c r="T246" s="233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T246" s="234" t="s">
        <v>135</v>
      </c>
      <c r="AU246" s="234" t="s">
        <v>83</v>
      </c>
      <c r="AV246" s="13" t="s">
        <v>83</v>
      </c>
      <c r="AW246" s="13" t="s">
        <v>32</v>
      </c>
      <c r="AX246" s="13" t="s">
        <v>73</v>
      </c>
      <c r="AY246" s="234" t="s">
        <v>124</v>
      </c>
    </row>
    <row r="247" s="14" customFormat="1">
      <c r="A247" s="14"/>
      <c r="B247" s="235"/>
      <c r="C247" s="236"/>
      <c r="D247" s="225" t="s">
        <v>135</v>
      </c>
      <c r="E247" s="237" t="s">
        <v>19</v>
      </c>
      <c r="F247" s="238" t="s">
        <v>137</v>
      </c>
      <c r="G247" s="236"/>
      <c r="H247" s="239">
        <v>17</v>
      </c>
      <c r="I247" s="240"/>
      <c r="J247" s="236"/>
      <c r="K247" s="236"/>
      <c r="L247" s="241"/>
      <c r="M247" s="242"/>
      <c r="N247" s="243"/>
      <c r="O247" s="243"/>
      <c r="P247" s="243"/>
      <c r="Q247" s="243"/>
      <c r="R247" s="243"/>
      <c r="S247" s="243"/>
      <c r="T247" s="244"/>
      <c r="U247" s="14"/>
      <c r="V247" s="14"/>
      <c r="W247" s="14"/>
      <c r="X247" s="14"/>
      <c r="Y247" s="14"/>
      <c r="Z247" s="14"/>
      <c r="AA247" s="14"/>
      <c r="AB247" s="14"/>
      <c r="AC247" s="14"/>
      <c r="AD247" s="14"/>
      <c r="AE247" s="14"/>
      <c r="AT247" s="245" t="s">
        <v>135</v>
      </c>
      <c r="AU247" s="245" t="s">
        <v>83</v>
      </c>
      <c r="AV247" s="14" t="s">
        <v>131</v>
      </c>
      <c r="AW247" s="14" t="s">
        <v>32</v>
      </c>
      <c r="AX247" s="14" t="s">
        <v>81</v>
      </c>
      <c r="AY247" s="245" t="s">
        <v>124</v>
      </c>
    </row>
    <row r="248" s="2" customFormat="1" ht="16.5" customHeight="1">
      <c r="A248" s="39"/>
      <c r="B248" s="40"/>
      <c r="C248" s="205" t="s">
        <v>374</v>
      </c>
      <c r="D248" s="205" t="s">
        <v>126</v>
      </c>
      <c r="E248" s="206" t="s">
        <v>337</v>
      </c>
      <c r="F248" s="207" t="s">
        <v>338</v>
      </c>
      <c r="G248" s="208" t="s">
        <v>175</v>
      </c>
      <c r="H248" s="209">
        <v>18</v>
      </c>
      <c r="I248" s="210"/>
      <c r="J248" s="211">
        <f>ROUND(I248*H248,2)</f>
        <v>0</v>
      </c>
      <c r="K248" s="207" t="s">
        <v>130</v>
      </c>
      <c r="L248" s="45"/>
      <c r="M248" s="212" t="s">
        <v>19</v>
      </c>
      <c r="N248" s="213" t="s">
        <v>44</v>
      </c>
      <c r="O248" s="85"/>
      <c r="P248" s="214">
        <f>O248*H248</f>
        <v>0</v>
      </c>
      <c r="Q248" s="214">
        <v>0.00010000000000000001</v>
      </c>
      <c r="R248" s="214">
        <f>Q248*H248</f>
        <v>0.0018000000000000002</v>
      </c>
      <c r="S248" s="214">
        <v>0</v>
      </c>
      <c r="T248" s="215">
        <f>S248*H248</f>
        <v>0</v>
      </c>
      <c r="U248" s="39"/>
      <c r="V248" s="39"/>
      <c r="W248" s="39"/>
      <c r="X248" s="39"/>
      <c r="Y248" s="39"/>
      <c r="Z248" s="39"/>
      <c r="AA248" s="39"/>
      <c r="AB248" s="39"/>
      <c r="AC248" s="39"/>
      <c r="AD248" s="39"/>
      <c r="AE248" s="39"/>
      <c r="AR248" s="216" t="s">
        <v>131</v>
      </c>
      <c r="AT248" s="216" t="s">
        <v>126</v>
      </c>
      <c r="AU248" s="216" t="s">
        <v>83</v>
      </c>
      <c r="AY248" s="18" t="s">
        <v>124</v>
      </c>
      <c r="BE248" s="217">
        <f>IF(N248="základní",J248,0)</f>
        <v>0</v>
      </c>
      <c r="BF248" s="217">
        <f>IF(N248="snížená",J248,0)</f>
        <v>0</v>
      </c>
      <c r="BG248" s="217">
        <f>IF(N248="zákl. přenesená",J248,0)</f>
        <v>0</v>
      </c>
      <c r="BH248" s="217">
        <f>IF(N248="sníž. přenesená",J248,0)</f>
        <v>0</v>
      </c>
      <c r="BI248" s="217">
        <f>IF(N248="nulová",J248,0)</f>
        <v>0</v>
      </c>
      <c r="BJ248" s="18" t="s">
        <v>81</v>
      </c>
      <c r="BK248" s="217">
        <f>ROUND(I248*H248,2)</f>
        <v>0</v>
      </c>
      <c r="BL248" s="18" t="s">
        <v>131</v>
      </c>
      <c r="BM248" s="216" t="s">
        <v>643</v>
      </c>
    </row>
    <row r="249" s="2" customFormat="1">
      <c r="A249" s="39"/>
      <c r="B249" s="40"/>
      <c r="C249" s="41"/>
      <c r="D249" s="218" t="s">
        <v>133</v>
      </c>
      <c r="E249" s="41"/>
      <c r="F249" s="219" t="s">
        <v>340</v>
      </c>
      <c r="G249" s="41"/>
      <c r="H249" s="41"/>
      <c r="I249" s="220"/>
      <c r="J249" s="41"/>
      <c r="K249" s="41"/>
      <c r="L249" s="45"/>
      <c r="M249" s="221"/>
      <c r="N249" s="222"/>
      <c r="O249" s="85"/>
      <c r="P249" s="85"/>
      <c r="Q249" s="85"/>
      <c r="R249" s="85"/>
      <c r="S249" s="85"/>
      <c r="T249" s="86"/>
      <c r="U249" s="39"/>
      <c r="V249" s="39"/>
      <c r="W249" s="39"/>
      <c r="X249" s="39"/>
      <c r="Y249" s="39"/>
      <c r="Z249" s="39"/>
      <c r="AA249" s="39"/>
      <c r="AB249" s="39"/>
      <c r="AC249" s="39"/>
      <c r="AD249" s="39"/>
      <c r="AE249" s="39"/>
      <c r="AT249" s="18" t="s">
        <v>133</v>
      </c>
      <c r="AU249" s="18" t="s">
        <v>83</v>
      </c>
    </row>
    <row r="250" s="13" customFormat="1">
      <c r="A250" s="13"/>
      <c r="B250" s="223"/>
      <c r="C250" s="224"/>
      <c r="D250" s="225" t="s">
        <v>135</v>
      </c>
      <c r="E250" s="226" t="s">
        <v>19</v>
      </c>
      <c r="F250" s="227" t="s">
        <v>341</v>
      </c>
      <c r="G250" s="224"/>
      <c r="H250" s="228">
        <v>18</v>
      </c>
      <c r="I250" s="229"/>
      <c r="J250" s="224"/>
      <c r="K250" s="224"/>
      <c r="L250" s="230"/>
      <c r="M250" s="231"/>
      <c r="N250" s="232"/>
      <c r="O250" s="232"/>
      <c r="P250" s="232"/>
      <c r="Q250" s="232"/>
      <c r="R250" s="232"/>
      <c r="S250" s="232"/>
      <c r="T250" s="233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  <c r="AE250" s="13"/>
      <c r="AT250" s="234" t="s">
        <v>135</v>
      </c>
      <c r="AU250" s="234" t="s">
        <v>83</v>
      </c>
      <c r="AV250" s="13" t="s">
        <v>83</v>
      </c>
      <c r="AW250" s="13" t="s">
        <v>32</v>
      </c>
      <c r="AX250" s="13" t="s">
        <v>73</v>
      </c>
      <c r="AY250" s="234" t="s">
        <v>124</v>
      </c>
    </row>
    <row r="251" s="14" customFormat="1">
      <c r="A251" s="14"/>
      <c r="B251" s="235"/>
      <c r="C251" s="236"/>
      <c r="D251" s="225" t="s">
        <v>135</v>
      </c>
      <c r="E251" s="237" t="s">
        <v>19</v>
      </c>
      <c r="F251" s="238" t="s">
        <v>137</v>
      </c>
      <c r="G251" s="236"/>
      <c r="H251" s="239">
        <v>18</v>
      </c>
      <c r="I251" s="240"/>
      <c r="J251" s="236"/>
      <c r="K251" s="236"/>
      <c r="L251" s="241"/>
      <c r="M251" s="242"/>
      <c r="N251" s="243"/>
      <c r="O251" s="243"/>
      <c r="P251" s="243"/>
      <c r="Q251" s="243"/>
      <c r="R251" s="243"/>
      <c r="S251" s="243"/>
      <c r="T251" s="244"/>
      <c r="U251" s="14"/>
      <c r="V251" s="14"/>
      <c r="W251" s="14"/>
      <c r="X251" s="14"/>
      <c r="Y251" s="14"/>
      <c r="Z251" s="14"/>
      <c r="AA251" s="14"/>
      <c r="AB251" s="14"/>
      <c r="AC251" s="14"/>
      <c r="AD251" s="14"/>
      <c r="AE251" s="14"/>
      <c r="AT251" s="245" t="s">
        <v>135</v>
      </c>
      <c r="AU251" s="245" t="s">
        <v>83</v>
      </c>
      <c r="AV251" s="14" t="s">
        <v>131</v>
      </c>
      <c r="AW251" s="14" t="s">
        <v>32</v>
      </c>
      <c r="AX251" s="14" t="s">
        <v>81</v>
      </c>
      <c r="AY251" s="245" t="s">
        <v>124</v>
      </c>
    </row>
    <row r="252" s="2" customFormat="1" ht="16.5" customHeight="1">
      <c r="A252" s="39"/>
      <c r="B252" s="40"/>
      <c r="C252" s="205" t="s">
        <v>379</v>
      </c>
      <c r="D252" s="205" t="s">
        <v>126</v>
      </c>
      <c r="E252" s="206" t="s">
        <v>343</v>
      </c>
      <c r="F252" s="207" t="s">
        <v>344</v>
      </c>
      <c r="G252" s="208" t="s">
        <v>129</v>
      </c>
      <c r="H252" s="209">
        <v>86</v>
      </c>
      <c r="I252" s="210"/>
      <c r="J252" s="211">
        <f>ROUND(I252*H252,2)</f>
        <v>0</v>
      </c>
      <c r="K252" s="207" t="s">
        <v>130</v>
      </c>
      <c r="L252" s="45"/>
      <c r="M252" s="212" t="s">
        <v>19</v>
      </c>
      <c r="N252" s="213" t="s">
        <v>44</v>
      </c>
      <c r="O252" s="85"/>
      <c r="P252" s="214">
        <f>O252*H252</f>
        <v>0</v>
      </c>
      <c r="Q252" s="214">
        <v>0.0011999999999999999</v>
      </c>
      <c r="R252" s="214">
        <f>Q252*H252</f>
        <v>0.10319999999999999</v>
      </c>
      <c r="S252" s="214">
        <v>0</v>
      </c>
      <c r="T252" s="215">
        <f>S252*H252</f>
        <v>0</v>
      </c>
      <c r="U252" s="39"/>
      <c r="V252" s="39"/>
      <c r="W252" s="39"/>
      <c r="X252" s="39"/>
      <c r="Y252" s="39"/>
      <c r="Z252" s="39"/>
      <c r="AA252" s="39"/>
      <c r="AB252" s="39"/>
      <c r="AC252" s="39"/>
      <c r="AD252" s="39"/>
      <c r="AE252" s="39"/>
      <c r="AR252" s="216" t="s">
        <v>131</v>
      </c>
      <c r="AT252" s="216" t="s">
        <v>126</v>
      </c>
      <c r="AU252" s="216" t="s">
        <v>83</v>
      </c>
      <c r="AY252" s="18" t="s">
        <v>124</v>
      </c>
      <c r="BE252" s="217">
        <f>IF(N252="základní",J252,0)</f>
        <v>0</v>
      </c>
      <c r="BF252" s="217">
        <f>IF(N252="snížená",J252,0)</f>
        <v>0</v>
      </c>
      <c r="BG252" s="217">
        <f>IF(N252="zákl. přenesená",J252,0)</f>
        <v>0</v>
      </c>
      <c r="BH252" s="217">
        <f>IF(N252="sníž. přenesená",J252,0)</f>
        <v>0</v>
      </c>
      <c r="BI252" s="217">
        <f>IF(N252="nulová",J252,0)</f>
        <v>0</v>
      </c>
      <c r="BJ252" s="18" t="s">
        <v>81</v>
      </c>
      <c r="BK252" s="217">
        <f>ROUND(I252*H252,2)</f>
        <v>0</v>
      </c>
      <c r="BL252" s="18" t="s">
        <v>131</v>
      </c>
      <c r="BM252" s="216" t="s">
        <v>644</v>
      </c>
    </row>
    <row r="253" s="2" customFormat="1">
      <c r="A253" s="39"/>
      <c r="B253" s="40"/>
      <c r="C253" s="41"/>
      <c r="D253" s="218" t="s">
        <v>133</v>
      </c>
      <c r="E253" s="41"/>
      <c r="F253" s="219" t="s">
        <v>346</v>
      </c>
      <c r="G253" s="41"/>
      <c r="H253" s="41"/>
      <c r="I253" s="220"/>
      <c r="J253" s="41"/>
      <c r="K253" s="41"/>
      <c r="L253" s="45"/>
      <c r="M253" s="221"/>
      <c r="N253" s="222"/>
      <c r="O253" s="85"/>
      <c r="P253" s="85"/>
      <c r="Q253" s="85"/>
      <c r="R253" s="85"/>
      <c r="S253" s="85"/>
      <c r="T253" s="86"/>
      <c r="U253" s="39"/>
      <c r="V253" s="39"/>
      <c r="W253" s="39"/>
      <c r="X253" s="39"/>
      <c r="Y253" s="39"/>
      <c r="Z253" s="39"/>
      <c r="AA253" s="39"/>
      <c r="AB253" s="39"/>
      <c r="AC253" s="39"/>
      <c r="AD253" s="39"/>
      <c r="AE253" s="39"/>
      <c r="AT253" s="18" t="s">
        <v>133</v>
      </c>
      <c r="AU253" s="18" t="s">
        <v>83</v>
      </c>
    </row>
    <row r="254" s="13" customFormat="1">
      <c r="A254" s="13"/>
      <c r="B254" s="223"/>
      <c r="C254" s="224"/>
      <c r="D254" s="225" t="s">
        <v>135</v>
      </c>
      <c r="E254" s="226" t="s">
        <v>19</v>
      </c>
      <c r="F254" s="227" t="s">
        <v>645</v>
      </c>
      <c r="G254" s="224"/>
      <c r="H254" s="228">
        <v>86</v>
      </c>
      <c r="I254" s="229"/>
      <c r="J254" s="224"/>
      <c r="K254" s="224"/>
      <c r="L254" s="230"/>
      <c r="M254" s="231"/>
      <c r="N254" s="232"/>
      <c r="O254" s="232"/>
      <c r="P254" s="232"/>
      <c r="Q254" s="232"/>
      <c r="R254" s="232"/>
      <c r="S254" s="232"/>
      <c r="T254" s="233"/>
      <c r="U254" s="13"/>
      <c r="V254" s="13"/>
      <c r="W254" s="13"/>
      <c r="X254" s="13"/>
      <c r="Y254" s="13"/>
      <c r="Z254" s="13"/>
      <c r="AA254" s="13"/>
      <c r="AB254" s="13"/>
      <c r="AC254" s="13"/>
      <c r="AD254" s="13"/>
      <c r="AE254" s="13"/>
      <c r="AT254" s="234" t="s">
        <v>135</v>
      </c>
      <c r="AU254" s="234" t="s">
        <v>83</v>
      </c>
      <c r="AV254" s="13" t="s">
        <v>83</v>
      </c>
      <c r="AW254" s="13" t="s">
        <v>32</v>
      </c>
      <c r="AX254" s="13" t="s">
        <v>73</v>
      </c>
      <c r="AY254" s="234" t="s">
        <v>124</v>
      </c>
    </row>
    <row r="255" s="14" customFormat="1">
      <c r="A255" s="14"/>
      <c r="B255" s="235"/>
      <c r="C255" s="236"/>
      <c r="D255" s="225" t="s">
        <v>135</v>
      </c>
      <c r="E255" s="237" t="s">
        <v>19</v>
      </c>
      <c r="F255" s="238" t="s">
        <v>137</v>
      </c>
      <c r="G255" s="236"/>
      <c r="H255" s="239">
        <v>86</v>
      </c>
      <c r="I255" s="240"/>
      <c r="J255" s="236"/>
      <c r="K255" s="236"/>
      <c r="L255" s="241"/>
      <c r="M255" s="242"/>
      <c r="N255" s="243"/>
      <c r="O255" s="243"/>
      <c r="P255" s="243"/>
      <c r="Q255" s="243"/>
      <c r="R255" s="243"/>
      <c r="S255" s="243"/>
      <c r="T255" s="244"/>
      <c r="U255" s="14"/>
      <c r="V255" s="14"/>
      <c r="W255" s="14"/>
      <c r="X255" s="14"/>
      <c r="Y255" s="14"/>
      <c r="Z255" s="14"/>
      <c r="AA255" s="14"/>
      <c r="AB255" s="14"/>
      <c r="AC255" s="14"/>
      <c r="AD255" s="14"/>
      <c r="AE255" s="14"/>
      <c r="AT255" s="245" t="s">
        <v>135</v>
      </c>
      <c r="AU255" s="245" t="s">
        <v>83</v>
      </c>
      <c r="AV255" s="14" t="s">
        <v>131</v>
      </c>
      <c r="AW255" s="14" t="s">
        <v>32</v>
      </c>
      <c r="AX255" s="14" t="s">
        <v>81</v>
      </c>
      <c r="AY255" s="245" t="s">
        <v>124</v>
      </c>
    </row>
    <row r="256" s="2" customFormat="1" ht="21.75" customHeight="1">
      <c r="A256" s="39"/>
      <c r="B256" s="40"/>
      <c r="C256" s="205" t="s">
        <v>385</v>
      </c>
      <c r="D256" s="205" t="s">
        <v>126</v>
      </c>
      <c r="E256" s="206" t="s">
        <v>349</v>
      </c>
      <c r="F256" s="207" t="s">
        <v>350</v>
      </c>
      <c r="G256" s="208" t="s">
        <v>175</v>
      </c>
      <c r="H256" s="209">
        <v>18</v>
      </c>
      <c r="I256" s="210"/>
      <c r="J256" s="211">
        <f>ROUND(I256*H256,2)</f>
        <v>0</v>
      </c>
      <c r="K256" s="207" t="s">
        <v>130</v>
      </c>
      <c r="L256" s="45"/>
      <c r="M256" s="212" t="s">
        <v>19</v>
      </c>
      <c r="N256" s="213" t="s">
        <v>44</v>
      </c>
      <c r="O256" s="85"/>
      <c r="P256" s="214">
        <f>O256*H256</f>
        <v>0</v>
      </c>
      <c r="Q256" s="214">
        <v>0.00033</v>
      </c>
      <c r="R256" s="214">
        <f>Q256*H256</f>
        <v>0.00594</v>
      </c>
      <c r="S256" s="214">
        <v>0</v>
      </c>
      <c r="T256" s="215">
        <f>S256*H256</f>
        <v>0</v>
      </c>
      <c r="U256" s="39"/>
      <c r="V256" s="39"/>
      <c r="W256" s="39"/>
      <c r="X256" s="39"/>
      <c r="Y256" s="39"/>
      <c r="Z256" s="39"/>
      <c r="AA256" s="39"/>
      <c r="AB256" s="39"/>
      <c r="AC256" s="39"/>
      <c r="AD256" s="39"/>
      <c r="AE256" s="39"/>
      <c r="AR256" s="216" t="s">
        <v>131</v>
      </c>
      <c r="AT256" s="216" t="s">
        <v>126</v>
      </c>
      <c r="AU256" s="216" t="s">
        <v>83</v>
      </c>
      <c r="AY256" s="18" t="s">
        <v>124</v>
      </c>
      <c r="BE256" s="217">
        <f>IF(N256="základní",J256,0)</f>
        <v>0</v>
      </c>
      <c r="BF256" s="217">
        <f>IF(N256="snížená",J256,0)</f>
        <v>0</v>
      </c>
      <c r="BG256" s="217">
        <f>IF(N256="zákl. přenesená",J256,0)</f>
        <v>0</v>
      </c>
      <c r="BH256" s="217">
        <f>IF(N256="sníž. přenesená",J256,0)</f>
        <v>0</v>
      </c>
      <c r="BI256" s="217">
        <f>IF(N256="nulová",J256,0)</f>
        <v>0</v>
      </c>
      <c r="BJ256" s="18" t="s">
        <v>81</v>
      </c>
      <c r="BK256" s="217">
        <f>ROUND(I256*H256,2)</f>
        <v>0</v>
      </c>
      <c r="BL256" s="18" t="s">
        <v>131</v>
      </c>
      <c r="BM256" s="216" t="s">
        <v>646</v>
      </c>
    </row>
    <row r="257" s="2" customFormat="1">
      <c r="A257" s="39"/>
      <c r="B257" s="40"/>
      <c r="C257" s="41"/>
      <c r="D257" s="218" t="s">
        <v>133</v>
      </c>
      <c r="E257" s="41"/>
      <c r="F257" s="219" t="s">
        <v>352</v>
      </c>
      <c r="G257" s="41"/>
      <c r="H257" s="41"/>
      <c r="I257" s="220"/>
      <c r="J257" s="41"/>
      <c r="K257" s="41"/>
      <c r="L257" s="45"/>
      <c r="M257" s="221"/>
      <c r="N257" s="222"/>
      <c r="O257" s="85"/>
      <c r="P257" s="85"/>
      <c r="Q257" s="85"/>
      <c r="R257" s="85"/>
      <c r="S257" s="85"/>
      <c r="T257" s="86"/>
      <c r="U257" s="39"/>
      <c r="V257" s="39"/>
      <c r="W257" s="39"/>
      <c r="X257" s="39"/>
      <c r="Y257" s="39"/>
      <c r="Z257" s="39"/>
      <c r="AA257" s="39"/>
      <c r="AB257" s="39"/>
      <c r="AC257" s="39"/>
      <c r="AD257" s="39"/>
      <c r="AE257" s="39"/>
      <c r="AT257" s="18" t="s">
        <v>133</v>
      </c>
      <c r="AU257" s="18" t="s">
        <v>83</v>
      </c>
    </row>
    <row r="258" s="2" customFormat="1" ht="21.75" customHeight="1">
      <c r="A258" s="39"/>
      <c r="B258" s="40"/>
      <c r="C258" s="205" t="s">
        <v>391</v>
      </c>
      <c r="D258" s="205" t="s">
        <v>126</v>
      </c>
      <c r="E258" s="206" t="s">
        <v>354</v>
      </c>
      <c r="F258" s="207" t="s">
        <v>355</v>
      </c>
      <c r="G258" s="208" t="s">
        <v>129</v>
      </c>
      <c r="H258" s="209">
        <v>86</v>
      </c>
      <c r="I258" s="210"/>
      <c r="J258" s="211">
        <f>ROUND(I258*H258,2)</f>
        <v>0</v>
      </c>
      <c r="K258" s="207" t="s">
        <v>130</v>
      </c>
      <c r="L258" s="45"/>
      <c r="M258" s="212" t="s">
        <v>19</v>
      </c>
      <c r="N258" s="213" t="s">
        <v>44</v>
      </c>
      <c r="O258" s="85"/>
      <c r="P258" s="214">
        <f>O258*H258</f>
        <v>0</v>
      </c>
      <c r="Q258" s="214">
        <v>0.0025999999999999999</v>
      </c>
      <c r="R258" s="214">
        <f>Q258*H258</f>
        <v>0.22359999999999999</v>
      </c>
      <c r="S258" s="214">
        <v>0</v>
      </c>
      <c r="T258" s="215">
        <f>S258*H258</f>
        <v>0</v>
      </c>
      <c r="U258" s="39"/>
      <c r="V258" s="39"/>
      <c r="W258" s="39"/>
      <c r="X258" s="39"/>
      <c r="Y258" s="39"/>
      <c r="Z258" s="39"/>
      <c r="AA258" s="39"/>
      <c r="AB258" s="39"/>
      <c r="AC258" s="39"/>
      <c r="AD258" s="39"/>
      <c r="AE258" s="39"/>
      <c r="AR258" s="216" t="s">
        <v>131</v>
      </c>
      <c r="AT258" s="216" t="s">
        <v>126</v>
      </c>
      <c r="AU258" s="216" t="s">
        <v>83</v>
      </c>
      <c r="AY258" s="18" t="s">
        <v>124</v>
      </c>
      <c r="BE258" s="217">
        <f>IF(N258="základní",J258,0)</f>
        <v>0</v>
      </c>
      <c r="BF258" s="217">
        <f>IF(N258="snížená",J258,0)</f>
        <v>0</v>
      </c>
      <c r="BG258" s="217">
        <f>IF(N258="zákl. přenesená",J258,0)</f>
        <v>0</v>
      </c>
      <c r="BH258" s="217">
        <f>IF(N258="sníž. přenesená",J258,0)</f>
        <v>0</v>
      </c>
      <c r="BI258" s="217">
        <f>IF(N258="nulová",J258,0)</f>
        <v>0</v>
      </c>
      <c r="BJ258" s="18" t="s">
        <v>81</v>
      </c>
      <c r="BK258" s="217">
        <f>ROUND(I258*H258,2)</f>
        <v>0</v>
      </c>
      <c r="BL258" s="18" t="s">
        <v>131</v>
      </c>
      <c r="BM258" s="216" t="s">
        <v>647</v>
      </c>
    </row>
    <row r="259" s="2" customFormat="1">
      <c r="A259" s="39"/>
      <c r="B259" s="40"/>
      <c r="C259" s="41"/>
      <c r="D259" s="218" t="s">
        <v>133</v>
      </c>
      <c r="E259" s="41"/>
      <c r="F259" s="219" t="s">
        <v>357</v>
      </c>
      <c r="G259" s="41"/>
      <c r="H259" s="41"/>
      <c r="I259" s="220"/>
      <c r="J259" s="41"/>
      <c r="K259" s="41"/>
      <c r="L259" s="45"/>
      <c r="M259" s="221"/>
      <c r="N259" s="222"/>
      <c r="O259" s="85"/>
      <c r="P259" s="85"/>
      <c r="Q259" s="85"/>
      <c r="R259" s="85"/>
      <c r="S259" s="85"/>
      <c r="T259" s="86"/>
      <c r="U259" s="39"/>
      <c r="V259" s="39"/>
      <c r="W259" s="39"/>
      <c r="X259" s="39"/>
      <c r="Y259" s="39"/>
      <c r="Z259" s="39"/>
      <c r="AA259" s="39"/>
      <c r="AB259" s="39"/>
      <c r="AC259" s="39"/>
      <c r="AD259" s="39"/>
      <c r="AE259" s="39"/>
      <c r="AT259" s="18" t="s">
        <v>133</v>
      </c>
      <c r="AU259" s="18" t="s">
        <v>83</v>
      </c>
    </row>
    <row r="260" s="2" customFormat="1" ht="24.15" customHeight="1">
      <c r="A260" s="39"/>
      <c r="B260" s="40"/>
      <c r="C260" s="205" t="s">
        <v>397</v>
      </c>
      <c r="D260" s="205" t="s">
        <v>126</v>
      </c>
      <c r="E260" s="206" t="s">
        <v>359</v>
      </c>
      <c r="F260" s="207" t="s">
        <v>360</v>
      </c>
      <c r="G260" s="208" t="s">
        <v>175</v>
      </c>
      <c r="H260" s="209">
        <v>18</v>
      </c>
      <c r="I260" s="210"/>
      <c r="J260" s="211">
        <f>ROUND(I260*H260,2)</f>
        <v>0</v>
      </c>
      <c r="K260" s="207" t="s">
        <v>130</v>
      </c>
      <c r="L260" s="45"/>
      <c r="M260" s="212" t="s">
        <v>19</v>
      </c>
      <c r="N260" s="213" t="s">
        <v>44</v>
      </c>
      <c r="O260" s="85"/>
      <c r="P260" s="214">
        <f>O260*H260</f>
        <v>0</v>
      </c>
      <c r="Q260" s="214">
        <v>0</v>
      </c>
      <c r="R260" s="214">
        <f>Q260*H260</f>
        <v>0</v>
      </c>
      <c r="S260" s="214">
        <v>0</v>
      </c>
      <c r="T260" s="215">
        <f>S260*H260</f>
        <v>0</v>
      </c>
      <c r="U260" s="39"/>
      <c r="V260" s="39"/>
      <c r="W260" s="39"/>
      <c r="X260" s="39"/>
      <c r="Y260" s="39"/>
      <c r="Z260" s="39"/>
      <c r="AA260" s="39"/>
      <c r="AB260" s="39"/>
      <c r="AC260" s="39"/>
      <c r="AD260" s="39"/>
      <c r="AE260" s="39"/>
      <c r="AR260" s="216" t="s">
        <v>131</v>
      </c>
      <c r="AT260" s="216" t="s">
        <v>126</v>
      </c>
      <c r="AU260" s="216" t="s">
        <v>83</v>
      </c>
      <c r="AY260" s="18" t="s">
        <v>124</v>
      </c>
      <c r="BE260" s="217">
        <f>IF(N260="základní",J260,0)</f>
        <v>0</v>
      </c>
      <c r="BF260" s="217">
        <f>IF(N260="snížená",J260,0)</f>
        <v>0</v>
      </c>
      <c r="BG260" s="217">
        <f>IF(N260="zákl. přenesená",J260,0)</f>
        <v>0</v>
      </c>
      <c r="BH260" s="217">
        <f>IF(N260="sníž. přenesená",J260,0)</f>
        <v>0</v>
      </c>
      <c r="BI260" s="217">
        <f>IF(N260="nulová",J260,0)</f>
        <v>0</v>
      </c>
      <c r="BJ260" s="18" t="s">
        <v>81</v>
      </c>
      <c r="BK260" s="217">
        <f>ROUND(I260*H260,2)</f>
        <v>0</v>
      </c>
      <c r="BL260" s="18" t="s">
        <v>131</v>
      </c>
      <c r="BM260" s="216" t="s">
        <v>648</v>
      </c>
    </row>
    <row r="261" s="2" customFormat="1">
      <c r="A261" s="39"/>
      <c r="B261" s="40"/>
      <c r="C261" s="41"/>
      <c r="D261" s="218" t="s">
        <v>133</v>
      </c>
      <c r="E261" s="41"/>
      <c r="F261" s="219" t="s">
        <v>362</v>
      </c>
      <c r="G261" s="41"/>
      <c r="H261" s="41"/>
      <c r="I261" s="220"/>
      <c r="J261" s="41"/>
      <c r="K261" s="41"/>
      <c r="L261" s="45"/>
      <c r="M261" s="221"/>
      <c r="N261" s="222"/>
      <c r="O261" s="85"/>
      <c r="P261" s="85"/>
      <c r="Q261" s="85"/>
      <c r="R261" s="85"/>
      <c r="S261" s="85"/>
      <c r="T261" s="86"/>
      <c r="U261" s="39"/>
      <c r="V261" s="39"/>
      <c r="W261" s="39"/>
      <c r="X261" s="39"/>
      <c r="Y261" s="39"/>
      <c r="Z261" s="39"/>
      <c r="AA261" s="39"/>
      <c r="AB261" s="39"/>
      <c r="AC261" s="39"/>
      <c r="AD261" s="39"/>
      <c r="AE261" s="39"/>
      <c r="AT261" s="18" t="s">
        <v>133</v>
      </c>
      <c r="AU261" s="18" t="s">
        <v>83</v>
      </c>
    </row>
    <row r="262" s="13" customFormat="1">
      <c r="A262" s="13"/>
      <c r="B262" s="223"/>
      <c r="C262" s="224"/>
      <c r="D262" s="225" t="s">
        <v>135</v>
      </c>
      <c r="E262" s="226" t="s">
        <v>19</v>
      </c>
      <c r="F262" s="227" t="s">
        <v>341</v>
      </c>
      <c r="G262" s="224"/>
      <c r="H262" s="228">
        <v>18</v>
      </c>
      <c r="I262" s="229"/>
      <c r="J262" s="224"/>
      <c r="K262" s="224"/>
      <c r="L262" s="230"/>
      <c r="M262" s="231"/>
      <c r="N262" s="232"/>
      <c r="O262" s="232"/>
      <c r="P262" s="232"/>
      <c r="Q262" s="232"/>
      <c r="R262" s="232"/>
      <c r="S262" s="232"/>
      <c r="T262" s="233"/>
      <c r="U262" s="13"/>
      <c r="V262" s="13"/>
      <c r="W262" s="13"/>
      <c r="X262" s="13"/>
      <c r="Y262" s="13"/>
      <c r="Z262" s="13"/>
      <c r="AA262" s="13"/>
      <c r="AB262" s="13"/>
      <c r="AC262" s="13"/>
      <c r="AD262" s="13"/>
      <c r="AE262" s="13"/>
      <c r="AT262" s="234" t="s">
        <v>135</v>
      </c>
      <c r="AU262" s="234" t="s">
        <v>83</v>
      </c>
      <c r="AV262" s="13" t="s">
        <v>83</v>
      </c>
      <c r="AW262" s="13" t="s">
        <v>32</v>
      </c>
      <c r="AX262" s="13" t="s">
        <v>73</v>
      </c>
      <c r="AY262" s="234" t="s">
        <v>124</v>
      </c>
    </row>
    <row r="263" s="14" customFormat="1">
      <c r="A263" s="14"/>
      <c r="B263" s="235"/>
      <c r="C263" s="236"/>
      <c r="D263" s="225" t="s">
        <v>135</v>
      </c>
      <c r="E263" s="237" t="s">
        <v>19</v>
      </c>
      <c r="F263" s="238" t="s">
        <v>137</v>
      </c>
      <c r="G263" s="236"/>
      <c r="H263" s="239">
        <v>18</v>
      </c>
      <c r="I263" s="240"/>
      <c r="J263" s="236"/>
      <c r="K263" s="236"/>
      <c r="L263" s="241"/>
      <c r="M263" s="242"/>
      <c r="N263" s="243"/>
      <c r="O263" s="243"/>
      <c r="P263" s="243"/>
      <c r="Q263" s="243"/>
      <c r="R263" s="243"/>
      <c r="S263" s="243"/>
      <c r="T263" s="244"/>
      <c r="U263" s="14"/>
      <c r="V263" s="14"/>
      <c r="W263" s="14"/>
      <c r="X263" s="14"/>
      <c r="Y263" s="14"/>
      <c r="Z263" s="14"/>
      <c r="AA263" s="14"/>
      <c r="AB263" s="14"/>
      <c r="AC263" s="14"/>
      <c r="AD263" s="14"/>
      <c r="AE263" s="14"/>
      <c r="AT263" s="245" t="s">
        <v>135</v>
      </c>
      <c r="AU263" s="245" t="s">
        <v>83</v>
      </c>
      <c r="AV263" s="14" t="s">
        <v>131</v>
      </c>
      <c r="AW263" s="14" t="s">
        <v>32</v>
      </c>
      <c r="AX263" s="14" t="s">
        <v>81</v>
      </c>
      <c r="AY263" s="245" t="s">
        <v>124</v>
      </c>
    </row>
    <row r="264" s="2" customFormat="1" ht="24.15" customHeight="1">
      <c r="A264" s="39"/>
      <c r="B264" s="40"/>
      <c r="C264" s="205" t="s">
        <v>403</v>
      </c>
      <c r="D264" s="205" t="s">
        <v>126</v>
      </c>
      <c r="E264" s="206" t="s">
        <v>364</v>
      </c>
      <c r="F264" s="207" t="s">
        <v>365</v>
      </c>
      <c r="G264" s="208" t="s">
        <v>129</v>
      </c>
      <c r="H264" s="209">
        <v>86</v>
      </c>
      <c r="I264" s="210"/>
      <c r="J264" s="211">
        <f>ROUND(I264*H264,2)</f>
        <v>0</v>
      </c>
      <c r="K264" s="207" t="s">
        <v>130</v>
      </c>
      <c r="L264" s="45"/>
      <c r="M264" s="212" t="s">
        <v>19</v>
      </c>
      <c r="N264" s="213" t="s">
        <v>44</v>
      </c>
      <c r="O264" s="85"/>
      <c r="P264" s="214">
        <f>O264*H264</f>
        <v>0</v>
      </c>
      <c r="Q264" s="214">
        <v>1.0000000000000001E-05</v>
      </c>
      <c r="R264" s="214">
        <f>Q264*H264</f>
        <v>0.00086000000000000009</v>
      </c>
      <c r="S264" s="214">
        <v>0</v>
      </c>
      <c r="T264" s="215">
        <f>S264*H264</f>
        <v>0</v>
      </c>
      <c r="U264" s="39"/>
      <c r="V264" s="39"/>
      <c r="W264" s="39"/>
      <c r="X264" s="39"/>
      <c r="Y264" s="39"/>
      <c r="Z264" s="39"/>
      <c r="AA264" s="39"/>
      <c r="AB264" s="39"/>
      <c r="AC264" s="39"/>
      <c r="AD264" s="39"/>
      <c r="AE264" s="39"/>
      <c r="AR264" s="216" t="s">
        <v>131</v>
      </c>
      <c r="AT264" s="216" t="s">
        <v>126</v>
      </c>
      <c r="AU264" s="216" t="s">
        <v>83</v>
      </c>
      <c r="AY264" s="18" t="s">
        <v>124</v>
      </c>
      <c r="BE264" s="217">
        <f>IF(N264="základní",J264,0)</f>
        <v>0</v>
      </c>
      <c r="BF264" s="217">
        <f>IF(N264="snížená",J264,0)</f>
        <v>0</v>
      </c>
      <c r="BG264" s="217">
        <f>IF(N264="zákl. přenesená",J264,0)</f>
        <v>0</v>
      </c>
      <c r="BH264" s="217">
        <f>IF(N264="sníž. přenesená",J264,0)</f>
        <v>0</v>
      </c>
      <c r="BI264" s="217">
        <f>IF(N264="nulová",J264,0)</f>
        <v>0</v>
      </c>
      <c r="BJ264" s="18" t="s">
        <v>81</v>
      </c>
      <c r="BK264" s="217">
        <f>ROUND(I264*H264,2)</f>
        <v>0</v>
      </c>
      <c r="BL264" s="18" t="s">
        <v>131</v>
      </c>
      <c r="BM264" s="216" t="s">
        <v>649</v>
      </c>
    </row>
    <row r="265" s="2" customFormat="1">
      <c r="A265" s="39"/>
      <c r="B265" s="40"/>
      <c r="C265" s="41"/>
      <c r="D265" s="218" t="s">
        <v>133</v>
      </c>
      <c r="E265" s="41"/>
      <c r="F265" s="219" t="s">
        <v>367</v>
      </c>
      <c r="G265" s="41"/>
      <c r="H265" s="41"/>
      <c r="I265" s="220"/>
      <c r="J265" s="41"/>
      <c r="K265" s="41"/>
      <c r="L265" s="45"/>
      <c r="M265" s="221"/>
      <c r="N265" s="222"/>
      <c r="O265" s="85"/>
      <c r="P265" s="85"/>
      <c r="Q265" s="85"/>
      <c r="R265" s="85"/>
      <c r="S265" s="85"/>
      <c r="T265" s="86"/>
      <c r="U265" s="39"/>
      <c r="V265" s="39"/>
      <c r="W265" s="39"/>
      <c r="X265" s="39"/>
      <c r="Y265" s="39"/>
      <c r="Z265" s="39"/>
      <c r="AA265" s="39"/>
      <c r="AB265" s="39"/>
      <c r="AC265" s="39"/>
      <c r="AD265" s="39"/>
      <c r="AE265" s="39"/>
      <c r="AT265" s="18" t="s">
        <v>133</v>
      </c>
      <c r="AU265" s="18" t="s">
        <v>83</v>
      </c>
    </row>
    <row r="266" s="13" customFormat="1">
      <c r="A266" s="13"/>
      <c r="B266" s="223"/>
      <c r="C266" s="224"/>
      <c r="D266" s="225" t="s">
        <v>135</v>
      </c>
      <c r="E266" s="226" t="s">
        <v>19</v>
      </c>
      <c r="F266" s="227" t="s">
        <v>645</v>
      </c>
      <c r="G266" s="224"/>
      <c r="H266" s="228">
        <v>86</v>
      </c>
      <c r="I266" s="229"/>
      <c r="J266" s="224"/>
      <c r="K266" s="224"/>
      <c r="L266" s="230"/>
      <c r="M266" s="231"/>
      <c r="N266" s="232"/>
      <c r="O266" s="232"/>
      <c r="P266" s="232"/>
      <c r="Q266" s="232"/>
      <c r="R266" s="232"/>
      <c r="S266" s="232"/>
      <c r="T266" s="233"/>
      <c r="U266" s="13"/>
      <c r="V266" s="13"/>
      <c r="W266" s="13"/>
      <c r="X266" s="13"/>
      <c r="Y266" s="13"/>
      <c r="Z266" s="13"/>
      <c r="AA266" s="13"/>
      <c r="AB266" s="13"/>
      <c r="AC266" s="13"/>
      <c r="AD266" s="13"/>
      <c r="AE266" s="13"/>
      <c r="AT266" s="234" t="s">
        <v>135</v>
      </c>
      <c r="AU266" s="234" t="s">
        <v>83</v>
      </c>
      <c r="AV266" s="13" t="s">
        <v>83</v>
      </c>
      <c r="AW266" s="13" t="s">
        <v>32</v>
      </c>
      <c r="AX266" s="13" t="s">
        <v>73</v>
      </c>
      <c r="AY266" s="234" t="s">
        <v>124</v>
      </c>
    </row>
    <row r="267" s="14" customFormat="1">
      <c r="A267" s="14"/>
      <c r="B267" s="235"/>
      <c r="C267" s="236"/>
      <c r="D267" s="225" t="s">
        <v>135</v>
      </c>
      <c r="E267" s="237" t="s">
        <v>19</v>
      </c>
      <c r="F267" s="238" t="s">
        <v>137</v>
      </c>
      <c r="G267" s="236"/>
      <c r="H267" s="239">
        <v>86</v>
      </c>
      <c r="I267" s="240"/>
      <c r="J267" s="236"/>
      <c r="K267" s="236"/>
      <c r="L267" s="241"/>
      <c r="M267" s="242"/>
      <c r="N267" s="243"/>
      <c r="O267" s="243"/>
      <c r="P267" s="243"/>
      <c r="Q267" s="243"/>
      <c r="R267" s="243"/>
      <c r="S267" s="243"/>
      <c r="T267" s="244"/>
      <c r="U267" s="14"/>
      <c r="V267" s="14"/>
      <c r="W267" s="14"/>
      <c r="X267" s="14"/>
      <c r="Y267" s="14"/>
      <c r="Z267" s="14"/>
      <c r="AA267" s="14"/>
      <c r="AB267" s="14"/>
      <c r="AC267" s="14"/>
      <c r="AD267" s="14"/>
      <c r="AE267" s="14"/>
      <c r="AT267" s="245" t="s">
        <v>135</v>
      </c>
      <c r="AU267" s="245" t="s">
        <v>83</v>
      </c>
      <c r="AV267" s="14" t="s">
        <v>131</v>
      </c>
      <c r="AW267" s="14" t="s">
        <v>32</v>
      </c>
      <c r="AX267" s="14" t="s">
        <v>81</v>
      </c>
      <c r="AY267" s="245" t="s">
        <v>124</v>
      </c>
    </row>
    <row r="268" s="2" customFormat="1" ht="24.15" customHeight="1">
      <c r="A268" s="39"/>
      <c r="B268" s="40"/>
      <c r="C268" s="205" t="s">
        <v>409</v>
      </c>
      <c r="D268" s="205" t="s">
        <v>126</v>
      </c>
      <c r="E268" s="206" t="s">
        <v>369</v>
      </c>
      <c r="F268" s="207" t="s">
        <v>370</v>
      </c>
      <c r="G268" s="208" t="s">
        <v>175</v>
      </c>
      <c r="H268" s="209">
        <v>63.200000000000003</v>
      </c>
      <c r="I268" s="210"/>
      <c r="J268" s="211">
        <f>ROUND(I268*H268,2)</f>
        <v>0</v>
      </c>
      <c r="K268" s="207" t="s">
        <v>130</v>
      </c>
      <c r="L268" s="45"/>
      <c r="M268" s="212" t="s">
        <v>19</v>
      </c>
      <c r="N268" s="213" t="s">
        <v>44</v>
      </c>
      <c r="O268" s="85"/>
      <c r="P268" s="214">
        <f>O268*H268</f>
        <v>0</v>
      </c>
      <c r="Q268" s="214">
        <v>0.2195</v>
      </c>
      <c r="R268" s="214">
        <f>Q268*H268</f>
        <v>13.872400000000001</v>
      </c>
      <c r="S268" s="214">
        <v>0</v>
      </c>
      <c r="T268" s="215">
        <f>S268*H268</f>
        <v>0</v>
      </c>
      <c r="U268" s="39"/>
      <c r="V268" s="39"/>
      <c r="W268" s="39"/>
      <c r="X268" s="39"/>
      <c r="Y268" s="39"/>
      <c r="Z268" s="39"/>
      <c r="AA268" s="39"/>
      <c r="AB268" s="39"/>
      <c r="AC268" s="39"/>
      <c r="AD268" s="39"/>
      <c r="AE268" s="39"/>
      <c r="AR268" s="216" t="s">
        <v>131</v>
      </c>
      <c r="AT268" s="216" t="s">
        <v>126</v>
      </c>
      <c r="AU268" s="216" t="s">
        <v>83</v>
      </c>
      <c r="AY268" s="18" t="s">
        <v>124</v>
      </c>
      <c r="BE268" s="217">
        <f>IF(N268="základní",J268,0)</f>
        <v>0</v>
      </c>
      <c r="BF268" s="217">
        <f>IF(N268="snížená",J268,0)</f>
        <v>0</v>
      </c>
      <c r="BG268" s="217">
        <f>IF(N268="zákl. přenesená",J268,0)</f>
        <v>0</v>
      </c>
      <c r="BH268" s="217">
        <f>IF(N268="sníž. přenesená",J268,0)</f>
        <v>0</v>
      </c>
      <c r="BI268" s="217">
        <f>IF(N268="nulová",J268,0)</f>
        <v>0</v>
      </c>
      <c r="BJ268" s="18" t="s">
        <v>81</v>
      </c>
      <c r="BK268" s="217">
        <f>ROUND(I268*H268,2)</f>
        <v>0</v>
      </c>
      <c r="BL268" s="18" t="s">
        <v>131</v>
      </c>
      <c r="BM268" s="216" t="s">
        <v>650</v>
      </c>
    </row>
    <row r="269" s="2" customFormat="1">
      <c r="A269" s="39"/>
      <c r="B269" s="40"/>
      <c r="C269" s="41"/>
      <c r="D269" s="218" t="s">
        <v>133</v>
      </c>
      <c r="E269" s="41"/>
      <c r="F269" s="219" t="s">
        <v>372</v>
      </c>
      <c r="G269" s="41"/>
      <c r="H269" s="41"/>
      <c r="I269" s="220"/>
      <c r="J269" s="41"/>
      <c r="K269" s="41"/>
      <c r="L269" s="45"/>
      <c r="M269" s="221"/>
      <c r="N269" s="222"/>
      <c r="O269" s="85"/>
      <c r="P269" s="85"/>
      <c r="Q269" s="85"/>
      <c r="R269" s="85"/>
      <c r="S269" s="85"/>
      <c r="T269" s="86"/>
      <c r="U269" s="39"/>
      <c r="V269" s="39"/>
      <c r="W269" s="39"/>
      <c r="X269" s="39"/>
      <c r="Y269" s="39"/>
      <c r="Z269" s="39"/>
      <c r="AA269" s="39"/>
      <c r="AB269" s="39"/>
      <c r="AC269" s="39"/>
      <c r="AD269" s="39"/>
      <c r="AE269" s="39"/>
      <c r="AT269" s="18" t="s">
        <v>133</v>
      </c>
      <c r="AU269" s="18" t="s">
        <v>83</v>
      </c>
    </row>
    <row r="270" s="13" customFormat="1">
      <c r="A270" s="13"/>
      <c r="B270" s="223"/>
      <c r="C270" s="224"/>
      <c r="D270" s="225" t="s">
        <v>135</v>
      </c>
      <c r="E270" s="226" t="s">
        <v>19</v>
      </c>
      <c r="F270" s="227" t="s">
        <v>651</v>
      </c>
      <c r="G270" s="224"/>
      <c r="H270" s="228">
        <v>63.200000000000003</v>
      </c>
      <c r="I270" s="229"/>
      <c r="J270" s="224"/>
      <c r="K270" s="224"/>
      <c r="L270" s="230"/>
      <c r="M270" s="231"/>
      <c r="N270" s="232"/>
      <c r="O270" s="232"/>
      <c r="P270" s="232"/>
      <c r="Q270" s="232"/>
      <c r="R270" s="232"/>
      <c r="S270" s="232"/>
      <c r="T270" s="233"/>
      <c r="U270" s="13"/>
      <c r="V270" s="13"/>
      <c r="W270" s="13"/>
      <c r="X270" s="13"/>
      <c r="Y270" s="13"/>
      <c r="Z270" s="13"/>
      <c r="AA270" s="13"/>
      <c r="AB270" s="13"/>
      <c r="AC270" s="13"/>
      <c r="AD270" s="13"/>
      <c r="AE270" s="13"/>
      <c r="AT270" s="234" t="s">
        <v>135</v>
      </c>
      <c r="AU270" s="234" t="s">
        <v>83</v>
      </c>
      <c r="AV270" s="13" t="s">
        <v>83</v>
      </c>
      <c r="AW270" s="13" t="s">
        <v>32</v>
      </c>
      <c r="AX270" s="13" t="s">
        <v>73</v>
      </c>
      <c r="AY270" s="234" t="s">
        <v>124</v>
      </c>
    </row>
    <row r="271" s="14" customFormat="1">
      <c r="A271" s="14"/>
      <c r="B271" s="235"/>
      <c r="C271" s="236"/>
      <c r="D271" s="225" t="s">
        <v>135</v>
      </c>
      <c r="E271" s="237" t="s">
        <v>19</v>
      </c>
      <c r="F271" s="238" t="s">
        <v>137</v>
      </c>
      <c r="G271" s="236"/>
      <c r="H271" s="239">
        <v>63.200000000000003</v>
      </c>
      <c r="I271" s="240"/>
      <c r="J271" s="236"/>
      <c r="K271" s="236"/>
      <c r="L271" s="241"/>
      <c r="M271" s="242"/>
      <c r="N271" s="243"/>
      <c r="O271" s="243"/>
      <c r="P271" s="243"/>
      <c r="Q271" s="243"/>
      <c r="R271" s="243"/>
      <c r="S271" s="243"/>
      <c r="T271" s="244"/>
      <c r="U271" s="14"/>
      <c r="V271" s="14"/>
      <c r="W271" s="14"/>
      <c r="X271" s="14"/>
      <c r="Y271" s="14"/>
      <c r="Z271" s="14"/>
      <c r="AA271" s="14"/>
      <c r="AB271" s="14"/>
      <c r="AC271" s="14"/>
      <c r="AD271" s="14"/>
      <c r="AE271" s="14"/>
      <c r="AT271" s="245" t="s">
        <v>135</v>
      </c>
      <c r="AU271" s="245" t="s">
        <v>83</v>
      </c>
      <c r="AV271" s="14" t="s">
        <v>131</v>
      </c>
      <c r="AW271" s="14" t="s">
        <v>32</v>
      </c>
      <c r="AX271" s="14" t="s">
        <v>81</v>
      </c>
      <c r="AY271" s="245" t="s">
        <v>124</v>
      </c>
    </row>
    <row r="272" s="2" customFormat="1" ht="16.5" customHeight="1">
      <c r="A272" s="39"/>
      <c r="B272" s="40"/>
      <c r="C272" s="246" t="s">
        <v>415</v>
      </c>
      <c r="D272" s="246" t="s">
        <v>216</v>
      </c>
      <c r="E272" s="247" t="s">
        <v>375</v>
      </c>
      <c r="F272" s="248" t="s">
        <v>376</v>
      </c>
      <c r="G272" s="249" t="s">
        <v>175</v>
      </c>
      <c r="H272" s="250">
        <v>64.463999999999999</v>
      </c>
      <c r="I272" s="251"/>
      <c r="J272" s="252">
        <f>ROUND(I272*H272,2)</f>
        <v>0</v>
      </c>
      <c r="K272" s="248" t="s">
        <v>130</v>
      </c>
      <c r="L272" s="253"/>
      <c r="M272" s="254" t="s">
        <v>19</v>
      </c>
      <c r="N272" s="255" t="s">
        <v>44</v>
      </c>
      <c r="O272" s="85"/>
      <c r="P272" s="214">
        <f>O272*H272</f>
        <v>0</v>
      </c>
      <c r="Q272" s="214">
        <v>0.080000000000000002</v>
      </c>
      <c r="R272" s="214">
        <f>Q272*H272</f>
        <v>5.1571199999999999</v>
      </c>
      <c r="S272" s="214">
        <v>0</v>
      </c>
      <c r="T272" s="215">
        <f>S272*H272</f>
        <v>0</v>
      </c>
      <c r="U272" s="39"/>
      <c r="V272" s="39"/>
      <c r="W272" s="39"/>
      <c r="X272" s="39"/>
      <c r="Y272" s="39"/>
      <c r="Z272" s="39"/>
      <c r="AA272" s="39"/>
      <c r="AB272" s="39"/>
      <c r="AC272" s="39"/>
      <c r="AD272" s="39"/>
      <c r="AE272" s="39"/>
      <c r="AR272" s="216" t="s">
        <v>172</v>
      </c>
      <c r="AT272" s="216" t="s">
        <v>216</v>
      </c>
      <c r="AU272" s="216" t="s">
        <v>83</v>
      </c>
      <c r="AY272" s="18" t="s">
        <v>124</v>
      </c>
      <c r="BE272" s="217">
        <f>IF(N272="základní",J272,0)</f>
        <v>0</v>
      </c>
      <c r="BF272" s="217">
        <f>IF(N272="snížená",J272,0)</f>
        <v>0</v>
      </c>
      <c r="BG272" s="217">
        <f>IF(N272="zákl. přenesená",J272,0)</f>
        <v>0</v>
      </c>
      <c r="BH272" s="217">
        <f>IF(N272="sníž. přenesená",J272,0)</f>
        <v>0</v>
      </c>
      <c r="BI272" s="217">
        <f>IF(N272="nulová",J272,0)</f>
        <v>0</v>
      </c>
      <c r="BJ272" s="18" t="s">
        <v>81</v>
      </c>
      <c r="BK272" s="217">
        <f>ROUND(I272*H272,2)</f>
        <v>0</v>
      </c>
      <c r="BL272" s="18" t="s">
        <v>131</v>
      </c>
      <c r="BM272" s="216" t="s">
        <v>652</v>
      </c>
    </row>
    <row r="273" s="13" customFormat="1">
      <c r="A273" s="13"/>
      <c r="B273" s="223"/>
      <c r="C273" s="224"/>
      <c r="D273" s="225" t="s">
        <v>135</v>
      </c>
      <c r="E273" s="224"/>
      <c r="F273" s="227" t="s">
        <v>653</v>
      </c>
      <c r="G273" s="224"/>
      <c r="H273" s="228">
        <v>64.463999999999999</v>
      </c>
      <c r="I273" s="229"/>
      <c r="J273" s="224"/>
      <c r="K273" s="224"/>
      <c r="L273" s="230"/>
      <c r="M273" s="231"/>
      <c r="N273" s="232"/>
      <c r="O273" s="232"/>
      <c r="P273" s="232"/>
      <c r="Q273" s="232"/>
      <c r="R273" s="232"/>
      <c r="S273" s="232"/>
      <c r="T273" s="233"/>
      <c r="U273" s="13"/>
      <c r="V273" s="13"/>
      <c r="W273" s="13"/>
      <c r="X273" s="13"/>
      <c r="Y273" s="13"/>
      <c r="Z273" s="13"/>
      <c r="AA273" s="13"/>
      <c r="AB273" s="13"/>
      <c r="AC273" s="13"/>
      <c r="AD273" s="13"/>
      <c r="AE273" s="13"/>
      <c r="AT273" s="234" t="s">
        <v>135</v>
      </c>
      <c r="AU273" s="234" t="s">
        <v>83</v>
      </c>
      <c r="AV273" s="13" t="s">
        <v>83</v>
      </c>
      <c r="AW273" s="13" t="s">
        <v>4</v>
      </c>
      <c r="AX273" s="13" t="s">
        <v>81</v>
      </c>
      <c r="AY273" s="234" t="s">
        <v>124</v>
      </c>
    </row>
    <row r="274" s="2" customFormat="1" ht="24.15" customHeight="1">
      <c r="A274" s="39"/>
      <c r="B274" s="40"/>
      <c r="C274" s="205" t="s">
        <v>421</v>
      </c>
      <c r="D274" s="205" t="s">
        <v>126</v>
      </c>
      <c r="E274" s="206" t="s">
        <v>654</v>
      </c>
      <c r="F274" s="207" t="s">
        <v>655</v>
      </c>
      <c r="G274" s="208" t="s">
        <v>175</v>
      </c>
      <c r="H274" s="209">
        <v>129</v>
      </c>
      <c r="I274" s="210"/>
      <c r="J274" s="211">
        <f>ROUND(I274*H274,2)</f>
        <v>0</v>
      </c>
      <c r="K274" s="207" t="s">
        <v>130</v>
      </c>
      <c r="L274" s="45"/>
      <c r="M274" s="212" t="s">
        <v>19</v>
      </c>
      <c r="N274" s="213" t="s">
        <v>44</v>
      </c>
      <c r="O274" s="85"/>
      <c r="P274" s="214">
        <f>O274*H274</f>
        <v>0</v>
      </c>
      <c r="Q274" s="214">
        <v>0.18292</v>
      </c>
      <c r="R274" s="214">
        <f>Q274*H274</f>
        <v>23.596679999999999</v>
      </c>
      <c r="S274" s="214">
        <v>0</v>
      </c>
      <c r="T274" s="215">
        <f>S274*H274</f>
        <v>0</v>
      </c>
      <c r="U274" s="39"/>
      <c r="V274" s="39"/>
      <c r="W274" s="39"/>
      <c r="X274" s="39"/>
      <c r="Y274" s="39"/>
      <c r="Z274" s="39"/>
      <c r="AA274" s="39"/>
      <c r="AB274" s="39"/>
      <c r="AC274" s="39"/>
      <c r="AD274" s="39"/>
      <c r="AE274" s="39"/>
      <c r="AR274" s="216" t="s">
        <v>131</v>
      </c>
      <c r="AT274" s="216" t="s">
        <v>126</v>
      </c>
      <c r="AU274" s="216" t="s">
        <v>83</v>
      </c>
      <c r="AY274" s="18" t="s">
        <v>124</v>
      </c>
      <c r="BE274" s="217">
        <f>IF(N274="základní",J274,0)</f>
        <v>0</v>
      </c>
      <c r="BF274" s="217">
        <f>IF(N274="snížená",J274,0)</f>
        <v>0</v>
      </c>
      <c r="BG274" s="217">
        <f>IF(N274="zákl. přenesená",J274,0)</f>
        <v>0</v>
      </c>
      <c r="BH274" s="217">
        <f>IF(N274="sníž. přenesená",J274,0)</f>
        <v>0</v>
      </c>
      <c r="BI274" s="217">
        <f>IF(N274="nulová",J274,0)</f>
        <v>0</v>
      </c>
      <c r="BJ274" s="18" t="s">
        <v>81</v>
      </c>
      <c r="BK274" s="217">
        <f>ROUND(I274*H274,2)</f>
        <v>0</v>
      </c>
      <c r="BL274" s="18" t="s">
        <v>131</v>
      </c>
      <c r="BM274" s="216" t="s">
        <v>656</v>
      </c>
    </row>
    <row r="275" s="2" customFormat="1">
      <c r="A275" s="39"/>
      <c r="B275" s="40"/>
      <c r="C275" s="41"/>
      <c r="D275" s="218" t="s">
        <v>133</v>
      </c>
      <c r="E275" s="41"/>
      <c r="F275" s="219" t="s">
        <v>657</v>
      </c>
      <c r="G275" s="41"/>
      <c r="H275" s="41"/>
      <c r="I275" s="220"/>
      <c r="J275" s="41"/>
      <c r="K275" s="41"/>
      <c r="L275" s="45"/>
      <c r="M275" s="221"/>
      <c r="N275" s="222"/>
      <c r="O275" s="85"/>
      <c r="P275" s="85"/>
      <c r="Q275" s="85"/>
      <c r="R275" s="85"/>
      <c r="S275" s="85"/>
      <c r="T275" s="86"/>
      <c r="U275" s="39"/>
      <c r="V275" s="39"/>
      <c r="W275" s="39"/>
      <c r="X275" s="39"/>
      <c r="Y275" s="39"/>
      <c r="Z275" s="39"/>
      <c r="AA275" s="39"/>
      <c r="AB275" s="39"/>
      <c r="AC275" s="39"/>
      <c r="AD275" s="39"/>
      <c r="AE275" s="39"/>
      <c r="AT275" s="18" t="s">
        <v>133</v>
      </c>
      <c r="AU275" s="18" t="s">
        <v>83</v>
      </c>
    </row>
    <row r="276" s="13" customFormat="1">
      <c r="A276" s="13"/>
      <c r="B276" s="223"/>
      <c r="C276" s="224"/>
      <c r="D276" s="225" t="s">
        <v>135</v>
      </c>
      <c r="E276" s="226" t="s">
        <v>19</v>
      </c>
      <c r="F276" s="227" t="s">
        <v>658</v>
      </c>
      <c r="G276" s="224"/>
      <c r="H276" s="228">
        <v>129</v>
      </c>
      <c r="I276" s="229"/>
      <c r="J276" s="224"/>
      <c r="K276" s="224"/>
      <c r="L276" s="230"/>
      <c r="M276" s="231"/>
      <c r="N276" s="232"/>
      <c r="O276" s="232"/>
      <c r="P276" s="232"/>
      <c r="Q276" s="232"/>
      <c r="R276" s="232"/>
      <c r="S276" s="232"/>
      <c r="T276" s="233"/>
      <c r="U276" s="13"/>
      <c r="V276" s="13"/>
      <c r="W276" s="13"/>
      <c r="X276" s="13"/>
      <c r="Y276" s="13"/>
      <c r="Z276" s="13"/>
      <c r="AA276" s="13"/>
      <c r="AB276" s="13"/>
      <c r="AC276" s="13"/>
      <c r="AD276" s="13"/>
      <c r="AE276" s="13"/>
      <c r="AT276" s="234" t="s">
        <v>135</v>
      </c>
      <c r="AU276" s="234" t="s">
        <v>83</v>
      </c>
      <c r="AV276" s="13" t="s">
        <v>83</v>
      </c>
      <c r="AW276" s="13" t="s">
        <v>32</v>
      </c>
      <c r="AX276" s="13" t="s">
        <v>73</v>
      </c>
      <c r="AY276" s="234" t="s">
        <v>124</v>
      </c>
    </row>
    <row r="277" s="14" customFormat="1">
      <c r="A277" s="14"/>
      <c r="B277" s="235"/>
      <c r="C277" s="236"/>
      <c r="D277" s="225" t="s">
        <v>135</v>
      </c>
      <c r="E277" s="237" t="s">
        <v>19</v>
      </c>
      <c r="F277" s="238" t="s">
        <v>137</v>
      </c>
      <c r="G277" s="236"/>
      <c r="H277" s="239">
        <v>129</v>
      </c>
      <c r="I277" s="240"/>
      <c r="J277" s="236"/>
      <c r="K277" s="236"/>
      <c r="L277" s="241"/>
      <c r="M277" s="242"/>
      <c r="N277" s="243"/>
      <c r="O277" s="243"/>
      <c r="P277" s="243"/>
      <c r="Q277" s="243"/>
      <c r="R277" s="243"/>
      <c r="S277" s="243"/>
      <c r="T277" s="244"/>
      <c r="U277" s="14"/>
      <c r="V277" s="14"/>
      <c r="W277" s="14"/>
      <c r="X277" s="14"/>
      <c r="Y277" s="14"/>
      <c r="Z277" s="14"/>
      <c r="AA277" s="14"/>
      <c r="AB277" s="14"/>
      <c r="AC277" s="14"/>
      <c r="AD277" s="14"/>
      <c r="AE277" s="14"/>
      <c r="AT277" s="245" t="s">
        <v>135</v>
      </c>
      <c r="AU277" s="245" t="s">
        <v>83</v>
      </c>
      <c r="AV277" s="14" t="s">
        <v>131</v>
      </c>
      <c r="AW277" s="14" t="s">
        <v>32</v>
      </c>
      <c r="AX277" s="14" t="s">
        <v>81</v>
      </c>
      <c r="AY277" s="245" t="s">
        <v>124</v>
      </c>
    </row>
    <row r="278" s="2" customFormat="1" ht="16.5" customHeight="1">
      <c r="A278" s="39"/>
      <c r="B278" s="40"/>
      <c r="C278" s="246" t="s">
        <v>428</v>
      </c>
      <c r="D278" s="246" t="s">
        <v>216</v>
      </c>
      <c r="E278" s="247" t="s">
        <v>659</v>
      </c>
      <c r="F278" s="248" t="s">
        <v>660</v>
      </c>
      <c r="G278" s="249" t="s">
        <v>175</v>
      </c>
      <c r="H278" s="250">
        <v>131.58000000000001</v>
      </c>
      <c r="I278" s="251"/>
      <c r="J278" s="252">
        <f>ROUND(I278*H278,2)</f>
        <v>0</v>
      </c>
      <c r="K278" s="248" t="s">
        <v>130</v>
      </c>
      <c r="L278" s="253"/>
      <c r="M278" s="254" t="s">
        <v>19</v>
      </c>
      <c r="N278" s="255" t="s">
        <v>44</v>
      </c>
      <c r="O278" s="85"/>
      <c r="P278" s="214">
        <f>O278*H278</f>
        <v>0</v>
      </c>
      <c r="Q278" s="214">
        <v>0.044999999999999998</v>
      </c>
      <c r="R278" s="214">
        <f>Q278*H278</f>
        <v>5.9211</v>
      </c>
      <c r="S278" s="214">
        <v>0</v>
      </c>
      <c r="T278" s="215">
        <f>S278*H278</f>
        <v>0</v>
      </c>
      <c r="U278" s="39"/>
      <c r="V278" s="39"/>
      <c r="W278" s="39"/>
      <c r="X278" s="39"/>
      <c r="Y278" s="39"/>
      <c r="Z278" s="39"/>
      <c r="AA278" s="39"/>
      <c r="AB278" s="39"/>
      <c r="AC278" s="39"/>
      <c r="AD278" s="39"/>
      <c r="AE278" s="39"/>
      <c r="AR278" s="216" t="s">
        <v>172</v>
      </c>
      <c r="AT278" s="216" t="s">
        <v>216</v>
      </c>
      <c r="AU278" s="216" t="s">
        <v>83</v>
      </c>
      <c r="AY278" s="18" t="s">
        <v>124</v>
      </c>
      <c r="BE278" s="217">
        <f>IF(N278="základní",J278,0)</f>
        <v>0</v>
      </c>
      <c r="BF278" s="217">
        <f>IF(N278="snížená",J278,0)</f>
        <v>0</v>
      </c>
      <c r="BG278" s="217">
        <f>IF(N278="zákl. přenesená",J278,0)</f>
        <v>0</v>
      </c>
      <c r="BH278" s="217">
        <f>IF(N278="sníž. přenesená",J278,0)</f>
        <v>0</v>
      </c>
      <c r="BI278" s="217">
        <f>IF(N278="nulová",J278,0)</f>
        <v>0</v>
      </c>
      <c r="BJ278" s="18" t="s">
        <v>81</v>
      </c>
      <c r="BK278" s="217">
        <f>ROUND(I278*H278,2)</f>
        <v>0</v>
      </c>
      <c r="BL278" s="18" t="s">
        <v>131</v>
      </c>
      <c r="BM278" s="216" t="s">
        <v>661</v>
      </c>
    </row>
    <row r="279" s="13" customFormat="1">
      <c r="A279" s="13"/>
      <c r="B279" s="223"/>
      <c r="C279" s="224"/>
      <c r="D279" s="225" t="s">
        <v>135</v>
      </c>
      <c r="E279" s="224"/>
      <c r="F279" s="227" t="s">
        <v>662</v>
      </c>
      <c r="G279" s="224"/>
      <c r="H279" s="228">
        <v>131.58000000000001</v>
      </c>
      <c r="I279" s="229"/>
      <c r="J279" s="224"/>
      <c r="K279" s="224"/>
      <c r="L279" s="230"/>
      <c r="M279" s="231"/>
      <c r="N279" s="232"/>
      <c r="O279" s="232"/>
      <c r="P279" s="232"/>
      <c r="Q279" s="232"/>
      <c r="R279" s="232"/>
      <c r="S279" s="232"/>
      <c r="T279" s="233"/>
      <c r="U279" s="13"/>
      <c r="V279" s="13"/>
      <c r="W279" s="13"/>
      <c r="X279" s="13"/>
      <c r="Y279" s="13"/>
      <c r="Z279" s="13"/>
      <c r="AA279" s="13"/>
      <c r="AB279" s="13"/>
      <c r="AC279" s="13"/>
      <c r="AD279" s="13"/>
      <c r="AE279" s="13"/>
      <c r="AT279" s="234" t="s">
        <v>135</v>
      </c>
      <c r="AU279" s="234" t="s">
        <v>83</v>
      </c>
      <c r="AV279" s="13" t="s">
        <v>83</v>
      </c>
      <c r="AW279" s="13" t="s">
        <v>4</v>
      </c>
      <c r="AX279" s="13" t="s">
        <v>81</v>
      </c>
      <c r="AY279" s="234" t="s">
        <v>124</v>
      </c>
    </row>
    <row r="280" s="2" customFormat="1" ht="24.15" customHeight="1">
      <c r="A280" s="39"/>
      <c r="B280" s="40"/>
      <c r="C280" s="205" t="s">
        <v>435</v>
      </c>
      <c r="D280" s="205" t="s">
        <v>126</v>
      </c>
      <c r="E280" s="206" t="s">
        <v>663</v>
      </c>
      <c r="F280" s="207" t="s">
        <v>664</v>
      </c>
      <c r="G280" s="208" t="s">
        <v>175</v>
      </c>
      <c r="H280" s="209">
        <v>270</v>
      </c>
      <c r="I280" s="210"/>
      <c r="J280" s="211">
        <f>ROUND(I280*H280,2)</f>
        <v>0</v>
      </c>
      <c r="K280" s="207" t="s">
        <v>130</v>
      </c>
      <c r="L280" s="45"/>
      <c r="M280" s="212" t="s">
        <v>19</v>
      </c>
      <c r="N280" s="213" t="s">
        <v>44</v>
      </c>
      <c r="O280" s="85"/>
      <c r="P280" s="214">
        <f>O280*H280</f>
        <v>0</v>
      </c>
      <c r="Q280" s="214">
        <v>0.18292</v>
      </c>
      <c r="R280" s="214">
        <f>Q280*H280</f>
        <v>49.388399999999997</v>
      </c>
      <c r="S280" s="214">
        <v>0</v>
      </c>
      <c r="T280" s="215">
        <f>S280*H280</f>
        <v>0</v>
      </c>
      <c r="U280" s="39"/>
      <c r="V280" s="39"/>
      <c r="W280" s="39"/>
      <c r="X280" s="39"/>
      <c r="Y280" s="39"/>
      <c r="Z280" s="39"/>
      <c r="AA280" s="39"/>
      <c r="AB280" s="39"/>
      <c r="AC280" s="39"/>
      <c r="AD280" s="39"/>
      <c r="AE280" s="39"/>
      <c r="AR280" s="216" t="s">
        <v>131</v>
      </c>
      <c r="AT280" s="216" t="s">
        <v>126</v>
      </c>
      <c r="AU280" s="216" t="s">
        <v>83</v>
      </c>
      <c r="AY280" s="18" t="s">
        <v>124</v>
      </c>
      <c r="BE280" s="217">
        <f>IF(N280="základní",J280,0)</f>
        <v>0</v>
      </c>
      <c r="BF280" s="217">
        <f>IF(N280="snížená",J280,0)</f>
        <v>0</v>
      </c>
      <c r="BG280" s="217">
        <f>IF(N280="zákl. přenesená",J280,0)</f>
        <v>0</v>
      </c>
      <c r="BH280" s="217">
        <f>IF(N280="sníž. přenesená",J280,0)</f>
        <v>0</v>
      </c>
      <c r="BI280" s="217">
        <f>IF(N280="nulová",J280,0)</f>
        <v>0</v>
      </c>
      <c r="BJ280" s="18" t="s">
        <v>81</v>
      </c>
      <c r="BK280" s="217">
        <f>ROUND(I280*H280,2)</f>
        <v>0</v>
      </c>
      <c r="BL280" s="18" t="s">
        <v>131</v>
      </c>
      <c r="BM280" s="216" t="s">
        <v>665</v>
      </c>
    </row>
    <row r="281" s="2" customFormat="1">
      <c r="A281" s="39"/>
      <c r="B281" s="40"/>
      <c r="C281" s="41"/>
      <c r="D281" s="218" t="s">
        <v>133</v>
      </c>
      <c r="E281" s="41"/>
      <c r="F281" s="219" t="s">
        <v>666</v>
      </c>
      <c r="G281" s="41"/>
      <c r="H281" s="41"/>
      <c r="I281" s="220"/>
      <c r="J281" s="41"/>
      <c r="K281" s="41"/>
      <c r="L281" s="45"/>
      <c r="M281" s="221"/>
      <c r="N281" s="222"/>
      <c r="O281" s="85"/>
      <c r="P281" s="85"/>
      <c r="Q281" s="85"/>
      <c r="R281" s="85"/>
      <c r="S281" s="85"/>
      <c r="T281" s="86"/>
      <c r="U281" s="39"/>
      <c r="V281" s="39"/>
      <c r="W281" s="39"/>
      <c r="X281" s="39"/>
      <c r="Y281" s="39"/>
      <c r="Z281" s="39"/>
      <c r="AA281" s="39"/>
      <c r="AB281" s="39"/>
      <c r="AC281" s="39"/>
      <c r="AD281" s="39"/>
      <c r="AE281" s="39"/>
      <c r="AT281" s="18" t="s">
        <v>133</v>
      </c>
      <c r="AU281" s="18" t="s">
        <v>83</v>
      </c>
    </row>
    <row r="282" s="13" customFormat="1">
      <c r="A282" s="13"/>
      <c r="B282" s="223"/>
      <c r="C282" s="224"/>
      <c r="D282" s="225" t="s">
        <v>135</v>
      </c>
      <c r="E282" s="226" t="s">
        <v>19</v>
      </c>
      <c r="F282" s="227" t="s">
        <v>667</v>
      </c>
      <c r="G282" s="224"/>
      <c r="H282" s="228">
        <v>270</v>
      </c>
      <c r="I282" s="229"/>
      <c r="J282" s="224"/>
      <c r="K282" s="224"/>
      <c r="L282" s="230"/>
      <c r="M282" s="231"/>
      <c r="N282" s="232"/>
      <c r="O282" s="232"/>
      <c r="P282" s="232"/>
      <c r="Q282" s="232"/>
      <c r="R282" s="232"/>
      <c r="S282" s="232"/>
      <c r="T282" s="233"/>
      <c r="U282" s="13"/>
      <c r="V282" s="13"/>
      <c r="W282" s="13"/>
      <c r="X282" s="13"/>
      <c r="Y282" s="13"/>
      <c r="Z282" s="13"/>
      <c r="AA282" s="13"/>
      <c r="AB282" s="13"/>
      <c r="AC282" s="13"/>
      <c r="AD282" s="13"/>
      <c r="AE282" s="13"/>
      <c r="AT282" s="234" t="s">
        <v>135</v>
      </c>
      <c r="AU282" s="234" t="s">
        <v>83</v>
      </c>
      <c r="AV282" s="13" t="s">
        <v>83</v>
      </c>
      <c r="AW282" s="13" t="s">
        <v>32</v>
      </c>
      <c r="AX282" s="13" t="s">
        <v>73</v>
      </c>
      <c r="AY282" s="234" t="s">
        <v>124</v>
      </c>
    </row>
    <row r="283" s="14" customFormat="1">
      <c r="A283" s="14"/>
      <c r="B283" s="235"/>
      <c r="C283" s="236"/>
      <c r="D283" s="225" t="s">
        <v>135</v>
      </c>
      <c r="E283" s="237" t="s">
        <v>19</v>
      </c>
      <c r="F283" s="238" t="s">
        <v>137</v>
      </c>
      <c r="G283" s="236"/>
      <c r="H283" s="239">
        <v>270</v>
      </c>
      <c r="I283" s="240"/>
      <c r="J283" s="236"/>
      <c r="K283" s="236"/>
      <c r="L283" s="241"/>
      <c r="M283" s="242"/>
      <c r="N283" s="243"/>
      <c r="O283" s="243"/>
      <c r="P283" s="243"/>
      <c r="Q283" s="243"/>
      <c r="R283" s="243"/>
      <c r="S283" s="243"/>
      <c r="T283" s="244"/>
      <c r="U283" s="14"/>
      <c r="V283" s="14"/>
      <c r="W283" s="14"/>
      <c r="X283" s="14"/>
      <c r="Y283" s="14"/>
      <c r="Z283" s="14"/>
      <c r="AA283" s="14"/>
      <c r="AB283" s="14"/>
      <c r="AC283" s="14"/>
      <c r="AD283" s="14"/>
      <c r="AE283" s="14"/>
      <c r="AT283" s="245" t="s">
        <v>135</v>
      </c>
      <c r="AU283" s="245" t="s">
        <v>83</v>
      </c>
      <c r="AV283" s="14" t="s">
        <v>131</v>
      </c>
      <c r="AW283" s="14" t="s">
        <v>32</v>
      </c>
      <c r="AX283" s="14" t="s">
        <v>81</v>
      </c>
      <c r="AY283" s="245" t="s">
        <v>124</v>
      </c>
    </row>
    <row r="284" s="2" customFormat="1" ht="16.5" customHeight="1">
      <c r="A284" s="39"/>
      <c r="B284" s="40"/>
      <c r="C284" s="205" t="s">
        <v>441</v>
      </c>
      <c r="D284" s="205" t="s">
        <v>126</v>
      </c>
      <c r="E284" s="206" t="s">
        <v>380</v>
      </c>
      <c r="F284" s="207" t="s">
        <v>381</v>
      </c>
      <c r="G284" s="208" t="s">
        <v>188</v>
      </c>
      <c r="H284" s="209">
        <v>9.5839999999999996</v>
      </c>
      <c r="I284" s="210"/>
      <c r="J284" s="211">
        <f>ROUND(I284*H284,2)</f>
        <v>0</v>
      </c>
      <c r="K284" s="207" t="s">
        <v>130</v>
      </c>
      <c r="L284" s="45"/>
      <c r="M284" s="212" t="s">
        <v>19</v>
      </c>
      <c r="N284" s="213" t="s">
        <v>44</v>
      </c>
      <c r="O284" s="85"/>
      <c r="P284" s="214">
        <f>O284*H284</f>
        <v>0</v>
      </c>
      <c r="Q284" s="214">
        <v>2.2563399999999998</v>
      </c>
      <c r="R284" s="214">
        <f>Q284*H284</f>
        <v>21.624762559999997</v>
      </c>
      <c r="S284" s="214">
        <v>0</v>
      </c>
      <c r="T284" s="215">
        <f>S284*H284</f>
        <v>0</v>
      </c>
      <c r="U284" s="39"/>
      <c r="V284" s="39"/>
      <c r="W284" s="39"/>
      <c r="X284" s="39"/>
      <c r="Y284" s="39"/>
      <c r="Z284" s="39"/>
      <c r="AA284" s="39"/>
      <c r="AB284" s="39"/>
      <c r="AC284" s="39"/>
      <c r="AD284" s="39"/>
      <c r="AE284" s="39"/>
      <c r="AR284" s="216" t="s">
        <v>131</v>
      </c>
      <c r="AT284" s="216" t="s">
        <v>126</v>
      </c>
      <c r="AU284" s="216" t="s">
        <v>83</v>
      </c>
      <c r="AY284" s="18" t="s">
        <v>124</v>
      </c>
      <c r="BE284" s="217">
        <f>IF(N284="základní",J284,0)</f>
        <v>0</v>
      </c>
      <c r="BF284" s="217">
        <f>IF(N284="snížená",J284,0)</f>
        <v>0</v>
      </c>
      <c r="BG284" s="217">
        <f>IF(N284="zákl. přenesená",J284,0)</f>
        <v>0</v>
      </c>
      <c r="BH284" s="217">
        <f>IF(N284="sníž. přenesená",J284,0)</f>
        <v>0</v>
      </c>
      <c r="BI284" s="217">
        <f>IF(N284="nulová",J284,0)</f>
        <v>0</v>
      </c>
      <c r="BJ284" s="18" t="s">
        <v>81</v>
      </c>
      <c r="BK284" s="217">
        <f>ROUND(I284*H284,2)</f>
        <v>0</v>
      </c>
      <c r="BL284" s="18" t="s">
        <v>131</v>
      </c>
      <c r="BM284" s="216" t="s">
        <v>668</v>
      </c>
    </row>
    <row r="285" s="2" customFormat="1">
      <c r="A285" s="39"/>
      <c r="B285" s="40"/>
      <c r="C285" s="41"/>
      <c r="D285" s="218" t="s">
        <v>133</v>
      </c>
      <c r="E285" s="41"/>
      <c r="F285" s="219" t="s">
        <v>383</v>
      </c>
      <c r="G285" s="41"/>
      <c r="H285" s="41"/>
      <c r="I285" s="220"/>
      <c r="J285" s="41"/>
      <c r="K285" s="41"/>
      <c r="L285" s="45"/>
      <c r="M285" s="221"/>
      <c r="N285" s="222"/>
      <c r="O285" s="85"/>
      <c r="P285" s="85"/>
      <c r="Q285" s="85"/>
      <c r="R285" s="85"/>
      <c r="S285" s="85"/>
      <c r="T285" s="86"/>
      <c r="U285" s="39"/>
      <c r="V285" s="39"/>
      <c r="W285" s="39"/>
      <c r="X285" s="39"/>
      <c r="Y285" s="39"/>
      <c r="Z285" s="39"/>
      <c r="AA285" s="39"/>
      <c r="AB285" s="39"/>
      <c r="AC285" s="39"/>
      <c r="AD285" s="39"/>
      <c r="AE285" s="39"/>
      <c r="AT285" s="18" t="s">
        <v>133</v>
      </c>
      <c r="AU285" s="18" t="s">
        <v>83</v>
      </c>
    </row>
    <row r="286" s="13" customFormat="1">
      <c r="A286" s="13"/>
      <c r="B286" s="223"/>
      <c r="C286" s="224"/>
      <c r="D286" s="225" t="s">
        <v>135</v>
      </c>
      <c r="E286" s="226" t="s">
        <v>19</v>
      </c>
      <c r="F286" s="227" t="s">
        <v>669</v>
      </c>
      <c r="G286" s="224"/>
      <c r="H286" s="228">
        <v>4.4240000000000004</v>
      </c>
      <c r="I286" s="229"/>
      <c r="J286" s="224"/>
      <c r="K286" s="224"/>
      <c r="L286" s="230"/>
      <c r="M286" s="231"/>
      <c r="N286" s="232"/>
      <c r="O286" s="232"/>
      <c r="P286" s="232"/>
      <c r="Q286" s="232"/>
      <c r="R286" s="232"/>
      <c r="S286" s="232"/>
      <c r="T286" s="233"/>
      <c r="U286" s="13"/>
      <c r="V286" s="13"/>
      <c r="W286" s="13"/>
      <c r="X286" s="13"/>
      <c r="Y286" s="13"/>
      <c r="Z286" s="13"/>
      <c r="AA286" s="13"/>
      <c r="AB286" s="13"/>
      <c r="AC286" s="13"/>
      <c r="AD286" s="13"/>
      <c r="AE286" s="13"/>
      <c r="AT286" s="234" t="s">
        <v>135</v>
      </c>
      <c r="AU286" s="234" t="s">
        <v>83</v>
      </c>
      <c r="AV286" s="13" t="s">
        <v>83</v>
      </c>
      <c r="AW286" s="13" t="s">
        <v>32</v>
      </c>
      <c r="AX286" s="13" t="s">
        <v>73</v>
      </c>
      <c r="AY286" s="234" t="s">
        <v>124</v>
      </c>
    </row>
    <row r="287" s="13" customFormat="1">
      <c r="A287" s="13"/>
      <c r="B287" s="223"/>
      <c r="C287" s="224"/>
      <c r="D287" s="225" t="s">
        <v>135</v>
      </c>
      <c r="E287" s="226" t="s">
        <v>19</v>
      </c>
      <c r="F287" s="227" t="s">
        <v>670</v>
      </c>
      <c r="G287" s="224"/>
      <c r="H287" s="228">
        <v>5.1600000000000001</v>
      </c>
      <c r="I287" s="229"/>
      <c r="J287" s="224"/>
      <c r="K287" s="224"/>
      <c r="L287" s="230"/>
      <c r="M287" s="231"/>
      <c r="N287" s="232"/>
      <c r="O287" s="232"/>
      <c r="P287" s="232"/>
      <c r="Q287" s="232"/>
      <c r="R287" s="232"/>
      <c r="S287" s="232"/>
      <c r="T287" s="233"/>
      <c r="U287" s="13"/>
      <c r="V287" s="13"/>
      <c r="W287" s="13"/>
      <c r="X287" s="13"/>
      <c r="Y287" s="13"/>
      <c r="Z287" s="13"/>
      <c r="AA287" s="13"/>
      <c r="AB287" s="13"/>
      <c r="AC287" s="13"/>
      <c r="AD287" s="13"/>
      <c r="AE287" s="13"/>
      <c r="AT287" s="234" t="s">
        <v>135</v>
      </c>
      <c r="AU287" s="234" t="s">
        <v>83</v>
      </c>
      <c r="AV287" s="13" t="s">
        <v>83</v>
      </c>
      <c r="AW287" s="13" t="s">
        <v>32</v>
      </c>
      <c r="AX287" s="13" t="s">
        <v>73</v>
      </c>
      <c r="AY287" s="234" t="s">
        <v>124</v>
      </c>
    </row>
    <row r="288" s="14" customFormat="1">
      <c r="A288" s="14"/>
      <c r="B288" s="235"/>
      <c r="C288" s="236"/>
      <c r="D288" s="225" t="s">
        <v>135</v>
      </c>
      <c r="E288" s="237" t="s">
        <v>19</v>
      </c>
      <c r="F288" s="238" t="s">
        <v>137</v>
      </c>
      <c r="G288" s="236"/>
      <c r="H288" s="239">
        <v>9.5839999999999996</v>
      </c>
      <c r="I288" s="240"/>
      <c r="J288" s="236"/>
      <c r="K288" s="236"/>
      <c r="L288" s="241"/>
      <c r="M288" s="242"/>
      <c r="N288" s="243"/>
      <c r="O288" s="243"/>
      <c r="P288" s="243"/>
      <c r="Q288" s="243"/>
      <c r="R288" s="243"/>
      <c r="S288" s="243"/>
      <c r="T288" s="244"/>
      <c r="U288" s="14"/>
      <c r="V288" s="14"/>
      <c r="W288" s="14"/>
      <c r="X288" s="14"/>
      <c r="Y288" s="14"/>
      <c r="Z288" s="14"/>
      <c r="AA288" s="14"/>
      <c r="AB288" s="14"/>
      <c r="AC288" s="14"/>
      <c r="AD288" s="14"/>
      <c r="AE288" s="14"/>
      <c r="AT288" s="245" t="s">
        <v>135</v>
      </c>
      <c r="AU288" s="245" t="s">
        <v>83</v>
      </c>
      <c r="AV288" s="14" t="s">
        <v>131</v>
      </c>
      <c r="AW288" s="14" t="s">
        <v>32</v>
      </c>
      <c r="AX288" s="14" t="s">
        <v>81</v>
      </c>
      <c r="AY288" s="245" t="s">
        <v>124</v>
      </c>
    </row>
    <row r="289" s="2" customFormat="1" ht="21.75" customHeight="1">
      <c r="A289" s="39"/>
      <c r="B289" s="40"/>
      <c r="C289" s="205" t="s">
        <v>448</v>
      </c>
      <c r="D289" s="205" t="s">
        <v>126</v>
      </c>
      <c r="E289" s="206" t="s">
        <v>386</v>
      </c>
      <c r="F289" s="207" t="s">
        <v>387</v>
      </c>
      <c r="G289" s="208" t="s">
        <v>175</v>
      </c>
      <c r="H289" s="209">
        <v>105</v>
      </c>
      <c r="I289" s="210"/>
      <c r="J289" s="211">
        <f>ROUND(I289*H289,2)</f>
        <v>0</v>
      </c>
      <c r="K289" s="207" t="s">
        <v>130</v>
      </c>
      <c r="L289" s="45"/>
      <c r="M289" s="212" t="s">
        <v>19</v>
      </c>
      <c r="N289" s="213" t="s">
        <v>44</v>
      </c>
      <c r="O289" s="85"/>
      <c r="P289" s="214">
        <f>O289*H289</f>
        <v>0</v>
      </c>
      <c r="Q289" s="214">
        <v>1.0000000000000001E-05</v>
      </c>
      <c r="R289" s="214">
        <f>Q289*H289</f>
        <v>0.0010500000000000002</v>
      </c>
      <c r="S289" s="214">
        <v>0</v>
      </c>
      <c r="T289" s="215">
        <f>S289*H289</f>
        <v>0</v>
      </c>
      <c r="U289" s="39"/>
      <c r="V289" s="39"/>
      <c r="W289" s="39"/>
      <c r="X289" s="39"/>
      <c r="Y289" s="39"/>
      <c r="Z289" s="39"/>
      <c r="AA289" s="39"/>
      <c r="AB289" s="39"/>
      <c r="AC289" s="39"/>
      <c r="AD289" s="39"/>
      <c r="AE289" s="39"/>
      <c r="AR289" s="216" t="s">
        <v>131</v>
      </c>
      <c r="AT289" s="216" t="s">
        <v>126</v>
      </c>
      <c r="AU289" s="216" t="s">
        <v>83</v>
      </c>
      <c r="AY289" s="18" t="s">
        <v>124</v>
      </c>
      <c r="BE289" s="217">
        <f>IF(N289="základní",J289,0)</f>
        <v>0</v>
      </c>
      <c r="BF289" s="217">
        <f>IF(N289="snížená",J289,0)</f>
        <v>0</v>
      </c>
      <c r="BG289" s="217">
        <f>IF(N289="zákl. přenesená",J289,0)</f>
        <v>0</v>
      </c>
      <c r="BH289" s="217">
        <f>IF(N289="sníž. přenesená",J289,0)</f>
        <v>0</v>
      </c>
      <c r="BI289" s="217">
        <f>IF(N289="nulová",J289,0)</f>
        <v>0</v>
      </c>
      <c r="BJ289" s="18" t="s">
        <v>81</v>
      </c>
      <c r="BK289" s="217">
        <f>ROUND(I289*H289,2)</f>
        <v>0</v>
      </c>
      <c r="BL289" s="18" t="s">
        <v>131</v>
      </c>
      <c r="BM289" s="216" t="s">
        <v>671</v>
      </c>
    </row>
    <row r="290" s="2" customFormat="1">
      <c r="A290" s="39"/>
      <c r="B290" s="40"/>
      <c r="C290" s="41"/>
      <c r="D290" s="218" t="s">
        <v>133</v>
      </c>
      <c r="E290" s="41"/>
      <c r="F290" s="219" t="s">
        <v>389</v>
      </c>
      <c r="G290" s="41"/>
      <c r="H290" s="41"/>
      <c r="I290" s="220"/>
      <c r="J290" s="41"/>
      <c r="K290" s="41"/>
      <c r="L290" s="45"/>
      <c r="M290" s="221"/>
      <c r="N290" s="222"/>
      <c r="O290" s="85"/>
      <c r="P290" s="85"/>
      <c r="Q290" s="85"/>
      <c r="R290" s="85"/>
      <c r="S290" s="85"/>
      <c r="T290" s="86"/>
      <c r="U290" s="39"/>
      <c r="V290" s="39"/>
      <c r="W290" s="39"/>
      <c r="X290" s="39"/>
      <c r="Y290" s="39"/>
      <c r="Z290" s="39"/>
      <c r="AA290" s="39"/>
      <c r="AB290" s="39"/>
      <c r="AC290" s="39"/>
      <c r="AD290" s="39"/>
      <c r="AE290" s="39"/>
      <c r="AT290" s="18" t="s">
        <v>133</v>
      </c>
      <c r="AU290" s="18" t="s">
        <v>83</v>
      </c>
    </row>
    <row r="291" s="13" customFormat="1">
      <c r="A291" s="13"/>
      <c r="B291" s="223"/>
      <c r="C291" s="224"/>
      <c r="D291" s="225" t="s">
        <v>135</v>
      </c>
      <c r="E291" s="226" t="s">
        <v>19</v>
      </c>
      <c r="F291" s="227" t="s">
        <v>672</v>
      </c>
      <c r="G291" s="224"/>
      <c r="H291" s="228">
        <v>105</v>
      </c>
      <c r="I291" s="229"/>
      <c r="J291" s="224"/>
      <c r="K291" s="224"/>
      <c r="L291" s="230"/>
      <c r="M291" s="231"/>
      <c r="N291" s="232"/>
      <c r="O291" s="232"/>
      <c r="P291" s="232"/>
      <c r="Q291" s="232"/>
      <c r="R291" s="232"/>
      <c r="S291" s="232"/>
      <c r="T291" s="233"/>
      <c r="U291" s="13"/>
      <c r="V291" s="13"/>
      <c r="W291" s="13"/>
      <c r="X291" s="13"/>
      <c r="Y291" s="13"/>
      <c r="Z291" s="13"/>
      <c r="AA291" s="13"/>
      <c r="AB291" s="13"/>
      <c r="AC291" s="13"/>
      <c r="AD291" s="13"/>
      <c r="AE291" s="13"/>
      <c r="AT291" s="234" t="s">
        <v>135</v>
      </c>
      <c r="AU291" s="234" t="s">
        <v>83</v>
      </c>
      <c r="AV291" s="13" t="s">
        <v>83</v>
      </c>
      <c r="AW291" s="13" t="s">
        <v>32</v>
      </c>
      <c r="AX291" s="13" t="s">
        <v>73</v>
      </c>
      <c r="AY291" s="234" t="s">
        <v>124</v>
      </c>
    </row>
    <row r="292" s="14" customFormat="1">
      <c r="A292" s="14"/>
      <c r="B292" s="235"/>
      <c r="C292" s="236"/>
      <c r="D292" s="225" t="s">
        <v>135</v>
      </c>
      <c r="E292" s="237" t="s">
        <v>19</v>
      </c>
      <c r="F292" s="238" t="s">
        <v>137</v>
      </c>
      <c r="G292" s="236"/>
      <c r="H292" s="239">
        <v>105</v>
      </c>
      <c r="I292" s="240"/>
      <c r="J292" s="236"/>
      <c r="K292" s="236"/>
      <c r="L292" s="241"/>
      <c r="M292" s="242"/>
      <c r="N292" s="243"/>
      <c r="O292" s="243"/>
      <c r="P292" s="243"/>
      <c r="Q292" s="243"/>
      <c r="R292" s="243"/>
      <c r="S292" s="243"/>
      <c r="T292" s="244"/>
      <c r="U292" s="14"/>
      <c r="V292" s="14"/>
      <c r="W292" s="14"/>
      <c r="X292" s="14"/>
      <c r="Y292" s="14"/>
      <c r="Z292" s="14"/>
      <c r="AA292" s="14"/>
      <c r="AB292" s="14"/>
      <c r="AC292" s="14"/>
      <c r="AD292" s="14"/>
      <c r="AE292" s="14"/>
      <c r="AT292" s="245" t="s">
        <v>135</v>
      </c>
      <c r="AU292" s="245" t="s">
        <v>83</v>
      </c>
      <c r="AV292" s="14" t="s">
        <v>131</v>
      </c>
      <c r="AW292" s="14" t="s">
        <v>32</v>
      </c>
      <c r="AX292" s="14" t="s">
        <v>81</v>
      </c>
      <c r="AY292" s="245" t="s">
        <v>124</v>
      </c>
    </row>
    <row r="293" s="2" customFormat="1" ht="24.15" customHeight="1">
      <c r="A293" s="39"/>
      <c r="B293" s="40"/>
      <c r="C293" s="205" t="s">
        <v>453</v>
      </c>
      <c r="D293" s="205" t="s">
        <v>126</v>
      </c>
      <c r="E293" s="206" t="s">
        <v>392</v>
      </c>
      <c r="F293" s="207" t="s">
        <v>393</v>
      </c>
      <c r="G293" s="208" t="s">
        <v>175</v>
      </c>
      <c r="H293" s="209">
        <v>105</v>
      </c>
      <c r="I293" s="210"/>
      <c r="J293" s="211">
        <f>ROUND(I293*H293,2)</f>
        <v>0</v>
      </c>
      <c r="K293" s="207" t="s">
        <v>130</v>
      </c>
      <c r="L293" s="45"/>
      <c r="M293" s="212" t="s">
        <v>19</v>
      </c>
      <c r="N293" s="213" t="s">
        <v>44</v>
      </c>
      <c r="O293" s="85"/>
      <c r="P293" s="214">
        <f>O293*H293</f>
        <v>0</v>
      </c>
      <c r="Q293" s="214">
        <v>0.00034000000000000002</v>
      </c>
      <c r="R293" s="214">
        <f>Q293*H293</f>
        <v>0.035700000000000003</v>
      </c>
      <c r="S293" s="214">
        <v>0</v>
      </c>
      <c r="T293" s="215">
        <f>S293*H293</f>
        <v>0</v>
      </c>
      <c r="U293" s="39"/>
      <c r="V293" s="39"/>
      <c r="W293" s="39"/>
      <c r="X293" s="39"/>
      <c r="Y293" s="39"/>
      <c r="Z293" s="39"/>
      <c r="AA293" s="39"/>
      <c r="AB293" s="39"/>
      <c r="AC293" s="39"/>
      <c r="AD293" s="39"/>
      <c r="AE293" s="39"/>
      <c r="AR293" s="216" t="s">
        <v>131</v>
      </c>
      <c r="AT293" s="216" t="s">
        <v>126</v>
      </c>
      <c r="AU293" s="216" t="s">
        <v>83</v>
      </c>
      <c r="AY293" s="18" t="s">
        <v>124</v>
      </c>
      <c r="BE293" s="217">
        <f>IF(N293="základní",J293,0)</f>
        <v>0</v>
      </c>
      <c r="BF293" s="217">
        <f>IF(N293="snížená",J293,0)</f>
        <v>0</v>
      </c>
      <c r="BG293" s="217">
        <f>IF(N293="zákl. přenesená",J293,0)</f>
        <v>0</v>
      </c>
      <c r="BH293" s="217">
        <f>IF(N293="sníž. přenesená",J293,0)</f>
        <v>0</v>
      </c>
      <c r="BI293" s="217">
        <f>IF(N293="nulová",J293,0)</f>
        <v>0</v>
      </c>
      <c r="BJ293" s="18" t="s">
        <v>81</v>
      </c>
      <c r="BK293" s="217">
        <f>ROUND(I293*H293,2)</f>
        <v>0</v>
      </c>
      <c r="BL293" s="18" t="s">
        <v>131</v>
      </c>
      <c r="BM293" s="216" t="s">
        <v>673</v>
      </c>
    </row>
    <row r="294" s="2" customFormat="1">
      <c r="A294" s="39"/>
      <c r="B294" s="40"/>
      <c r="C294" s="41"/>
      <c r="D294" s="218" t="s">
        <v>133</v>
      </c>
      <c r="E294" s="41"/>
      <c r="F294" s="219" t="s">
        <v>395</v>
      </c>
      <c r="G294" s="41"/>
      <c r="H294" s="41"/>
      <c r="I294" s="220"/>
      <c r="J294" s="41"/>
      <c r="K294" s="41"/>
      <c r="L294" s="45"/>
      <c r="M294" s="221"/>
      <c r="N294" s="222"/>
      <c r="O294" s="85"/>
      <c r="P294" s="85"/>
      <c r="Q294" s="85"/>
      <c r="R294" s="85"/>
      <c r="S294" s="85"/>
      <c r="T294" s="86"/>
      <c r="U294" s="39"/>
      <c r="V294" s="39"/>
      <c r="W294" s="39"/>
      <c r="X294" s="39"/>
      <c r="Y294" s="39"/>
      <c r="Z294" s="39"/>
      <c r="AA294" s="39"/>
      <c r="AB294" s="39"/>
      <c r="AC294" s="39"/>
      <c r="AD294" s="39"/>
      <c r="AE294" s="39"/>
      <c r="AT294" s="18" t="s">
        <v>133</v>
      </c>
      <c r="AU294" s="18" t="s">
        <v>83</v>
      </c>
    </row>
    <row r="295" s="13" customFormat="1">
      <c r="A295" s="13"/>
      <c r="B295" s="223"/>
      <c r="C295" s="224"/>
      <c r="D295" s="225" t="s">
        <v>135</v>
      </c>
      <c r="E295" s="226" t="s">
        <v>19</v>
      </c>
      <c r="F295" s="227" t="s">
        <v>674</v>
      </c>
      <c r="G295" s="224"/>
      <c r="H295" s="228">
        <v>105</v>
      </c>
      <c r="I295" s="229"/>
      <c r="J295" s="224"/>
      <c r="K295" s="224"/>
      <c r="L295" s="230"/>
      <c r="M295" s="231"/>
      <c r="N295" s="232"/>
      <c r="O295" s="232"/>
      <c r="P295" s="232"/>
      <c r="Q295" s="232"/>
      <c r="R295" s="232"/>
      <c r="S295" s="232"/>
      <c r="T295" s="233"/>
      <c r="U295" s="13"/>
      <c r="V295" s="13"/>
      <c r="W295" s="13"/>
      <c r="X295" s="13"/>
      <c r="Y295" s="13"/>
      <c r="Z295" s="13"/>
      <c r="AA295" s="13"/>
      <c r="AB295" s="13"/>
      <c r="AC295" s="13"/>
      <c r="AD295" s="13"/>
      <c r="AE295" s="13"/>
      <c r="AT295" s="234" t="s">
        <v>135</v>
      </c>
      <c r="AU295" s="234" t="s">
        <v>83</v>
      </c>
      <c r="AV295" s="13" t="s">
        <v>83</v>
      </c>
      <c r="AW295" s="13" t="s">
        <v>32</v>
      </c>
      <c r="AX295" s="13" t="s">
        <v>73</v>
      </c>
      <c r="AY295" s="234" t="s">
        <v>124</v>
      </c>
    </row>
    <row r="296" s="14" customFormat="1">
      <c r="A296" s="14"/>
      <c r="B296" s="235"/>
      <c r="C296" s="236"/>
      <c r="D296" s="225" t="s">
        <v>135</v>
      </c>
      <c r="E296" s="237" t="s">
        <v>19</v>
      </c>
      <c r="F296" s="238" t="s">
        <v>137</v>
      </c>
      <c r="G296" s="236"/>
      <c r="H296" s="239">
        <v>105</v>
      </c>
      <c r="I296" s="240"/>
      <c r="J296" s="236"/>
      <c r="K296" s="236"/>
      <c r="L296" s="241"/>
      <c r="M296" s="242"/>
      <c r="N296" s="243"/>
      <c r="O296" s="243"/>
      <c r="P296" s="243"/>
      <c r="Q296" s="243"/>
      <c r="R296" s="243"/>
      <c r="S296" s="243"/>
      <c r="T296" s="244"/>
      <c r="U296" s="14"/>
      <c r="V296" s="14"/>
      <c r="W296" s="14"/>
      <c r="X296" s="14"/>
      <c r="Y296" s="14"/>
      <c r="Z296" s="14"/>
      <c r="AA296" s="14"/>
      <c r="AB296" s="14"/>
      <c r="AC296" s="14"/>
      <c r="AD296" s="14"/>
      <c r="AE296" s="14"/>
      <c r="AT296" s="245" t="s">
        <v>135</v>
      </c>
      <c r="AU296" s="245" t="s">
        <v>83</v>
      </c>
      <c r="AV296" s="14" t="s">
        <v>131</v>
      </c>
      <c r="AW296" s="14" t="s">
        <v>32</v>
      </c>
      <c r="AX296" s="14" t="s">
        <v>81</v>
      </c>
      <c r="AY296" s="245" t="s">
        <v>124</v>
      </c>
    </row>
    <row r="297" s="2" customFormat="1" ht="16.5" customHeight="1">
      <c r="A297" s="39"/>
      <c r="B297" s="40"/>
      <c r="C297" s="205" t="s">
        <v>459</v>
      </c>
      <c r="D297" s="205" t="s">
        <v>126</v>
      </c>
      <c r="E297" s="206" t="s">
        <v>398</v>
      </c>
      <c r="F297" s="207" t="s">
        <v>399</v>
      </c>
      <c r="G297" s="208" t="s">
        <v>175</v>
      </c>
      <c r="H297" s="209">
        <v>105</v>
      </c>
      <c r="I297" s="210"/>
      <c r="J297" s="211">
        <f>ROUND(I297*H297,2)</f>
        <v>0</v>
      </c>
      <c r="K297" s="207" t="s">
        <v>130</v>
      </c>
      <c r="L297" s="45"/>
      <c r="M297" s="212" t="s">
        <v>19</v>
      </c>
      <c r="N297" s="213" t="s">
        <v>44</v>
      </c>
      <c r="O297" s="85"/>
      <c r="P297" s="214">
        <f>O297*H297</f>
        <v>0</v>
      </c>
      <c r="Q297" s="214">
        <v>0</v>
      </c>
      <c r="R297" s="214">
        <f>Q297*H297</f>
        <v>0</v>
      </c>
      <c r="S297" s="214">
        <v>0</v>
      </c>
      <c r="T297" s="215">
        <f>S297*H297</f>
        <v>0</v>
      </c>
      <c r="U297" s="39"/>
      <c r="V297" s="39"/>
      <c r="W297" s="39"/>
      <c r="X297" s="39"/>
      <c r="Y297" s="39"/>
      <c r="Z297" s="39"/>
      <c r="AA297" s="39"/>
      <c r="AB297" s="39"/>
      <c r="AC297" s="39"/>
      <c r="AD297" s="39"/>
      <c r="AE297" s="39"/>
      <c r="AR297" s="216" t="s">
        <v>131</v>
      </c>
      <c r="AT297" s="216" t="s">
        <v>126</v>
      </c>
      <c r="AU297" s="216" t="s">
        <v>83</v>
      </c>
      <c r="AY297" s="18" t="s">
        <v>124</v>
      </c>
      <c r="BE297" s="217">
        <f>IF(N297="základní",J297,0)</f>
        <v>0</v>
      </c>
      <c r="BF297" s="217">
        <f>IF(N297="snížená",J297,0)</f>
        <v>0</v>
      </c>
      <c r="BG297" s="217">
        <f>IF(N297="zákl. přenesená",J297,0)</f>
        <v>0</v>
      </c>
      <c r="BH297" s="217">
        <f>IF(N297="sníž. přenesená",J297,0)</f>
        <v>0</v>
      </c>
      <c r="BI297" s="217">
        <f>IF(N297="nulová",J297,0)</f>
        <v>0</v>
      </c>
      <c r="BJ297" s="18" t="s">
        <v>81</v>
      </c>
      <c r="BK297" s="217">
        <f>ROUND(I297*H297,2)</f>
        <v>0</v>
      </c>
      <c r="BL297" s="18" t="s">
        <v>131</v>
      </c>
      <c r="BM297" s="216" t="s">
        <v>675</v>
      </c>
    </row>
    <row r="298" s="2" customFormat="1">
      <c r="A298" s="39"/>
      <c r="B298" s="40"/>
      <c r="C298" s="41"/>
      <c r="D298" s="218" t="s">
        <v>133</v>
      </c>
      <c r="E298" s="41"/>
      <c r="F298" s="219" t="s">
        <v>401</v>
      </c>
      <c r="G298" s="41"/>
      <c r="H298" s="41"/>
      <c r="I298" s="220"/>
      <c r="J298" s="41"/>
      <c r="K298" s="41"/>
      <c r="L298" s="45"/>
      <c r="M298" s="221"/>
      <c r="N298" s="222"/>
      <c r="O298" s="85"/>
      <c r="P298" s="85"/>
      <c r="Q298" s="85"/>
      <c r="R298" s="85"/>
      <c r="S298" s="85"/>
      <c r="T298" s="86"/>
      <c r="U298" s="39"/>
      <c r="V298" s="39"/>
      <c r="W298" s="39"/>
      <c r="X298" s="39"/>
      <c r="Y298" s="39"/>
      <c r="Z298" s="39"/>
      <c r="AA298" s="39"/>
      <c r="AB298" s="39"/>
      <c r="AC298" s="39"/>
      <c r="AD298" s="39"/>
      <c r="AE298" s="39"/>
      <c r="AT298" s="18" t="s">
        <v>133</v>
      </c>
      <c r="AU298" s="18" t="s">
        <v>83</v>
      </c>
    </row>
    <row r="299" s="13" customFormat="1">
      <c r="A299" s="13"/>
      <c r="B299" s="223"/>
      <c r="C299" s="224"/>
      <c r="D299" s="225" t="s">
        <v>135</v>
      </c>
      <c r="E299" s="226" t="s">
        <v>19</v>
      </c>
      <c r="F299" s="227" t="s">
        <v>676</v>
      </c>
      <c r="G299" s="224"/>
      <c r="H299" s="228">
        <v>105</v>
      </c>
      <c r="I299" s="229"/>
      <c r="J299" s="224"/>
      <c r="K299" s="224"/>
      <c r="L299" s="230"/>
      <c r="M299" s="231"/>
      <c r="N299" s="232"/>
      <c r="O299" s="232"/>
      <c r="P299" s="232"/>
      <c r="Q299" s="232"/>
      <c r="R299" s="232"/>
      <c r="S299" s="232"/>
      <c r="T299" s="233"/>
      <c r="U299" s="13"/>
      <c r="V299" s="13"/>
      <c r="W299" s="13"/>
      <c r="X299" s="13"/>
      <c r="Y299" s="13"/>
      <c r="Z299" s="13"/>
      <c r="AA299" s="13"/>
      <c r="AB299" s="13"/>
      <c r="AC299" s="13"/>
      <c r="AD299" s="13"/>
      <c r="AE299" s="13"/>
      <c r="AT299" s="234" t="s">
        <v>135</v>
      </c>
      <c r="AU299" s="234" t="s">
        <v>83</v>
      </c>
      <c r="AV299" s="13" t="s">
        <v>83</v>
      </c>
      <c r="AW299" s="13" t="s">
        <v>32</v>
      </c>
      <c r="AX299" s="13" t="s">
        <v>73</v>
      </c>
      <c r="AY299" s="234" t="s">
        <v>124</v>
      </c>
    </row>
    <row r="300" s="14" customFormat="1">
      <c r="A300" s="14"/>
      <c r="B300" s="235"/>
      <c r="C300" s="236"/>
      <c r="D300" s="225" t="s">
        <v>135</v>
      </c>
      <c r="E300" s="237" t="s">
        <v>19</v>
      </c>
      <c r="F300" s="238" t="s">
        <v>137</v>
      </c>
      <c r="G300" s="236"/>
      <c r="H300" s="239">
        <v>105</v>
      </c>
      <c r="I300" s="240"/>
      <c r="J300" s="236"/>
      <c r="K300" s="236"/>
      <c r="L300" s="241"/>
      <c r="M300" s="242"/>
      <c r="N300" s="243"/>
      <c r="O300" s="243"/>
      <c r="P300" s="243"/>
      <c r="Q300" s="243"/>
      <c r="R300" s="243"/>
      <c r="S300" s="243"/>
      <c r="T300" s="244"/>
      <c r="U300" s="14"/>
      <c r="V300" s="14"/>
      <c r="W300" s="14"/>
      <c r="X300" s="14"/>
      <c r="Y300" s="14"/>
      <c r="Z300" s="14"/>
      <c r="AA300" s="14"/>
      <c r="AB300" s="14"/>
      <c r="AC300" s="14"/>
      <c r="AD300" s="14"/>
      <c r="AE300" s="14"/>
      <c r="AT300" s="245" t="s">
        <v>135</v>
      </c>
      <c r="AU300" s="245" t="s">
        <v>83</v>
      </c>
      <c r="AV300" s="14" t="s">
        <v>131</v>
      </c>
      <c r="AW300" s="14" t="s">
        <v>32</v>
      </c>
      <c r="AX300" s="14" t="s">
        <v>81</v>
      </c>
      <c r="AY300" s="245" t="s">
        <v>124</v>
      </c>
    </row>
    <row r="301" s="2" customFormat="1" ht="21.75" customHeight="1">
      <c r="A301" s="39"/>
      <c r="B301" s="40"/>
      <c r="C301" s="205" t="s">
        <v>465</v>
      </c>
      <c r="D301" s="205" t="s">
        <v>126</v>
      </c>
      <c r="E301" s="206" t="s">
        <v>404</v>
      </c>
      <c r="F301" s="207" t="s">
        <v>405</v>
      </c>
      <c r="G301" s="208" t="s">
        <v>129</v>
      </c>
      <c r="H301" s="209">
        <v>4000</v>
      </c>
      <c r="I301" s="210"/>
      <c r="J301" s="211">
        <f>ROUND(I301*H301,2)</f>
        <v>0</v>
      </c>
      <c r="K301" s="207" t="s">
        <v>130</v>
      </c>
      <c r="L301" s="45"/>
      <c r="M301" s="212" t="s">
        <v>19</v>
      </c>
      <c r="N301" s="213" t="s">
        <v>44</v>
      </c>
      <c r="O301" s="85"/>
      <c r="P301" s="214">
        <f>O301*H301</f>
        <v>0</v>
      </c>
      <c r="Q301" s="214">
        <v>0</v>
      </c>
      <c r="R301" s="214">
        <f>Q301*H301</f>
        <v>0</v>
      </c>
      <c r="S301" s="214">
        <v>0.01</v>
      </c>
      <c r="T301" s="215">
        <f>S301*H301</f>
        <v>40</v>
      </c>
      <c r="U301" s="39"/>
      <c r="V301" s="39"/>
      <c r="W301" s="39"/>
      <c r="X301" s="39"/>
      <c r="Y301" s="39"/>
      <c r="Z301" s="39"/>
      <c r="AA301" s="39"/>
      <c r="AB301" s="39"/>
      <c r="AC301" s="39"/>
      <c r="AD301" s="39"/>
      <c r="AE301" s="39"/>
      <c r="AR301" s="216" t="s">
        <v>131</v>
      </c>
      <c r="AT301" s="216" t="s">
        <v>126</v>
      </c>
      <c r="AU301" s="216" t="s">
        <v>83</v>
      </c>
      <c r="AY301" s="18" t="s">
        <v>124</v>
      </c>
      <c r="BE301" s="217">
        <f>IF(N301="základní",J301,0)</f>
        <v>0</v>
      </c>
      <c r="BF301" s="217">
        <f>IF(N301="snížená",J301,0)</f>
        <v>0</v>
      </c>
      <c r="BG301" s="217">
        <f>IF(N301="zákl. přenesená",J301,0)</f>
        <v>0</v>
      </c>
      <c r="BH301" s="217">
        <f>IF(N301="sníž. přenesená",J301,0)</f>
        <v>0</v>
      </c>
      <c r="BI301" s="217">
        <f>IF(N301="nulová",J301,0)</f>
        <v>0</v>
      </c>
      <c r="BJ301" s="18" t="s">
        <v>81</v>
      </c>
      <c r="BK301" s="217">
        <f>ROUND(I301*H301,2)</f>
        <v>0</v>
      </c>
      <c r="BL301" s="18" t="s">
        <v>131</v>
      </c>
      <c r="BM301" s="216" t="s">
        <v>677</v>
      </c>
    </row>
    <row r="302" s="2" customFormat="1">
      <c r="A302" s="39"/>
      <c r="B302" s="40"/>
      <c r="C302" s="41"/>
      <c r="D302" s="218" t="s">
        <v>133</v>
      </c>
      <c r="E302" s="41"/>
      <c r="F302" s="219" t="s">
        <v>407</v>
      </c>
      <c r="G302" s="41"/>
      <c r="H302" s="41"/>
      <c r="I302" s="220"/>
      <c r="J302" s="41"/>
      <c r="K302" s="41"/>
      <c r="L302" s="45"/>
      <c r="M302" s="221"/>
      <c r="N302" s="222"/>
      <c r="O302" s="85"/>
      <c r="P302" s="85"/>
      <c r="Q302" s="85"/>
      <c r="R302" s="85"/>
      <c r="S302" s="85"/>
      <c r="T302" s="86"/>
      <c r="U302" s="39"/>
      <c r="V302" s="39"/>
      <c r="W302" s="39"/>
      <c r="X302" s="39"/>
      <c r="Y302" s="39"/>
      <c r="Z302" s="39"/>
      <c r="AA302" s="39"/>
      <c r="AB302" s="39"/>
      <c r="AC302" s="39"/>
      <c r="AD302" s="39"/>
      <c r="AE302" s="39"/>
      <c r="AT302" s="18" t="s">
        <v>133</v>
      </c>
      <c r="AU302" s="18" t="s">
        <v>83</v>
      </c>
    </row>
    <row r="303" s="13" customFormat="1">
      <c r="A303" s="13"/>
      <c r="B303" s="223"/>
      <c r="C303" s="224"/>
      <c r="D303" s="225" t="s">
        <v>135</v>
      </c>
      <c r="E303" s="226" t="s">
        <v>19</v>
      </c>
      <c r="F303" s="227" t="s">
        <v>408</v>
      </c>
      <c r="G303" s="224"/>
      <c r="H303" s="228">
        <v>4000</v>
      </c>
      <c r="I303" s="229"/>
      <c r="J303" s="224"/>
      <c r="K303" s="224"/>
      <c r="L303" s="230"/>
      <c r="M303" s="231"/>
      <c r="N303" s="232"/>
      <c r="O303" s="232"/>
      <c r="P303" s="232"/>
      <c r="Q303" s="232"/>
      <c r="R303" s="232"/>
      <c r="S303" s="232"/>
      <c r="T303" s="233"/>
      <c r="U303" s="13"/>
      <c r="V303" s="13"/>
      <c r="W303" s="13"/>
      <c r="X303" s="13"/>
      <c r="Y303" s="13"/>
      <c r="Z303" s="13"/>
      <c r="AA303" s="13"/>
      <c r="AB303" s="13"/>
      <c r="AC303" s="13"/>
      <c r="AD303" s="13"/>
      <c r="AE303" s="13"/>
      <c r="AT303" s="234" t="s">
        <v>135</v>
      </c>
      <c r="AU303" s="234" t="s">
        <v>83</v>
      </c>
      <c r="AV303" s="13" t="s">
        <v>83</v>
      </c>
      <c r="AW303" s="13" t="s">
        <v>32</v>
      </c>
      <c r="AX303" s="13" t="s">
        <v>73</v>
      </c>
      <c r="AY303" s="234" t="s">
        <v>124</v>
      </c>
    </row>
    <row r="304" s="14" customFormat="1">
      <c r="A304" s="14"/>
      <c r="B304" s="235"/>
      <c r="C304" s="236"/>
      <c r="D304" s="225" t="s">
        <v>135</v>
      </c>
      <c r="E304" s="237" t="s">
        <v>19</v>
      </c>
      <c r="F304" s="238" t="s">
        <v>137</v>
      </c>
      <c r="G304" s="236"/>
      <c r="H304" s="239">
        <v>4000</v>
      </c>
      <c r="I304" s="240"/>
      <c r="J304" s="236"/>
      <c r="K304" s="236"/>
      <c r="L304" s="241"/>
      <c r="M304" s="242"/>
      <c r="N304" s="243"/>
      <c r="O304" s="243"/>
      <c r="P304" s="243"/>
      <c r="Q304" s="243"/>
      <c r="R304" s="243"/>
      <c r="S304" s="243"/>
      <c r="T304" s="244"/>
      <c r="U304" s="14"/>
      <c r="V304" s="14"/>
      <c r="W304" s="14"/>
      <c r="X304" s="14"/>
      <c r="Y304" s="14"/>
      <c r="Z304" s="14"/>
      <c r="AA304" s="14"/>
      <c r="AB304" s="14"/>
      <c r="AC304" s="14"/>
      <c r="AD304" s="14"/>
      <c r="AE304" s="14"/>
      <c r="AT304" s="245" t="s">
        <v>135</v>
      </c>
      <c r="AU304" s="245" t="s">
        <v>83</v>
      </c>
      <c r="AV304" s="14" t="s">
        <v>131</v>
      </c>
      <c r="AW304" s="14" t="s">
        <v>32</v>
      </c>
      <c r="AX304" s="14" t="s">
        <v>81</v>
      </c>
      <c r="AY304" s="245" t="s">
        <v>124</v>
      </c>
    </row>
    <row r="305" s="2" customFormat="1" ht="24.15" customHeight="1">
      <c r="A305" s="39"/>
      <c r="B305" s="40"/>
      <c r="C305" s="205" t="s">
        <v>471</v>
      </c>
      <c r="D305" s="205" t="s">
        <v>126</v>
      </c>
      <c r="E305" s="206" t="s">
        <v>410</v>
      </c>
      <c r="F305" s="207" t="s">
        <v>411</v>
      </c>
      <c r="G305" s="208" t="s">
        <v>175</v>
      </c>
      <c r="H305" s="209">
        <v>4</v>
      </c>
      <c r="I305" s="210"/>
      <c r="J305" s="211">
        <f>ROUND(I305*H305,2)</f>
        <v>0</v>
      </c>
      <c r="K305" s="207" t="s">
        <v>130</v>
      </c>
      <c r="L305" s="45"/>
      <c r="M305" s="212" t="s">
        <v>19</v>
      </c>
      <c r="N305" s="213" t="s">
        <v>44</v>
      </c>
      <c r="O305" s="85"/>
      <c r="P305" s="214">
        <f>O305*H305</f>
        <v>0</v>
      </c>
      <c r="Q305" s="214">
        <v>0</v>
      </c>
      <c r="R305" s="214">
        <f>Q305*H305</f>
        <v>0</v>
      </c>
      <c r="S305" s="214">
        <v>0.028000000000000001</v>
      </c>
      <c r="T305" s="215">
        <f>S305*H305</f>
        <v>0.112</v>
      </c>
      <c r="U305" s="39"/>
      <c r="V305" s="39"/>
      <c r="W305" s="39"/>
      <c r="X305" s="39"/>
      <c r="Y305" s="39"/>
      <c r="Z305" s="39"/>
      <c r="AA305" s="39"/>
      <c r="AB305" s="39"/>
      <c r="AC305" s="39"/>
      <c r="AD305" s="39"/>
      <c r="AE305" s="39"/>
      <c r="AR305" s="216" t="s">
        <v>131</v>
      </c>
      <c r="AT305" s="216" t="s">
        <v>126</v>
      </c>
      <c r="AU305" s="216" t="s">
        <v>83</v>
      </c>
      <c r="AY305" s="18" t="s">
        <v>124</v>
      </c>
      <c r="BE305" s="217">
        <f>IF(N305="základní",J305,0)</f>
        <v>0</v>
      </c>
      <c r="BF305" s="217">
        <f>IF(N305="snížená",J305,0)</f>
        <v>0</v>
      </c>
      <c r="BG305" s="217">
        <f>IF(N305="zákl. přenesená",J305,0)</f>
        <v>0</v>
      </c>
      <c r="BH305" s="217">
        <f>IF(N305="sníž. přenesená",J305,0)</f>
        <v>0</v>
      </c>
      <c r="BI305" s="217">
        <f>IF(N305="nulová",J305,0)</f>
        <v>0</v>
      </c>
      <c r="BJ305" s="18" t="s">
        <v>81</v>
      </c>
      <c r="BK305" s="217">
        <f>ROUND(I305*H305,2)</f>
        <v>0</v>
      </c>
      <c r="BL305" s="18" t="s">
        <v>131</v>
      </c>
      <c r="BM305" s="216" t="s">
        <v>678</v>
      </c>
    </row>
    <row r="306" s="2" customFormat="1">
      <c r="A306" s="39"/>
      <c r="B306" s="40"/>
      <c r="C306" s="41"/>
      <c r="D306" s="218" t="s">
        <v>133</v>
      </c>
      <c r="E306" s="41"/>
      <c r="F306" s="219" t="s">
        <v>413</v>
      </c>
      <c r="G306" s="41"/>
      <c r="H306" s="41"/>
      <c r="I306" s="220"/>
      <c r="J306" s="41"/>
      <c r="K306" s="41"/>
      <c r="L306" s="45"/>
      <c r="M306" s="221"/>
      <c r="N306" s="222"/>
      <c r="O306" s="85"/>
      <c r="P306" s="85"/>
      <c r="Q306" s="85"/>
      <c r="R306" s="85"/>
      <c r="S306" s="85"/>
      <c r="T306" s="86"/>
      <c r="U306" s="39"/>
      <c r="V306" s="39"/>
      <c r="W306" s="39"/>
      <c r="X306" s="39"/>
      <c r="Y306" s="39"/>
      <c r="Z306" s="39"/>
      <c r="AA306" s="39"/>
      <c r="AB306" s="39"/>
      <c r="AC306" s="39"/>
      <c r="AD306" s="39"/>
      <c r="AE306" s="39"/>
      <c r="AT306" s="18" t="s">
        <v>133</v>
      </c>
      <c r="AU306" s="18" t="s">
        <v>83</v>
      </c>
    </row>
    <row r="307" s="13" customFormat="1">
      <c r="A307" s="13"/>
      <c r="B307" s="223"/>
      <c r="C307" s="224"/>
      <c r="D307" s="225" t="s">
        <v>135</v>
      </c>
      <c r="E307" s="226" t="s">
        <v>19</v>
      </c>
      <c r="F307" s="227" t="s">
        <v>679</v>
      </c>
      <c r="G307" s="224"/>
      <c r="H307" s="228">
        <v>4</v>
      </c>
      <c r="I307" s="229"/>
      <c r="J307" s="224"/>
      <c r="K307" s="224"/>
      <c r="L307" s="230"/>
      <c r="M307" s="231"/>
      <c r="N307" s="232"/>
      <c r="O307" s="232"/>
      <c r="P307" s="232"/>
      <c r="Q307" s="232"/>
      <c r="R307" s="232"/>
      <c r="S307" s="232"/>
      <c r="T307" s="233"/>
      <c r="U307" s="13"/>
      <c r="V307" s="13"/>
      <c r="W307" s="13"/>
      <c r="X307" s="13"/>
      <c r="Y307" s="13"/>
      <c r="Z307" s="13"/>
      <c r="AA307" s="13"/>
      <c r="AB307" s="13"/>
      <c r="AC307" s="13"/>
      <c r="AD307" s="13"/>
      <c r="AE307" s="13"/>
      <c r="AT307" s="234" t="s">
        <v>135</v>
      </c>
      <c r="AU307" s="234" t="s">
        <v>83</v>
      </c>
      <c r="AV307" s="13" t="s">
        <v>83</v>
      </c>
      <c r="AW307" s="13" t="s">
        <v>32</v>
      </c>
      <c r="AX307" s="13" t="s">
        <v>73</v>
      </c>
      <c r="AY307" s="234" t="s">
        <v>124</v>
      </c>
    </row>
    <row r="308" s="14" customFormat="1">
      <c r="A308" s="14"/>
      <c r="B308" s="235"/>
      <c r="C308" s="236"/>
      <c r="D308" s="225" t="s">
        <v>135</v>
      </c>
      <c r="E308" s="237" t="s">
        <v>19</v>
      </c>
      <c r="F308" s="238" t="s">
        <v>137</v>
      </c>
      <c r="G308" s="236"/>
      <c r="H308" s="239">
        <v>4</v>
      </c>
      <c r="I308" s="240"/>
      <c r="J308" s="236"/>
      <c r="K308" s="236"/>
      <c r="L308" s="241"/>
      <c r="M308" s="242"/>
      <c r="N308" s="243"/>
      <c r="O308" s="243"/>
      <c r="P308" s="243"/>
      <c r="Q308" s="243"/>
      <c r="R308" s="243"/>
      <c r="S308" s="243"/>
      <c r="T308" s="244"/>
      <c r="U308" s="14"/>
      <c r="V308" s="14"/>
      <c r="W308" s="14"/>
      <c r="X308" s="14"/>
      <c r="Y308" s="14"/>
      <c r="Z308" s="14"/>
      <c r="AA308" s="14"/>
      <c r="AB308" s="14"/>
      <c r="AC308" s="14"/>
      <c r="AD308" s="14"/>
      <c r="AE308" s="14"/>
      <c r="AT308" s="245" t="s">
        <v>135</v>
      </c>
      <c r="AU308" s="245" t="s">
        <v>83</v>
      </c>
      <c r="AV308" s="14" t="s">
        <v>131</v>
      </c>
      <c r="AW308" s="14" t="s">
        <v>32</v>
      </c>
      <c r="AX308" s="14" t="s">
        <v>81</v>
      </c>
      <c r="AY308" s="245" t="s">
        <v>124</v>
      </c>
    </row>
    <row r="309" s="2" customFormat="1" ht="37.8" customHeight="1">
      <c r="A309" s="39"/>
      <c r="B309" s="40"/>
      <c r="C309" s="205" t="s">
        <v>475</v>
      </c>
      <c r="D309" s="205" t="s">
        <v>126</v>
      </c>
      <c r="E309" s="206" t="s">
        <v>680</v>
      </c>
      <c r="F309" s="207" t="s">
        <v>681</v>
      </c>
      <c r="G309" s="208" t="s">
        <v>175</v>
      </c>
      <c r="H309" s="209">
        <v>270</v>
      </c>
      <c r="I309" s="210"/>
      <c r="J309" s="211">
        <f>ROUND(I309*H309,2)</f>
        <v>0</v>
      </c>
      <c r="K309" s="207" t="s">
        <v>130</v>
      </c>
      <c r="L309" s="45"/>
      <c r="M309" s="212" t="s">
        <v>19</v>
      </c>
      <c r="N309" s="213" t="s">
        <v>44</v>
      </c>
      <c r="O309" s="85"/>
      <c r="P309" s="214">
        <f>O309*H309</f>
        <v>0</v>
      </c>
      <c r="Q309" s="214">
        <v>0</v>
      </c>
      <c r="R309" s="214">
        <f>Q309*H309</f>
        <v>0</v>
      </c>
      <c r="S309" s="214">
        <v>0</v>
      </c>
      <c r="T309" s="215">
        <f>S309*H309</f>
        <v>0</v>
      </c>
      <c r="U309" s="39"/>
      <c r="V309" s="39"/>
      <c r="W309" s="39"/>
      <c r="X309" s="39"/>
      <c r="Y309" s="39"/>
      <c r="Z309" s="39"/>
      <c r="AA309" s="39"/>
      <c r="AB309" s="39"/>
      <c r="AC309" s="39"/>
      <c r="AD309" s="39"/>
      <c r="AE309" s="39"/>
      <c r="AR309" s="216" t="s">
        <v>131</v>
      </c>
      <c r="AT309" s="216" t="s">
        <v>126</v>
      </c>
      <c r="AU309" s="216" t="s">
        <v>83</v>
      </c>
      <c r="AY309" s="18" t="s">
        <v>124</v>
      </c>
      <c r="BE309" s="217">
        <f>IF(N309="základní",J309,0)</f>
        <v>0</v>
      </c>
      <c r="BF309" s="217">
        <f>IF(N309="snížená",J309,0)</f>
        <v>0</v>
      </c>
      <c r="BG309" s="217">
        <f>IF(N309="zákl. přenesená",J309,0)</f>
        <v>0</v>
      </c>
      <c r="BH309" s="217">
        <f>IF(N309="sníž. přenesená",J309,0)</f>
        <v>0</v>
      </c>
      <c r="BI309" s="217">
        <f>IF(N309="nulová",J309,0)</f>
        <v>0</v>
      </c>
      <c r="BJ309" s="18" t="s">
        <v>81</v>
      </c>
      <c r="BK309" s="217">
        <f>ROUND(I309*H309,2)</f>
        <v>0</v>
      </c>
      <c r="BL309" s="18" t="s">
        <v>131</v>
      </c>
      <c r="BM309" s="216" t="s">
        <v>682</v>
      </c>
    </row>
    <row r="310" s="2" customFormat="1">
      <c r="A310" s="39"/>
      <c r="B310" s="40"/>
      <c r="C310" s="41"/>
      <c r="D310" s="218" t="s">
        <v>133</v>
      </c>
      <c r="E310" s="41"/>
      <c r="F310" s="219" t="s">
        <v>683</v>
      </c>
      <c r="G310" s="41"/>
      <c r="H310" s="41"/>
      <c r="I310" s="220"/>
      <c r="J310" s="41"/>
      <c r="K310" s="41"/>
      <c r="L310" s="45"/>
      <c r="M310" s="221"/>
      <c r="N310" s="222"/>
      <c r="O310" s="85"/>
      <c r="P310" s="85"/>
      <c r="Q310" s="85"/>
      <c r="R310" s="85"/>
      <c r="S310" s="85"/>
      <c r="T310" s="86"/>
      <c r="U310" s="39"/>
      <c r="V310" s="39"/>
      <c r="W310" s="39"/>
      <c r="X310" s="39"/>
      <c r="Y310" s="39"/>
      <c r="Z310" s="39"/>
      <c r="AA310" s="39"/>
      <c r="AB310" s="39"/>
      <c r="AC310" s="39"/>
      <c r="AD310" s="39"/>
      <c r="AE310" s="39"/>
      <c r="AT310" s="18" t="s">
        <v>133</v>
      </c>
      <c r="AU310" s="18" t="s">
        <v>83</v>
      </c>
    </row>
    <row r="311" s="13" customFormat="1">
      <c r="A311" s="13"/>
      <c r="B311" s="223"/>
      <c r="C311" s="224"/>
      <c r="D311" s="225" t="s">
        <v>135</v>
      </c>
      <c r="E311" s="226" t="s">
        <v>19</v>
      </c>
      <c r="F311" s="227" t="s">
        <v>684</v>
      </c>
      <c r="G311" s="224"/>
      <c r="H311" s="228">
        <v>270</v>
      </c>
      <c r="I311" s="229"/>
      <c r="J311" s="224"/>
      <c r="K311" s="224"/>
      <c r="L311" s="230"/>
      <c r="M311" s="231"/>
      <c r="N311" s="232"/>
      <c r="O311" s="232"/>
      <c r="P311" s="232"/>
      <c r="Q311" s="232"/>
      <c r="R311" s="232"/>
      <c r="S311" s="232"/>
      <c r="T311" s="233"/>
      <c r="U311" s="13"/>
      <c r="V311" s="13"/>
      <c r="W311" s="13"/>
      <c r="X311" s="13"/>
      <c r="Y311" s="13"/>
      <c r="Z311" s="13"/>
      <c r="AA311" s="13"/>
      <c r="AB311" s="13"/>
      <c r="AC311" s="13"/>
      <c r="AD311" s="13"/>
      <c r="AE311" s="13"/>
      <c r="AT311" s="234" t="s">
        <v>135</v>
      </c>
      <c r="AU311" s="234" t="s">
        <v>83</v>
      </c>
      <c r="AV311" s="13" t="s">
        <v>83</v>
      </c>
      <c r="AW311" s="13" t="s">
        <v>32</v>
      </c>
      <c r="AX311" s="13" t="s">
        <v>73</v>
      </c>
      <c r="AY311" s="234" t="s">
        <v>124</v>
      </c>
    </row>
    <row r="312" s="14" customFormat="1">
      <c r="A312" s="14"/>
      <c r="B312" s="235"/>
      <c r="C312" s="236"/>
      <c r="D312" s="225" t="s">
        <v>135</v>
      </c>
      <c r="E312" s="237" t="s">
        <v>19</v>
      </c>
      <c r="F312" s="238" t="s">
        <v>137</v>
      </c>
      <c r="G312" s="236"/>
      <c r="H312" s="239">
        <v>270</v>
      </c>
      <c r="I312" s="240"/>
      <c r="J312" s="236"/>
      <c r="K312" s="236"/>
      <c r="L312" s="241"/>
      <c r="M312" s="242"/>
      <c r="N312" s="243"/>
      <c r="O312" s="243"/>
      <c r="P312" s="243"/>
      <c r="Q312" s="243"/>
      <c r="R312" s="243"/>
      <c r="S312" s="243"/>
      <c r="T312" s="244"/>
      <c r="U312" s="14"/>
      <c r="V312" s="14"/>
      <c r="W312" s="14"/>
      <c r="X312" s="14"/>
      <c r="Y312" s="14"/>
      <c r="Z312" s="14"/>
      <c r="AA312" s="14"/>
      <c r="AB312" s="14"/>
      <c r="AC312" s="14"/>
      <c r="AD312" s="14"/>
      <c r="AE312" s="14"/>
      <c r="AT312" s="245" t="s">
        <v>135</v>
      </c>
      <c r="AU312" s="245" t="s">
        <v>83</v>
      </c>
      <c r="AV312" s="14" t="s">
        <v>131</v>
      </c>
      <c r="AW312" s="14" t="s">
        <v>32</v>
      </c>
      <c r="AX312" s="14" t="s">
        <v>81</v>
      </c>
      <c r="AY312" s="245" t="s">
        <v>124</v>
      </c>
    </row>
    <row r="313" s="2" customFormat="1" ht="37.8" customHeight="1">
      <c r="A313" s="39"/>
      <c r="B313" s="40"/>
      <c r="C313" s="205" t="s">
        <v>482</v>
      </c>
      <c r="D313" s="205" t="s">
        <v>126</v>
      </c>
      <c r="E313" s="206" t="s">
        <v>685</v>
      </c>
      <c r="F313" s="207" t="s">
        <v>686</v>
      </c>
      <c r="G313" s="208" t="s">
        <v>129</v>
      </c>
      <c r="H313" s="209">
        <v>36</v>
      </c>
      <c r="I313" s="210"/>
      <c r="J313" s="211">
        <f>ROUND(I313*H313,2)</f>
        <v>0</v>
      </c>
      <c r="K313" s="207" t="s">
        <v>130</v>
      </c>
      <c r="L313" s="45"/>
      <c r="M313" s="212" t="s">
        <v>19</v>
      </c>
      <c r="N313" s="213" t="s">
        <v>44</v>
      </c>
      <c r="O313" s="85"/>
      <c r="P313" s="214">
        <f>O313*H313</f>
        <v>0</v>
      </c>
      <c r="Q313" s="214">
        <v>0</v>
      </c>
      <c r="R313" s="214">
        <f>Q313*H313</f>
        <v>0</v>
      </c>
      <c r="S313" s="214">
        <v>0</v>
      </c>
      <c r="T313" s="215">
        <f>S313*H313</f>
        <v>0</v>
      </c>
      <c r="U313" s="39"/>
      <c r="V313" s="39"/>
      <c r="W313" s="39"/>
      <c r="X313" s="39"/>
      <c r="Y313" s="39"/>
      <c r="Z313" s="39"/>
      <c r="AA313" s="39"/>
      <c r="AB313" s="39"/>
      <c r="AC313" s="39"/>
      <c r="AD313" s="39"/>
      <c r="AE313" s="39"/>
      <c r="AR313" s="216" t="s">
        <v>131</v>
      </c>
      <c r="AT313" s="216" t="s">
        <v>126</v>
      </c>
      <c r="AU313" s="216" t="s">
        <v>83</v>
      </c>
      <c r="AY313" s="18" t="s">
        <v>124</v>
      </c>
      <c r="BE313" s="217">
        <f>IF(N313="základní",J313,0)</f>
        <v>0</v>
      </c>
      <c r="BF313" s="217">
        <f>IF(N313="snížená",J313,0)</f>
        <v>0</v>
      </c>
      <c r="BG313" s="217">
        <f>IF(N313="zákl. přenesená",J313,0)</f>
        <v>0</v>
      </c>
      <c r="BH313" s="217">
        <f>IF(N313="sníž. přenesená",J313,0)</f>
        <v>0</v>
      </c>
      <c r="BI313" s="217">
        <f>IF(N313="nulová",J313,0)</f>
        <v>0</v>
      </c>
      <c r="BJ313" s="18" t="s">
        <v>81</v>
      </c>
      <c r="BK313" s="217">
        <f>ROUND(I313*H313,2)</f>
        <v>0</v>
      </c>
      <c r="BL313" s="18" t="s">
        <v>131</v>
      </c>
      <c r="BM313" s="216" t="s">
        <v>687</v>
      </c>
    </row>
    <row r="314" s="2" customFormat="1">
      <c r="A314" s="39"/>
      <c r="B314" s="40"/>
      <c r="C314" s="41"/>
      <c r="D314" s="218" t="s">
        <v>133</v>
      </c>
      <c r="E314" s="41"/>
      <c r="F314" s="219" t="s">
        <v>688</v>
      </c>
      <c r="G314" s="41"/>
      <c r="H314" s="41"/>
      <c r="I314" s="220"/>
      <c r="J314" s="41"/>
      <c r="K314" s="41"/>
      <c r="L314" s="45"/>
      <c r="M314" s="221"/>
      <c r="N314" s="222"/>
      <c r="O314" s="85"/>
      <c r="P314" s="85"/>
      <c r="Q314" s="85"/>
      <c r="R314" s="85"/>
      <c r="S314" s="85"/>
      <c r="T314" s="86"/>
      <c r="U314" s="39"/>
      <c r="V314" s="39"/>
      <c r="W314" s="39"/>
      <c r="X314" s="39"/>
      <c r="Y314" s="39"/>
      <c r="Z314" s="39"/>
      <c r="AA314" s="39"/>
      <c r="AB314" s="39"/>
      <c r="AC314" s="39"/>
      <c r="AD314" s="39"/>
      <c r="AE314" s="39"/>
      <c r="AT314" s="18" t="s">
        <v>133</v>
      </c>
      <c r="AU314" s="18" t="s">
        <v>83</v>
      </c>
    </row>
    <row r="315" s="13" customFormat="1">
      <c r="A315" s="13"/>
      <c r="B315" s="223"/>
      <c r="C315" s="224"/>
      <c r="D315" s="225" t="s">
        <v>135</v>
      </c>
      <c r="E315" s="226" t="s">
        <v>19</v>
      </c>
      <c r="F315" s="227" t="s">
        <v>689</v>
      </c>
      <c r="G315" s="224"/>
      <c r="H315" s="228">
        <v>36</v>
      </c>
      <c r="I315" s="229"/>
      <c r="J315" s="224"/>
      <c r="K315" s="224"/>
      <c r="L315" s="230"/>
      <c r="M315" s="231"/>
      <c r="N315" s="232"/>
      <c r="O315" s="232"/>
      <c r="P315" s="232"/>
      <c r="Q315" s="232"/>
      <c r="R315" s="232"/>
      <c r="S315" s="232"/>
      <c r="T315" s="233"/>
      <c r="U315" s="13"/>
      <c r="V315" s="13"/>
      <c r="W315" s="13"/>
      <c r="X315" s="13"/>
      <c r="Y315" s="13"/>
      <c r="Z315" s="13"/>
      <c r="AA315" s="13"/>
      <c r="AB315" s="13"/>
      <c r="AC315" s="13"/>
      <c r="AD315" s="13"/>
      <c r="AE315" s="13"/>
      <c r="AT315" s="234" t="s">
        <v>135</v>
      </c>
      <c r="AU315" s="234" t="s">
        <v>83</v>
      </c>
      <c r="AV315" s="13" t="s">
        <v>83</v>
      </c>
      <c r="AW315" s="13" t="s">
        <v>32</v>
      </c>
      <c r="AX315" s="13" t="s">
        <v>73</v>
      </c>
      <c r="AY315" s="234" t="s">
        <v>124</v>
      </c>
    </row>
    <row r="316" s="14" customFormat="1">
      <c r="A316" s="14"/>
      <c r="B316" s="235"/>
      <c r="C316" s="236"/>
      <c r="D316" s="225" t="s">
        <v>135</v>
      </c>
      <c r="E316" s="237" t="s">
        <v>19</v>
      </c>
      <c r="F316" s="238" t="s">
        <v>137</v>
      </c>
      <c r="G316" s="236"/>
      <c r="H316" s="239">
        <v>36</v>
      </c>
      <c r="I316" s="240"/>
      <c r="J316" s="236"/>
      <c r="K316" s="236"/>
      <c r="L316" s="241"/>
      <c r="M316" s="242"/>
      <c r="N316" s="243"/>
      <c r="O316" s="243"/>
      <c r="P316" s="243"/>
      <c r="Q316" s="243"/>
      <c r="R316" s="243"/>
      <c r="S316" s="243"/>
      <c r="T316" s="244"/>
      <c r="U316" s="14"/>
      <c r="V316" s="14"/>
      <c r="W316" s="14"/>
      <c r="X316" s="14"/>
      <c r="Y316" s="14"/>
      <c r="Z316" s="14"/>
      <c r="AA316" s="14"/>
      <c r="AB316" s="14"/>
      <c r="AC316" s="14"/>
      <c r="AD316" s="14"/>
      <c r="AE316" s="14"/>
      <c r="AT316" s="245" t="s">
        <v>135</v>
      </c>
      <c r="AU316" s="245" t="s">
        <v>83</v>
      </c>
      <c r="AV316" s="14" t="s">
        <v>131</v>
      </c>
      <c r="AW316" s="14" t="s">
        <v>32</v>
      </c>
      <c r="AX316" s="14" t="s">
        <v>81</v>
      </c>
      <c r="AY316" s="245" t="s">
        <v>124</v>
      </c>
    </row>
    <row r="317" s="2" customFormat="1" ht="16.5" customHeight="1">
      <c r="A317" s="39"/>
      <c r="B317" s="40"/>
      <c r="C317" s="205" t="s">
        <v>487</v>
      </c>
      <c r="D317" s="205" t="s">
        <v>126</v>
      </c>
      <c r="E317" s="206" t="s">
        <v>422</v>
      </c>
      <c r="F317" s="207" t="s">
        <v>423</v>
      </c>
      <c r="G317" s="208" t="s">
        <v>129</v>
      </c>
      <c r="H317" s="209">
        <v>100</v>
      </c>
      <c r="I317" s="210"/>
      <c r="J317" s="211">
        <f>ROUND(I317*H317,2)</f>
        <v>0</v>
      </c>
      <c r="K317" s="207" t="s">
        <v>19</v>
      </c>
      <c r="L317" s="45"/>
      <c r="M317" s="212" t="s">
        <v>19</v>
      </c>
      <c r="N317" s="213" t="s">
        <v>44</v>
      </c>
      <c r="O317" s="85"/>
      <c r="P317" s="214">
        <f>O317*H317</f>
        <v>0</v>
      </c>
      <c r="Q317" s="214">
        <v>0</v>
      </c>
      <c r="R317" s="214">
        <f>Q317*H317</f>
        <v>0</v>
      </c>
      <c r="S317" s="214">
        <v>0</v>
      </c>
      <c r="T317" s="215">
        <f>S317*H317</f>
        <v>0</v>
      </c>
      <c r="U317" s="39"/>
      <c r="V317" s="39"/>
      <c r="W317" s="39"/>
      <c r="X317" s="39"/>
      <c r="Y317" s="39"/>
      <c r="Z317" s="39"/>
      <c r="AA317" s="39"/>
      <c r="AB317" s="39"/>
      <c r="AC317" s="39"/>
      <c r="AD317" s="39"/>
      <c r="AE317" s="39"/>
      <c r="AR317" s="216" t="s">
        <v>131</v>
      </c>
      <c r="AT317" s="216" t="s">
        <v>126</v>
      </c>
      <c r="AU317" s="216" t="s">
        <v>83</v>
      </c>
      <c r="AY317" s="18" t="s">
        <v>124</v>
      </c>
      <c r="BE317" s="217">
        <f>IF(N317="základní",J317,0)</f>
        <v>0</v>
      </c>
      <c r="BF317" s="217">
        <f>IF(N317="snížená",J317,0)</f>
        <v>0</v>
      </c>
      <c r="BG317" s="217">
        <f>IF(N317="zákl. přenesená",J317,0)</f>
        <v>0</v>
      </c>
      <c r="BH317" s="217">
        <f>IF(N317="sníž. přenesená",J317,0)</f>
        <v>0</v>
      </c>
      <c r="BI317" s="217">
        <f>IF(N317="nulová",J317,0)</f>
        <v>0</v>
      </c>
      <c r="BJ317" s="18" t="s">
        <v>81</v>
      </c>
      <c r="BK317" s="217">
        <f>ROUND(I317*H317,2)</f>
        <v>0</v>
      </c>
      <c r="BL317" s="18" t="s">
        <v>131</v>
      </c>
      <c r="BM317" s="216" t="s">
        <v>690</v>
      </c>
    </row>
    <row r="318" s="13" customFormat="1">
      <c r="A318" s="13"/>
      <c r="B318" s="223"/>
      <c r="C318" s="224"/>
      <c r="D318" s="225" t="s">
        <v>135</v>
      </c>
      <c r="E318" s="226" t="s">
        <v>19</v>
      </c>
      <c r="F318" s="227" t="s">
        <v>425</v>
      </c>
      <c r="G318" s="224"/>
      <c r="H318" s="228">
        <v>100</v>
      </c>
      <c r="I318" s="229"/>
      <c r="J318" s="224"/>
      <c r="K318" s="224"/>
      <c r="L318" s="230"/>
      <c r="M318" s="231"/>
      <c r="N318" s="232"/>
      <c r="O318" s="232"/>
      <c r="P318" s="232"/>
      <c r="Q318" s="232"/>
      <c r="R318" s="232"/>
      <c r="S318" s="232"/>
      <c r="T318" s="233"/>
      <c r="U318" s="13"/>
      <c r="V318" s="13"/>
      <c r="W318" s="13"/>
      <c r="X318" s="13"/>
      <c r="Y318" s="13"/>
      <c r="Z318" s="13"/>
      <c r="AA318" s="13"/>
      <c r="AB318" s="13"/>
      <c r="AC318" s="13"/>
      <c r="AD318" s="13"/>
      <c r="AE318" s="13"/>
      <c r="AT318" s="234" t="s">
        <v>135</v>
      </c>
      <c r="AU318" s="234" t="s">
        <v>83</v>
      </c>
      <c r="AV318" s="13" t="s">
        <v>83</v>
      </c>
      <c r="AW318" s="13" t="s">
        <v>32</v>
      </c>
      <c r="AX318" s="13" t="s">
        <v>73</v>
      </c>
      <c r="AY318" s="234" t="s">
        <v>124</v>
      </c>
    </row>
    <row r="319" s="14" customFormat="1">
      <c r="A319" s="14"/>
      <c r="B319" s="235"/>
      <c r="C319" s="236"/>
      <c r="D319" s="225" t="s">
        <v>135</v>
      </c>
      <c r="E319" s="237" t="s">
        <v>19</v>
      </c>
      <c r="F319" s="238" t="s">
        <v>137</v>
      </c>
      <c r="G319" s="236"/>
      <c r="H319" s="239">
        <v>100</v>
      </c>
      <c r="I319" s="240"/>
      <c r="J319" s="236"/>
      <c r="K319" s="236"/>
      <c r="L319" s="241"/>
      <c r="M319" s="242"/>
      <c r="N319" s="243"/>
      <c r="O319" s="243"/>
      <c r="P319" s="243"/>
      <c r="Q319" s="243"/>
      <c r="R319" s="243"/>
      <c r="S319" s="243"/>
      <c r="T319" s="244"/>
      <c r="U319" s="14"/>
      <c r="V319" s="14"/>
      <c r="W319" s="14"/>
      <c r="X319" s="14"/>
      <c r="Y319" s="14"/>
      <c r="Z319" s="14"/>
      <c r="AA319" s="14"/>
      <c r="AB319" s="14"/>
      <c r="AC319" s="14"/>
      <c r="AD319" s="14"/>
      <c r="AE319" s="14"/>
      <c r="AT319" s="245" t="s">
        <v>135</v>
      </c>
      <c r="AU319" s="245" t="s">
        <v>83</v>
      </c>
      <c r="AV319" s="14" t="s">
        <v>131</v>
      </c>
      <c r="AW319" s="14" t="s">
        <v>32</v>
      </c>
      <c r="AX319" s="14" t="s">
        <v>81</v>
      </c>
      <c r="AY319" s="245" t="s">
        <v>124</v>
      </c>
    </row>
    <row r="320" s="12" customFormat="1" ht="22.8" customHeight="1">
      <c r="A320" s="12"/>
      <c r="B320" s="189"/>
      <c r="C320" s="190"/>
      <c r="D320" s="191" t="s">
        <v>72</v>
      </c>
      <c r="E320" s="203" t="s">
        <v>426</v>
      </c>
      <c r="F320" s="203" t="s">
        <v>427</v>
      </c>
      <c r="G320" s="190"/>
      <c r="H320" s="190"/>
      <c r="I320" s="193"/>
      <c r="J320" s="204">
        <f>BK320</f>
        <v>0</v>
      </c>
      <c r="K320" s="190"/>
      <c r="L320" s="195"/>
      <c r="M320" s="196"/>
      <c r="N320" s="197"/>
      <c r="O320" s="197"/>
      <c r="P320" s="198">
        <f>SUM(P321:P359)</f>
        <v>0</v>
      </c>
      <c r="Q320" s="197"/>
      <c r="R320" s="198">
        <f>SUM(R321:R359)</f>
        <v>0</v>
      </c>
      <c r="S320" s="197"/>
      <c r="T320" s="199">
        <f>SUM(T321:T359)</f>
        <v>0</v>
      </c>
      <c r="U320" s="12"/>
      <c r="V320" s="12"/>
      <c r="W320" s="12"/>
      <c r="X320" s="12"/>
      <c r="Y320" s="12"/>
      <c r="Z320" s="12"/>
      <c r="AA320" s="12"/>
      <c r="AB320" s="12"/>
      <c r="AC320" s="12"/>
      <c r="AD320" s="12"/>
      <c r="AE320" s="12"/>
      <c r="AR320" s="200" t="s">
        <v>81</v>
      </c>
      <c r="AT320" s="201" t="s">
        <v>72</v>
      </c>
      <c r="AU320" s="201" t="s">
        <v>81</v>
      </c>
      <c r="AY320" s="200" t="s">
        <v>124</v>
      </c>
      <c r="BK320" s="202">
        <f>SUM(BK321:BK359)</f>
        <v>0</v>
      </c>
    </row>
    <row r="321" s="2" customFormat="1" ht="24.15" customHeight="1">
      <c r="A321" s="39"/>
      <c r="B321" s="40"/>
      <c r="C321" s="205" t="s">
        <v>497</v>
      </c>
      <c r="D321" s="205" t="s">
        <v>126</v>
      </c>
      <c r="E321" s="206" t="s">
        <v>429</v>
      </c>
      <c r="F321" s="207" t="s">
        <v>430</v>
      </c>
      <c r="G321" s="208" t="s">
        <v>200</v>
      </c>
      <c r="H321" s="209">
        <v>236.58799999999999</v>
      </c>
      <c r="I321" s="210"/>
      <c r="J321" s="211">
        <f>ROUND(I321*H321,2)</f>
        <v>0</v>
      </c>
      <c r="K321" s="207" t="s">
        <v>130</v>
      </c>
      <c r="L321" s="45"/>
      <c r="M321" s="212" t="s">
        <v>19</v>
      </c>
      <c r="N321" s="213" t="s">
        <v>44</v>
      </c>
      <c r="O321" s="85"/>
      <c r="P321" s="214">
        <f>O321*H321</f>
        <v>0</v>
      </c>
      <c r="Q321" s="214">
        <v>0</v>
      </c>
      <c r="R321" s="214">
        <f>Q321*H321</f>
        <v>0</v>
      </c>
      <c r="S321" s="214">
        <v>0</v>
      </c>
      <c r="T321" s="215">
        <f>S321*H321</f>
        <v>0</v>
      </c>
      <c r="U321" s="39"/>
      <c r="V321" s="39"/>
      <c r="W321" s="39"/>
      <c r="X321" s="39"/>
      <c r="Y321" s="39"/>
      <c r="Z321" s="39"/>
      <c r="AA321" s="39"/>
      <c r="AB321" s="39"/>
      <c r="AC321" s="39"/>
      <c r="AD321" s="39"/>
      <c r="AE321" s="39"/>
      <c r="AR321" s="216" t="s">
        <v>131</v>
      </c>
      <c r="AT321" s="216" t="s">
        <v>126</v>
      </c>
      <c r="AU321" s="216" t="s">
        <v>83</v>
      </c>
      <c r="AY321" s="18" t="s">
        <v>124</v>
      </c>
      <c r="BE321" s="217">
        <f>IF(N321="základní",J321,0)</f>
        <v>0</v>
      </c>
      <c r="BF321" s="217">
        <f>IF(N321="snížená",J321,0)</f>
        <v>0</v>
      </c>
      <c r="BG321" s="217">
        <f>IF(N321="zákl. přenesená",J321,0)</f>
        <v>0</v>
      </c>
      <c r="BH321" s="217">
        <f>IF(N321="sníž. přenesená",J321,0)</f>
        <v>0</v>
      </c>
      <c r="BI321" s="217">
        <f>IF(N321="nulová",J321,0)</f>
        <v>0</v>
      </c>
      <c r="BJ321" s="18" t="s">
        <v>81</v>
      </c>
      <c r="BK321" s="217">
        <f>ROUND(I321*H321,2)</f>
        <v>0</v>
      </c>
      <c r="BL321" s="18" t="s">
        <v>131</v>
      </c>
      <c r="BM321" s="216" t="s">
        <v>691</v>
      </c>
    </row>
    <row r="322" s="2" customFormat="1">
      <c r="A322" s="39"/>
      <c r="B322" s="40"/>
      <c r="C322" s="41"/>
      <c r="D322" s="218" t="s">
        <v>133</v>
      </c>
      <c r="E322" s="41"/>
      <c r="F322" s="219" t="s">
        <v>432</v>
      </c>
      <c r="G322" s="41"/>
      <c r="H322" s="41"/>
      <c r="I322" s="220"/>
      <c r="J322" s="41"/>
      <c r="K322" s="41"/>
      <c r="L322" s="45"/>
      <c r="M322" s="221"/>
      <c r="N322" s="222"/>
      <c r="O322" s="85"/>
      <c r="P322" s="85"/>
      <c r="Q322" s="85"/>
      <c r="R322" s="85"/>
      <c r="S322" s="85"/>
      <c r="T322" s="86"/>
      <c r="U322" s="39"/>
      <c r="V322" s="39"/>
      <c r="W322" s="39"/>
      <c r="X322" s="39"/>
      <c r="Y322" s="39"/>
      <c r="Z322" s="39"/>
      <c r="AA322" s="39"/>
      <c r="AB322" s="39"/>
      <c r="AC322" s="39"/>
      <c r="AD322" s="39"/>
      <c r="AE322" s="39"/>
      <c r="AT322" s="18" t="s">
        <v>133</v>
      </c>
      <c r="AU322" s="18" t="s">
        <v>83</v>
      </c>
    </row>
    <row r="323" s="13" customFormat="1">
      <c r="A323" s="13"/>
      <c r="B323" s="223"/>
      <c r="C323" s="224"/>
      <c r="D323" s="225" t="s">
        <v>135</v>
      </c>
      <c r="E323" s="226" t="s">
        <v>19</v>
      </c>
      <c r="F323" s="227" t="s">
        <v>692</v>
      </c>
      <c r="G323" s="224"/>
      <c r="H323" s="228">
        <v>196.58799999999999</v>
      </c>
      <c r="I323" s="229"/>
      <c r="J323" s="224"/>
      <c r="K323" s="224"/>
      <c r="L323" s="230"/>
      <c r="M323" s="231"/>
      <c r="N323" s="232"/>
      <c r="O323" s="232"/>
      <c r="P323" s="232"/>
      <c r="Q323" s="232"/>
      <c r="R323" s="232"/>
      <c r="S323" s="232"/>
      <c r="T323" s="233"/>
      <c r="U323" s="13"/>
      <c r="V323" s="13"/>
      <c r="W323" s="13"/>
      <c r="X323" s="13"/>
      <c r="Y323" s="13"/>
      <c r="Z323" s="13"/>
      <c r="AA323" s="13"/>
      <c r="AB323" s="13"/>
      <c r="AC323" s="13"/>
      <c r="AD323" s="13"/>
      <c r="AE323" s="13"/>
      <c r="AT323" s="234" t="s">
        <v>135</v>
      </c>
      <c r="AU323" s="234" t="s">
        <v>83</v>
      </c>
      <c r="AV323" s="13" t="s">
        <v>83</v>
      </c>
      <c r="AW323" s="13" t="s">
        <v>32</v>
      </c>
      <c r="AX323" s="13" t="s">
        <v>73</v>
      </c>
      <c r="AY323" s="234" t="s">
        <v>124</v>
      </c>
    </row>
    <row r="324" s="13" customFormat="1">
      <c r="A324" s="13"/>
      <c r="B324" s="223"/>
      <c r="C324" s="224"/>
      <c r="D324" s="225" t="s">
        <v>135</v>
      </c>
      <c r="E324" s="226" t="s">
        <v>19</v>
      </c>
      <c r="F324" s="227" t="s">
        <v>433</v>
      </c>
      <c r="G324" s="224"/>
      <c r="H324" s="228">
        <v>40</v>
      </c>
      <c r="I324" s="229"/>
      <c r="J324" s="224"/>
      <c r="K324" s="224"/>
      <c r="L324" s="230"/>
      <c r="M324" s="231"/>
      <c r="N324" s="232"/>
      <c r="O324" s="232"/>
      <c r="P324" s="232"/>
      <c r="Q324" s="232"/>
      <c r="R324" s="232"/>
      <c r="S324" s="232"/>
      <c r="T324" s="233"/>
      <c r="U324" s="13"/>
      <c r="V324" s="13"/>
      <c r="W324" s="13"/>
      <c r="X324" s="13"/>
      <c r="Y324" s="13"/>
      <c r="Z324" s="13"/>
      <c r="AA324" s="13"/>
      <c r="AB324" s="13"/>
      <c r="AC324" s="13"/>
      <c r="AD324" s="13"/>
      <c r="AE324" s="13"/>
      <c r="AT324" s="234" t="s">
        <v>135</v>
      </c>
      <c r="AU324" s="234" t="s">
        <v>83</v>
      </c>
      <c r="AV324" s="13" t="s">
        <v>83</v>
      </c>
      <c r="AW324" s="13" t="s">
        <v>32</v>
      </c>
      <c r="AX324" s="13" t="s">
        <v>73</v>
      </c>
      <c r="AY324" s="234" t="s">
        <v>124</v>
      </c>
    </row>
    <row r="325" s="14" customFormat="1">
      <c r="A325" s="14"/>
      <c r="B325" s="235"/>
      <c r="C325" s="236"/>
      <c r="D325" s="225" t="s">
        <v>135</v>
      </c>
      <c r="E325" s="237" t="s">
        <v>19</v>
      </c>
      <c r="F325" s="238" t="s">
        <v>137</v>
      </c>
      <c r="G325" s="236"/>
      <c r="H325" s="239">
        <v>236.58799999999999</v>
      </c>
      <c r="I325" s="240"/>
      <c r="J325" s="236"/>
      <c r="K325" s="236"/>
      <c r="L325" s="241"/>
      <c r="M325" s="242"/>
      <c r="N325" s="243"/>
      <c r="O325" s="243"/>
      <c r="P325" s="243"/>
      <c r="Q325" s="243"/>
      <c r="R325" s="243"/>
      <c r="S325" s="243"/>
      <c r="T325" s="244"/>
      <c r="U325" s="14"/>
      <c r="V325" s="14"/>
      <c r="W325" s="14"/>
      <c r="X325" s="14"/>
      <c r="Y325" s="14"/>
      <c r="Z325" s="14"/>
      <c r="AA325" s="14"/>
      <c r="AB325" s="14"/>
      <c r="AC325" s="14"/>
      <c r="AD325" s="14"/>
      <c r="AE325" s="14"/>
      <c r="AT325" s="245" t="s">
        <v>135</v>
      </c>
      <c r="AU325" s="245" t="s">
        <v>83</v>
      </c>
      <c r="AV325" s="14" t="s">
        <v>131</v>
      </c>
      <c r="AW325" s="14" t="s">
        <v>32</v>
      </c>
      <c r="AX325" s="14" t="s">
        <v>81</v>
      </c>
      <c r="AY325" s="245" t="s">
        <v>124</v>
      </c>
    </row>
    <row r="326" s="2" customFormat="1" ht="24.15" customHeight="1">
      <c r="A326" s="39"/>
      <c r="B326" s="40"/>
      <c r="C326" s="205" t="s">
        <v>503</v>
      </c>
      <c r="D326" s="205" t="s">
        <v>126</v>
      </c>
      <c r="E326" s="206" t="s">
        <v>436</v>
      </c>
      <c r="F326" s="207" t="s">
        <v>437</v>
      </c>
      <c r="G326" s="208" t="s">
        <v>200</v>
      </c>
      <c r="H326" s="209">
        <v>4495.1719999999996</v>
      </c>
      <c r="I326" s="210"/>
      <c r="J326" s="211">
        <f>ROUND(I326*H326,2)</f>
        <v>0</v>
      </c>
      <c r="K326" s="207" t="s">
        <v>130</v>
      </c>
      <c r="L326" s="45"/>
      <c r="M326" s="212" t="s">
        <v>19</v>
      </c>
      <c r="N326" s="213" t="s">
        <v>44</v>
      </c>
      <c r="O326" s="85"/>
      <c r="P326" s="214">
        <f>O326*H326</f>
        <v>0</v>
      </c>
      <c r="Q326" s="214">
        <v>0</v>
      </c>
      <c r="R326" s="214">
        <f>Q326*H326</f>
        <v>0</v>
      </c>
      <c r="S326" s="214">
        <v>0</v>
      </c>
      <c r="T326" s="215">
        <f>S326*H326</f>
        <v>0</v>
      </c>
      <c r="U326" s="39"/>
      <c r="V326" s="39"/>
      <c r="W326" s="39"/>
      <c r="X326" s="39"/>
      <c r="Y326" s="39"/>
      <c r="Z326" s="39"/>
      <c r="AA326" s="39"/>
      <c r="AB326" s="39"/>
      <c r="AC326" s="39"/>
      <c r="AD326" s="39"/>
      <c r="AE326" s="39"/>
      <c r="AR326" s="216" t="s">
        <v>131</v>
      </c>
      <c r="AT326" s="216" t="s">
        <v>126</v>
      </c>
      <c r="AU326" s="216" t="s">
        <v>83</v>
      </c>
      <c r="AY326" s="18" t="s">
        <v>124</v>
      </c>
      <c r="BE326" s="217">
        <f>IF(N326="základní",J326,0)</f>
        <v>0</v>
      </c>
      <c r="BF326" s="217">
        <f>IF(N326="snížená",J326,0)</f>
        <v>0</v>
      </c>
      <c r="BG326" s="217">
        <f>IF(N326="zákl. přenesená",J326,0)</f>
        <v>0</v>
      </c>
      <c r="BH326" s="217">
        <f>IF(N326="sníž. přenesená",J326,0)</f>
        <v>0</v>
      </c>
      <c r="BI326" s="217">
        <f>IF(N326="nulová",J326,0)</f>
        <v>0</v>
      </c>
      <c r="BJ326" s="18" t="s">
        <v>81</v>
      </c>
      <c r="BK326" s="217">
        <f>ROUND(I326*H326,2)</f>
        <v>0</v>
      </c>
      <c r="BL326" s="18" t="s">
        <v>131</v>
      </c>
      <c r="BM326" s="216" t="s">
        <v>693</v>
      </c>
    </row>
    <row r="327" s="2" customFormat="1">
      <c r="A327" s="39"/>
      <c r="B327" s="40"/>
      <c r="C327" s="41"/>
      <c r="D327" s="218" t="s">
        <v>133</v>
      </c>
      <c r="E327" s="41"/>
      <c r="F327" s="219" t="s">
        <v>439</v>
      </c>
      <c r="G327" s="41"/>
      <c r="H327" s="41"/>
      <c r="I327" s="220"/>
      <c r="J327" s="41"/>
      <c r="K327" s="41"/>
      <c r="L327" s="45"/>
      <c r="M327" s="221"/>
      <c r="N327" s="222"/>
      <c r="O327" s="85"/>
      <c r="P327" s="85"/>
      <c r="Q327" s="85"/>
      <c r="R327" s="85"/>
      <c r="S327" s="85"/>
      <c r="T327" s="86"/>
      <c r="U327" s="39"/>
      <c r="V327" s="39"/>
      <c r="W327" s="39"/>
      <c r="X327" s="39"/>
      <c r="Y327" s="39"/>
      <c r="Z327" s="39"/>
      <c r="AA327" s="39"/>
      <c r="AB327" s="39"/>
      <c r="AC327" s="39"/>
      <c r="AD327" s="39"/>
      <c r="AE327" s="39"/>
      <c r="AT327" s="18" t="s">
        <v>133</v>
      </c>
      <c r="AU327" s="18" t="s">
        <v>83</v>
      </c>
    </row>
    <row r="328" s="13" customFormat="1">
      <c r="A328" s="13"/>
      <c r="B328" s="223"/>
      <c r="C328" s="224"/>
      <c r="D328" s="225" t="s">
        <v>135</v>
      </c>
      <c r="E328" s="226" t="s">
        <v>19</v>
      </c>
      <c r="F328" s="227" t="s">
        <v>694</v>
      </c>
      <c r="G328" s="224"/>
      <c r="H328" s="228">
        <v>4495.1719999999996</v>
      </c>
      <c r="I328" s="229"/>
      <c r="J328" s="224"/>
      <c r="K328" s="224"/>
      <c r="L328" s="230"/>
      <c r="M328" s="231"/>
      <c r="N328" s="232"/>
      <c r="O328" s="232"/>
      <c r="P328" s="232"/>
      <c r="Q328" s="232"/>
      <c r="R328" s="232"/>
      <c r="S328" s="232"/>
      <c r="T328" s="233"/>
      <c r="U328" s="13"/>
      <c r="V328" s="13"/>
      <c r="W328" s="13"/>
      <c r="X328" s="13"/>
      <c r="Y328" s="13"/>
      <c r="Z328" s="13"/>
      <c r="AA328" s="13"/>
      <c r="AB328" s="13"/>
      <c r="AC328" s="13"/>
      <c r="AD328" s="13"/>
      <c r="AE328" s="13"/>
      <c r="AT328" s="234" t="s">
        <v>135</v>
      </c>
      <c r="AU328" s="234" t="s">
        <v>83</v>
      </c>
      <c r="AV328" s="13" t="s">
        <v>83</v>
      </c>
      <c r="AW328" s="13" t="s">
        <v>32</v>
      </c>
      <c r="AX328" s="13" t="s">
        <v>73</v>
      </c>
      <c r="AY328" s="234" t="s">
        <v>124</v>
      </c>
    </row>
    <row r="329" s="14" customFormat="1">
      <c r="A329" s="14"/>
      <c r="B329" s="235"/>
      <c r="C329" s="236"/>
      <c r="D329" s="225" t="s">
        <v>135</v>
      </c>
      <c r="E329" s="237" t="s">
        <v>19</v>
      </c>
      <c r="F329" s="238" t="s">
        <v>137</v>
      </c>
      <c r="G329" s="236"/>
      <c r="H329" s="239">
        <v>4495.1719999999996</v>
      </c>
      <c r="I329" s="240"/>
      <c r="J329" s="236"/>
      <c r="K329" s="236"/>
      <c r="L329" s="241"/>
      <c r="M329" s="242"/>
      <c r="N329" s="243"/>
      <c r="O329" s="243"/>
      <c r="P329" s="243"/>
      <c r="Q329" s="243"/>
      <c r="R329" s="243"/>
      <c r="S329" s="243"/>
      <c r="T329" s="244"/>
      <c r="U329" s="14"/>
      <c r="V329" s="14"/>
      <c r="W329" s="14"/>
      <c r="X329" s="14"/>
      <c r="Y329" s="14"/>
      <c r="Z329" s="14"/>
      <c r="AA329" s="14"/>
      <c r="AB329" s="14"/>
      <c r="AC329" s="14"/>
      <c r="AD329" s="14"/>
      <c r="AE329" s="14"/>
      <c r="AT329" s="245" t="s">
        <v>135</v>
      </c>
      <c r="AU329" s="245" t="s">
        <v>83</v>
      </c>
      <c r="AV329" s="14" t="s">
        <v>131</v>
      </c>
      <c r="AW329" s="14" t="s">
        <v>32</v>
      </c>
      <c r="AX329" s="14" t="s">
        <v>81</v>
      </c>
      <c r="AY329" s="245" t="s">
        <v>124</v>
      </c>
    </row>
    <row r="330" s="2" customFormat="1" ht="24.15" customHeight="1">
      <c r="A330" s="39"/>
      <c r="B330" s="40"/>
      <c r="C330" s="205" t="s">
        <v>508</v>
      </c>
      <c r="D330" s="205" t="s">
        <v>126</v>
      </c>
      <c r="E330" s="206" t="s">
        <v>442</v>
      </c>
      <c r="F330" s="207" t="s">
        <v>443</v>
      </c>
      <c r="G330" s="208" t="s">
        <v>200</v>
      </c>
      <c r="H330" s="209">
        <v>433.69099999999997</v>
      </c>
      <c r="I330" s="210"/>
      <c r="J330" s="211">
        <f>ROUND(I330*H330,2)</f>
        <v>0</v>
      </c>
      <c r="K330" s="207" t="s">
        <v>130</v>
      </c>
      <c r="L330" s="45"/>
      <c r="M330" s="212" t="s">
        <v>19</v>
      </c>
      <c r="N330" s="213" t="s">
        <v>44</v>
      </c>
      <c r="O330" s="85"/>
      <c r="P330" s="214">
        <f>O330*H330</f>
        <v>0</v>
      </c>
      <c r="Q330" s="214">
        <v>0</v>
      </c>
      <c r="R330" s="214">
        <f>Q330*H330</f>
        <v>0</v>
      </c>
      <c r="S330" s="214">
        <v>0</v>
      </c>
      <c r="T330" s="215">
        <f>S330*H330</f>
        <v>0</v>
      </c>
      <c r="U330" s="39"/>
      <c r="V330" s="39"/>
      <c r="W330" s="39"/>
      <c r="X330" s="39"/>
      <c r="Y330" s="39"/>
      <c r="Z330" s="39"/>
      <c r="AA330" s="39"/>
      <c r="AB330" s="39"/>
      <c r="AC330" s="39"/>
      <c r="AD330" s="39"/>
      <c r="AE330" s="39"/>
      <c r="AR330" s="216" t="s">
        <v>131</v>
      </c>
      <c r="AT330" s="216" t="s">
        <v>126</v>
      </c>
      <c r="AU330" s="216" t="s">
        <v>83</v>
      </c>
      <c r="AY330" s="18" t="s">
        <v>124</v>
      </c>
      <c r="BE330" s="217">
        <f>IF(N330="základní",J330,0)</f>
        <v>0</v>
      </c>
      <c r="BF330" s="217">
        <f>IF(N330="snížená",J330,0)</f>
        <v>0</v>
      </c>
      <c r="BG330" s="217">
        <f>IF(N330="zákl. přenesená",J330,0)</f>
        <v>0</v>
      </c>
      <c r="BH330" s="217">
        <f>IF(N330="sníž. přenesená",J330,0)</f>
        <v>0</v>
      </c>
      <c r="BI330" s="217">
        <f>IF(N330="nulová",J330,0)</f>
        <v>0</v>
      </c>
      <c r="BJ330" s="18" t="s">
        <v>81</v>
      </c>
      <c r="BK330" s="217">
        <f>ROUND(I330*H330,2)</f>
        <v>0</v>
      </c>
      <c r="BL330" s="18" t="s">
        <v>131</v>
      </c>
      <c r="BM330" s="216" t="s">
        <v>695</v>
      </c>
    </row>
    <row r="331" s="2" customFormat="1">
      <c r="A331" s="39"/>
      <c r="B331" s="40"/>
      <c r="C331" s="41"/>
      <c r="D331" s="218" t="s">
        <v>133</v>
      </c>
      <c r="E331" s="41"/>
      <c r="F331" s="219" t="s">
        <v>445</v>
      </c>
      <c r="G331" s="41"/>
      <c r="H331" s="41"/>
      <c r="I331" s="220"/>
      <c r="J331" s="41"/>
      <c r="K331" s="41"/>
      <c r="L331" s="45"/>
      <c r="M331" s="221"/>
      <c r="N331" s="222"/>
      <c r="O331" s="85"/>
      <c r="P331" s="85"/>
      <c r="Q331" s="85"/>
      <c r="R331" s="85"/>
      <c r="S331" s="85"/>
      <c r="T331" s="86"/>
      <c r="U331" s="39"/>
      <c r="V331" s="39"/>
      <c r="W331" s="39"/>
      <c r="X331" s="39"/>
      <c r="Y331" s="39"/>
      <c r="Z331" s="39"/>
      <c r="AA331" s="39"/>
      <c r="AB331" s="39"/>
      <c r="AC331" s="39"/>
      <c r="AD331" s="39"/>
      <c r="AE331" s="39"/>
      <c r="AT331" s="18" t="s">
        <v>133</v>
      </c>
      <c r="AU331" s="18" t="s">
        <v>83</v>
      </c>
    </row>
    <row r="332" s="13" customFormat="1">
      <c r="A332" s="13"/>
      <c r="B332" s="223"/>
      <c r="C332" s="224"/>
      <c r="D332" s="225" t="s">
        <v>135</v>
      </c>
      <c r="E332" s="226" t="s">
        <v>19</v>
      </c>
      <c r="F332" s="227" t="s">
        <v>696</v>
      </c>
      <c r="G332" s="224"/>
      <c r="H332" s="228">
        <v>425.411</v>
      </c>
      <c r="I332" s="229"/>
      <c r="J332" s="224"/>
      <c r="K332" s="224"/>
      <c r="L332" s="230"/>
      <c r="M332" s="231"/>
      <c r="N332" s="232"/>
      <c r="O332" s="232"/>
      <c r="P332" s="232"/>
      <c r="Q332" s="232"/>
      <c r="R332" s="232"/>
      <c r="S332" s="232"/>
      <c r="T332" s="233"/>
      <c r="U332" s="13"/>
      <c r="V332" s="13"/>
      <c r="W332" s="13"/>
      <c r="X332" s="13"/>
      <c r="Y332" s="13"/>
      <c r="Z332" s="13"/>
      <c r="AA332" s="13"/>
      <c r="AB332" s="13"/>
      <c r="AC332" s="13"/>
      <c r="AD332" s="13"/>
      <c r="AE332" s="13"/>
      <c r="AT332" s="234" t="s">
        <v>135</v>
      </c>
      <c r="AU332" s="234" t="s">
        <v>83</v>
      </c>
      <c r="AV332" s="13" t="s">
        <v>83</v>
      </c>
      <c r="AW332" s="13" t="s">
        <v>32</v>
      </c>
      <c r="AX332" s="13" t="s">
        <v>73</v>
      </c>
      <c r="AY332" s="234" t="s">
        <v>124</v>
      </c>
    </row>
    <row r="333" s="13" customFormat="1">
      <c r="A333" s="13"/>
      <c r="B333" s="223"/>
      <c r="C333" s="224"/>
      <c r="D333" s="225" t="s">
        <v>135</v>
      </c>
      <c r="E333" s="226" t="s">
        <v>19</v>
      </c>
      <c r="F333" s="227" t="s">
        <v>697</v>
      </c>
      <c r="G333" s="224"/>
      <c r="H333" s="228">
        <v>8.2799999999999994</v>
      </c>
      <c r="I333" s="229"/>
      <c r="J333" s="224"/>
      <c r="K333" s="224"/>
      <c r="L333" s="230"/>
      <c r="M333" s="231"/>
      <c r="N333" s="232"/>
      <c r="O333" s="232"/>
      <c r="P333" s="232"/>
      <c r="Q333" s="232"/>
      <c r="R333" s="232"/>
      <c r="S333" s="232"/>
      <c r="T333" s="233"/>
      <c r="U333" s="13"/>
      <c r="V333" s="13"/>
      <c r="W333" s="13"/>
      <c r="X333" s="13"/>
      <c r="Y333" s="13"/>
      <c r="Z333" s="13"/>
      <c r="AA333" s="13"/>
      <c r="AB333" s="13"/>
      <c r="AC333" s="13"/>
      <c r="AD333" s="13"/>
      <c r="AE333" s="13"/>
      <c r="AT333" s="234" t="s">
        <v>135</v>
      </c>
      <c r="AU333" s="234" t="s">
        <v>83</v>
      </c>
      <c r="AV333" s="13" t="s">
        <v>83</v>
      </c>
      <c r="AW333" s="13" t="s">
        <v>32</v>
      </c>
      <c r="AX333" s="13" t="s">
        <v>73</v>
      </c>
      <c r="AY333" s="234" t="s">
        <v>124</v>
      </c>
    </row>
    <row r="334" s="14" customFormat="1">
      <c r="A334" s="14"/>
      <c r="B334" s="235"/>
      <c r="C334" s="236"/>
      <c r="D334" s="225" t="s">
        <v>135</v>
      </c>
      <c r="E334" s="237" t="s">
        <v>19</v>
      </c>
      <c r="F334" s="238" t="s">
        <v>137</v>
      </c>
      <c r="G334" s="236"/>
      <c r="H334" s="239">
        <v>433.69099999999997</v>
      </c>
      <c r="I334" s="240"/>
      <c r="J334" s="236"/>
      <c r="K334" s="236"/>
      <c r="L334" s="241"/>
      <c r="M334" s="242"/>
      <c r="N334" s="243"/>
      <c r="O334" s="243"/>
      <c r="P334" s="243"/>
      <c r="Q334" s="243"/>
      <c r="R334" s="243"/>
      <c r="S334" s="243"/>
      <c r="T334" s="244"/>
      <c r="U334" s="14"/>
      <c r="V334" s="14"/>
      <c r="W334" s="14"/>
      <c r="X334" s="14"/>
      <c r="Y334" s="14"/>
      <c r="Z334" s="14"/>
      <c r="AA334" s="14"/>
      <c r="AB334" s="14"/>
      <c r="AC334" s="14"/>
      <c r="AD334" s="14"/>
      <c r="AE334" s="14"/>
      <c r="AT334" s="245" t="s">
        <v>135</v>
      </c>
      <c r="AU334" s="245" t="s">
        <v>83</v>
      </c>
      <c r="AV334" s="14" t="s">
        <v>131</v>
      </c>
      <c r="AW334" s="14" t="s">
        <v>32</v>
      </c>
      <c r="AX334" s="14" t="s">
        <v>81</v>
      </c>
      <c r="AY334" s="245" t="s">
        <v>124</v>
      </c>
    </row>
    <row r="335" s="2" customFormat="1" ht="24.15" customHeight="1">
      <c r="A335" s="39"/>
      <c r="B335" s="40"/>
      <c r="C335" s="205" t="s">
        <v>513</v>
      </c>
      <c r="D335" s="205" t="s">
        <v>126</v>
      </c>
      <c r="E335" s="206" t="s">
        <v>449</v>
      </c>
      <c r="F335" s="207" t="s">
        <v>437</v>
      </c>
      <c r="G335" s="208" t="s">
        <v>200</v>
      </c>
      <c r="H335" s="209">
        <v>8240.1290000000008</v>
      </c>
      <c r="I335" s="210"/>
      <c r="J335" s="211">
        <f>ROUND(I335*H335,2)</f>
        <v>0</v>
      </c>
      <c r="K335" s="207" t="s">
        <v>130</v>
      </c>
      <c r="L335" s="45"/>
      <c r="M335" s="212" t="s">
        <v>19</v>
      </c>
      <c r="N335" s="213" t="s">
        <v>44</v>
      </c>
      <c r="O335" s="85"/>
      <c r="P335" s="214">
        <f>O335*H335</f>
        <v>0</v>
      </c>
      <c r="Q335" s="214">
        <v>0</v>
      </c>
      <c r="R335" s="214">
        <f>Q335*H335</f>
        <v>0</v>
      </c>
      <c r="S335" s="214">
        <v>0</v>
      </c>
      <c r="T335" s="215">
        <f>S335*H335</f>
        <v>0</v>
      </c>
      <c r="U335" s="39"/>
      <c r="V335" s="39"/>
      <c r="W335" s="39"/>
      <c r="X335" s="39"/>
      <c r="Y335" s="39"/>
      <c r="Z335" s="39"/>
      <c r="AA335" s="39"/>
      <c r="AB335" s="39"/>
      <c r="AC335" s="39"/>
      <c r="AD335" s="39"/>
      <c r="AE335" s="39"/>
      <c r="AR335" s="216" t="s">
        <v>131</v>
      </c>
      <c r="AT335" s="216" t="s">
        <v>126</v>
      </c>
      <c r="AU335" s="216" t="s">
        <v>83</v>
      </c>
      <c r="AY335" s="18" t="s">
        <v>124</v>
      </c>
      <c r="BE335" s="217">
        <f>IF(N335="základní",J335,0)</f>
        <v>0</v>
      </c>
      <c r="BF335" s="217">
        <f>IF(N335="snížená",J335,0)</f>
        <v>0</v>
      </c>
      <c r="BG335" s="217">
        <f>IF(N335="zákl. přenesená",J335,0)</f>
        <v>0</v>
      </c>
      <c r="BH335" s="217">
        <f>IF(N335="sníž. přenesená",J335,0)</f>
        <v>0</v>
      </c>
      <c r="BI335" s="217">
        <f>IF(N335="nulová",J335,0)</f>
        <v>0</v>
      </c>
      <c r="BJ335" s="18" t="s">
        <v>81</v>
      </c>
      <c r="BK335" s="217">
        <f>ROUND(I335*H335,2)</f>
        <v>0</v>
      </c>
      <c r="BL335" s="18" t="s">
        <v>131</v>
      </c>
      <c r="BM335" s="216" t="s">
        <v>698</v>
      </c>
    </row>
    <row r="336" s="2" customFormat="1">
      <c r="A336" s="39"/>
      <c r="B336" s="40"/>
      <c r="C336" s="41"/>
      <c r="D336" s="218" t="s">
        <v>133</v>
      </c>
      <c r="E336" s="41"/>
      <c r="F336" s="219" t="s">
        <v>451</v>
      </c>
      <c r="G336" s="41"/>
      <c r="H336" s="41"/>
      <c r="I336" s="220"/>
      <c r="J336" s="41"/>
      <c r="K336" s="41"/>
      <c r="L336" s="45"/>
      <c r="M336" s="221"/>
      <c r="N336" s="222"/>
      <c r="O336" s="85"/>
      <c r="P336" s="85"/>
      <c r="Q336" s="85"/>
      <c r="R336" s="85"/>
      <c r="S336" s="85"/>
      <c r="T336" s="86"/>
      <c r="U336" s="39"/>
      <c r="V336" s="39"/>
      <c r="W336" s="39"/>
      <c r="X336" s="39"/>
      <c r="Y336" s="39"/>
      <c r="Z336" s="39"/>
      <c r="AA336" s="39"/>
      <c r="AB336" s="39"/>
      <c r="AC336" s="39"/>
      <c r="AD336" s="39"/>
      <c r="AE336" s="39"/>
      <c r="AT336" s="18" t="s">
        <v>133</v>
      </c>
      <c r="AU336" s="18" t="s">
        <v>83</v>
      </c>
    </row>
    <row r="337" s="13" customFormat="1">
      <c r="A337" s="13"/>
      <c r="B337" s="223"/>
      <c r="C337" s="224"/>
      <c r="D337" s="225" t="s">
        <v>135</v>
      </c>
      <c r="E337" s="226" t="s">
        <v>19</v>
      </c>
      <c r="F337" s="227" t="s">
        <v>699</v>
      </c>
      <c r="G337" s="224"/>
      <c r="H337" s="228">
        <v>8240.1290000000008</v>
      </c>
      <c r="I337" s="229"/>
      <c r="J337" s="224"/>
      <c r="K337" s="224"/>
      <c r="L337" s="230"/>
      <c r="M337" s="231"/>
      <c r="N337" s="232"/>
      <c r="O337" s="232"/>
      <c r="P337" s="232"/>
      <c r="Q337" s="232"/>
      <c r="R337" s="232"/>
      <c r="S337" s="232"/>
      <c r="T337" s="233"/>
      <c r="U337" s="13"/>
      <c r="V337" s="13"/>
      <c r="W337" s="13"/>
      <c r="X337" s="13"/>
      <c r="Y337" s="13"/>
      <c r="Z337" s="13"/>
      <c r="AA337" s="13"/>
      <c r="AB337" s="13"/>
      <c r="AC337" s="13"/>
      <c r="AD337" s="13"/>
      <c r="AE337" s="13"/>
      <c r="AT337" s="234" t="s">
        <v>135</v>
      </c>
      <c r="AU337" s="234" t="s">
        <v>83</v>
      </c>
      <c r="AV337" s="13" t="s">
        <v>83</v>
      </c>
      <c r="AW337" s="13" t="s">
        <v>32</v>
      </c>
      <c r="AX337" s="13" t="s">
        <v>73</v>
      </c>
      <c r="AY337" s="234" t="s">
        <v>124</v>
      </c>
    </row>
    <row r="338" s="14" customFormat="1">
      <c r="A338" s="14"/>
      <c r="B338" s="235"/>
      <c r="C338" s="236"/>
      <c r="D338" s="225" t="s">
        <v>135</v>
      </c>
      <c r="E338" s="237" t="s">
        <v>19</v>
      </c>
      <c r="F338" s="238" t="s">
        <v>137</v>
      </c>
      <c r="G338" s="236"/>
      <c r="H338" s="239">
        <v>8240.1290000000008</v>
      </c>
      <c r="I338" s="240"/>
      <c r="J338" s="236"/>
      <c r="K338" s="236"/>
      <c r="L338" s="241"/>
      <c r="M338" s="242"/>
      <c r="N338" s="243"/>
      <c r="O338" s="243"/>
      <c r="P338" s="243"/>
      <c r="Q338" s="243"/>
      <c r="R338" s="243"/>
      <c r="S338" s="243"/>
      <c r="T338" s="244"/>
      <c r="U338" s="14"/>
      <c r="V338" s="14"/>
      <c r="W338" s="14"/>
      <c r="X338" s="14"/>
      <c r="Y338" s="14"/>
      <c r="Z338" s="14"/>
      <c r="AA338" s="14"/>
      <c r="AB338" s="14"/>
      <c r="AC338" s="14"/>
      <c r="AD338" s="14"/>
      <c r="AE338" s="14"/>
      <c r="AT338" s="245" t="s">
        <v>135</v>
      </c>
      <c r="AU338" s="245" t="s">
        <v>83</v>
      </c>
      <c r="AV338" s="14" t="s">
        <v>131</v>
      </c>
      <c r="AW338" s="14" t="s">
        <v>32</v>
      </c>
      <c r="AX338" s="14" t="s">
        <v>81</v>
      </c>
      <c r="AY338" s="245" t="s">
        <v>124</v>
      </c>
    </row>
    <row r="339" s="2" customFormat="1" ht="24.15" customHeight="1">
      <c r="A339" s="39"/>
      <c r="B339" s="40"/>
      <c r="C339" s="205" t="s">
        <v>700</v>
      </c>
      <c r="D339" s="205" t="s">
        <v>126</v>
      </c>
      <c r="E339" s="206" t="s">
        <v>454</v>
      </c>
      <c r="F339" s="207" t="s">
        <v>455</v>
      </c>
      <c r="G339" s="208" t="s">
        <v>200</v>
      </c>
      <c r="H339" s="209">
        <v>832.22699999999998</v>
      </c>
      <c r="I339" s="210"/>
      <c r="J339" s="211">
        <f>ROUND(I339*H339,2)</f>
        <v>0</v>
      </c>
      <c r="K339" s="207" t="s">
        <v>130</v>
      </c>
      <c r="L339" s="45"/>
      <c r="M339" s="212" t="s">
        <v>19</v>
      </c>
      <c r="N339" s="213" t="s">
        <v>44</v>
      </c>
      <c r="O339" s="85"/>
      <c r="P339" s="214">
        <f>O339*H339</f>
        <v>0</v>
      </c>
      <c r="Q339" s="214">
        <v>0</v>
      </c>
      <c r="R339" s="214">
        <f>Q339*H339</f>
        <v>0</v>
      </c>
      <c r="S339" s="214">
        <v>0</v>
      </c>
      <c r="T339" s="215">
        <f>S339*H339</f>
        <v>0</v>
      </c>
      <c r="U339" s="39"/>
      <c r="V339" s="39"/>
      <c r="W339" s="39"/>
      <c r="X339" s="39"/>
      <c r="Y339" s="39"/>
      <c r="Z339" s="39"/>
      <c r="AA339" s="39"/>
      <c r="AB339" s="39"/>
      <c r="AC339" s="39"/>
      <c r="AD339" s="39"/>
      <c r="AE339" s="39"/>
      <c r="AR339" s="216" t="s">
        <v>131</v>
      </c>
      <c r="AT339" s="216" t="s">
        <v>126</v>
      </c>
      <c r="AU339" s="216" t="s">
        <v>83</v>
      </c>
      <c r="AY339" s="18" t="s">
        <v>124</v>
      </c>
      <c r="BE339" s="217">
        <f>IF(N339="základní",J339,0)</f>
        <v>0</v>
      </c>
      <c r="BF339" s="217">
        <f>IF(N339="snížená",J339,0)</f>
        <v>0</v>
      </c>
      <c r="BG339" s="217">
        <f>IF(N339="zákl. přenesená",J339,0)</f>
        <v>0</v>
      </c>
      <c r="BH339" s="217">
        <f>IF(N339="sníž. přenesená",J339,0)</f>
        <v>0</v>
      </c>
      <c r="BI339" s="217">
        <f>IF(N339="nulová",J339,0)</f>
        <v>0</v>
      </c>
      <c r="BJ339" s="18" t="s">
        <v>81</v>
      </c>
      <c r="BK339" s="217">
        <f>ROUND(I339*H339,2)</f>
        <v>0</v>
      </c>
      <c r="BL339" s="18" t="s">
        <v>131</v>
      </c>
      <c r="BM339" s="216" t="s">
        <v>701</v>
      </c>
    </row>
    <row r="340" s="2" customFormat="1">
      <c r="A340" s="39"/>
      <c r="B340" s="40"/>
      <c r="C340" s="41"/>
      <c r="D340" s="218" t="s">
        <v>133</v>
      </c>
      <c r="E340" s="41"/>
      <c r="F340" s="219" t="s">
        <v>457</v>
      </c>
      <c r="G340" s="41"/>
      <c r="H340" s="41"/>
      <c r="I340" s="220"/>
      <c r="J340" s="41"/>
      <c r="K340" s="41"/>
      <c r="L340" s="45"/>
      <c r="M340" s="221"/>
      <c r="N340" s="222"/>
      <c r="O340" s="85"/>
      <c r="P340" s="85"/>
      <c r="Q340" s="85"/>
      <c r="R340" s="85"/>
      <c r="S340" s="85"/>
      <c r="T340" s="86"/>
      <c r="U340" s="39"/>
      <c r="V340" s="39"/>
      <c r="W340" s="39"/>
      <c r="X340" s="39"/>
      <c r="Y340" s="39"/>
      <c r="Z340" s="39"/>
      <c r="AA340" s="39"/>
      <c r="AB340" s="39"/>
      <c r="AC340" s="39"/>
      <c r="AD340" s="39"/>
      <c r="AE340" s="39"/>
      <c r="AT340" s="18" t="s">
        <v>133</v>
      </c>
      <c r="AU340" s="18" t="s">
        <v>83</v>
      </c>
    </row>
    <row r="341" s="13" customFormat="1">
      <c r="A341" s="13"/>
      <c r="B341" s="223"/>
      <c r="C341" s="224"/>
      <c r="D341" s="225" t="s">
        <v>135</v>
      </c>
      <c r="E341" s="226" t="s">
        <v>19</v>
      </c>
      <c r="F341" s="227" t="s">
        <v>702</v>
      </c>
      <c r="G341" s="224"/>
      <c r="H341" s="228">
        <v>832.22699999999998</v>
      </c>
      <c r="I341" s="229"/>
      <c r="J341" s="224"/>
      <c r="K341" s="224"/>
      <c r="L341" s="230"/>
      <c r="M341" s="231"/>
      <c r="N341" s="232"/>
      <c r="O341" s="232"/>
      <c r="P341" s="232"/>
      <c r="Q341" s="232"/>
      <c r="R341" s="232"/>
      <c r="S341" s="232"/>
      <c r="T341" s="233"/>
      <c r="U341" s="13"/>
      <c r="V341" s="13"/>
      <c r="W341" s="13"/>
      <c r="X341" s="13"/>
      <c r="Y341" s="13"/>
      <c r="Z341" s="13"/>
      <c r="AA341" s="13"/>
      <c r="AB341" s="13"/>
      <c r="AC341" s="13"/>
      <c r="AD341" s="13"/>
      <c r="AE341" s="13"/>
      <c r="AT341" s="234" t="s">
        <v>135</v>
      </c>
      <c r="AU341" s="234" t="s">
        <v>83</v>
      </c>
      <c r="AV341" s="13" t="s">
        <v>83</v>
      </c>
      <c r="AW341" s="13" t="s">
        <v>32</v>
      </c>
      <c r="AX341" s="13" t="s">
        <v>73</v>
      </c>
      <c r="AY341" s="234" t="s">
        <v>124</v>
      </c>
    </row>
    <row r="342" s="14" customFormat="1">
      <c r="A342" s="14"/>
      <c r="B342" s="235"/>
      <c r="C342" s="236"/>
      <c r="D342" s="225" t="s">
        <v>135</v>
      </c>
      <c r="E342" s="237" t="s">
        <v>19</v>
      </c>
      <c r="F342" s="238" t="s">
        <v>137</v>
      </c>
      <c r="G342" s="236"/>
      <c r="H342" s="239">
        <v>832.22699999999998</v>
      </c>
      <c r="I342" s="240"/>
      <c r="J342" s="236"/>
      <c r="K342" s="236"/>
      <c r="L342" s="241"/>
      <c r="M342" s="242"/>
      <c r="N342" s="243"/>
      <c r="O342" s="243"/>
      <c r="P342" s="243"/>
      <c r="Q342" s="243"/>
      <c r="R342" s="243"/>
      <c r="S342" s="243"/>
      <c r="T342" s="244"/>
      <c r="U342" s="14"/>
      <c r="V342" s="14"/>
      <c r="W342" s="14"/>
      <c r="X342" s="14"/>
      <c r="Y342" s="14"/>
      <c r="Z342" s="14"/>
      <c r="AA342" s="14"/>
      <c r="AB342" s="14"/>
      <c r="AC342" s="14"/>
      <c r="AD342" s="14"/>
      <c r="AE342" s="14"/>
      <c r="AT342" s="245" t="s">
        <v>135</v>
      </c>
      <c r="AU342" s="245" t="s">
        <v>83</v>
      </c>
      <c r="AV342" s="14" t="s">
        <v>131</v>
      </c>
      <c r="AW342" s="14" t="s">
        <v>32</v>
      </c>
      <c r="AX342" s="14" t="s">
        <v>81</v>
      </c>
      <c r="AY342" s="245" t="s">
        <v>124</v>
      </c>
    </row>
    <row r="343" s="2" customFormat="1" ht="24.15" customHeight="1">
      <c r="A343" s="39"/>
      <c r="B343" s="40"/>
      <c r="C343" s="205" t="s">
        <v>703</v>
      </c>
      <c r="D343" s="205" t="s">
        <v>126</v>
      </c>
      <c r="E343" s="206" t="s">
        <v>460</v>
      </c>
      <c r="F343" s="207" t="s">
        <v>461</v>
      </c>
      <c r="G343" s="208" t="s">
        <v>200</v>
      </c>
      <c r="H343" s="209">
        <v>15812.313</v>
      </c>
      <c r="I343" s="210"/>
      <c r="J343" s="211">
        <f>ROUND(I343*H343,2)</f>
        <v>0</v>
      </c>
      <c r="K343" s="207" t="s">
        <v>130</v>
      </c>
      <c r="L343" s="45"/>
      <c r="M343" s="212" t="s">
        <v>19</v>
      </c>
      <c r="N343" s="213" t="s">
        <v>44</v>
      </c>
      <c r="O343" s="85"/>
      <c r="P343" s="214">
        <f>O343*H343</f>
        <v>0</v>
      </c>
      <c r="Q343" s="214">
        <v>0</v>
      </c>
      <c r="R343" s="214">
        <f>Q343*H343</f>
        <v>0</v>
      </c>
      <c r="S343" s="214">
        <v>0</v>
      </c>
      <c r="T343" s="215">
        <f>S343*H343</f>
        <v>0</v>
      </c>
      <c r="U343" s="39"/>
      <c r="V343" s="39"/>
      <c r="W343" s="39"/>
      <c r="X343" s="39"/>
      <c r="Y343" s="39"/>
      <c r="Z343" s="39"/>
      <c r="AA343" s="39"/>
      <c r="AB343" s="39"/>
      <c r="AC343" s="39"/>
      <c r="AD343" s="39"/>
      <c r="AE343" s="39"/>
      <c r="AR343" s="216" t="s">
        <v>131</v>
      </c>
      <c r="AT343" s="216" t="s">
        <v>126</v>
      </c>
      <c r="AU343" s="216" t="s">
        <v>83</v>
      </c>
      <c r="AY343" s="18" t="s">
        <v>124</v>
      </c>
      <c r="BE343" s="217">
        <f>IF(N343="základní",J343,0)</f>
        <v>0</v>
      </c>
      <c r="BF343" s="217">
        <f>IF(N343="snížená",J343,0)</f>
        <v>0</v>
      </c>
      <c r="BG343" s="217">
        <f>IF(N343="zákl. přenesená",J343,0)</f>
        <v>0</v>
      </c>
      <c r="BH343" s="217">
        <f>IF(N343="sníž. přenesená",J343,0)</f>
        <v>0</v>
      </c>
      <c r="BI343" s="217">
        <f>IF(N343="nulová",J343,0)</f>
        <v>0</v>
      </c>
      <c r="BJ343" s="18" t="s">
        <v>81</v>
      </c>
      <c r="BK343" s="217">
        <f>ROUND(I343*H343,2)</f>
        <v>0</v>
      </c>
      <c r="BL343" s="18" t="s">
        <v>131</v>
      </c>
      <c r="BM343" s="216" t="s">
        <v>704</v>
      </c>
    </row>
    <row r="344" s="2" customFormat="1">
      <c r="A344" s="39"/>
      <c r="B344" s="40"/>
      <c r="C344" s="41"/>
      <c r="D344" s="218" t="s">
        <v>133</v>
      </c>
      <c r="E344" s="41"/>
      <c r="F344" s="219" t="s">
        <v>463</v>
      </c>
      <c r="G344" s="41"/>
      <c r="H344" s="41"/>
      <c r="I344" s="220"/>
      <c r="J344" s="41"/>
      <c r="K344" s="41"/>
      <c r="L344" s="45"/>
      <c r="M344" s="221"/>
      <c r="N344" s="222"/>
      <c r="O344" s="85"/>
      <c r="P344" s="85"/>
      <c r="Q344" s="85"/>
      <c r="R344" s="85"/>
      <c r="S344" s="85"/>
      <c r="T344" s="86"/>
      <c r="U344" s="39"/>
      <c r="V344" s="39"/>
      <c r="W344" s="39"/>
      <c r="X344" s="39"/>
      <c r="Y344" s="39"/>
      <c r="Z344" s="39"/>
      <c r="AA344" s="39"/>
      <c r="AB344" s="39"/>
      <c r="AC344" s="39"/>
      <c r="AD344" s="39"/>
      <c r="AE344" s="39"/>
      <c r="AT344" s="18" t="s">
        <v>133</v>
      </c>
      <c r="AU344" s="18" t="s">
        <v>83</v>
      </c>
    </row>
    <row r="345" s="13" customFormat="1">
      <c r="A345" s="13"/>
      <c r="B345" s="223"/>
      <c r="C345" s="224"/>
      <c r="D345" s="225" t="s">
        <v>135</v>
      </c>
      <c r="E345" s="226" t="s">
        <v>19</v>
      </c>
      <c r="F345" s="227" t="s">
        <v>705</v>
      </c>
      <c r="G345" s="224"/>
      <c r="H345" s="228">
        <v>15812.313</v>
      </c>
      <c r="I345" s="229"/>
      <c r="J345" s="224"/>
      <c r="K345" s="224"/>
      <c r="L345" s="230"/>
      <c r="M345" s="231"/>
      <c r="N345" s="232"/>
      <c r="O345" s="232"/>
      <c r="P345" s="232"/>
      <c r="Q345" s="232"/>
      <c r="R345" s="232"/>
      <c r="S345" s="232"/>
      <c r="T345" s="233"/>
      <c r="U345" s="13"/>
      <c r="V345" s="13"/>
      <c r="W345" s="13"/>
      <c r="X345" s="13"/>
      <c r="Y345" s="13"/>
      <c r="Z345" s="13"/>
      <c r="AA345" s="13"/>
      <c r="AB345" s="13"/>
      <c r="AC345" s="13"/>
      <c r="AD345" s="13"/>
      <c r="AE345" s="13"/>
      <c r="AT345" s="234" t="s">
        <v>135</v>
      </c>
      <c r="AU345" s="234" t="s">
        <v>83</v>
      </c>
      <c r="AV345" s="13" t="s">
        <v>83</v>
      </c>
      <c r="AW345" s="13" t="s">
        <v>32</v>
      </c>
      <c r="AX345" s="13" t="s">
        <v>73</v>
      </c>
      <c r="AY345" s="234" t="s">
        <v>124</v>
      </c>
    </row>
    <row r="346" s="14" customFormat="1">
      <c r="A346" s="14"/>
      <c r="B346" s="235"/>
      <c r="C346" s="236"/>
      <c r="D346" s="225" t="s">
        <v>135</v>
      </c>
      <c r="E346" s="237" t="s">
        <v>19</v>
      </c>
      <c r="F346" s="238" t="s">
        <v>137</v>
      </c>
      <c r="G346" s="236"/>
      <c r="H346" s="239">
        <v>15812.313</v>
      </c>
      <c r="I346" s="240"/>
      <c r="J346" s="236"/>
      <c r="K346" s="236"/>
      <c r="L346" s="241"/>
      <c r="M346" s="242"/>
      <c r="N346" s="243"/>
      <c r="O346" s="243"/>
      <c r="P346" s="243"/>
      <c r="Q346" s="243"/>
      <c r="R346" s="243"/>
      <c r="S346" s="243"/>
      <c r="T346" s="244"/>
      <c r="U346" s="14"/>
      <c r="V346" s="14"/>
      <c r="W346" s="14"/>
      <c r="X346" s="14"/>
      <c r="Y346" s="14"/>
      <c r="Z346" s="14"/>
      <c r="AA346" s="14"/>
      <c r="AB346" s="14"/>
      <c r="AC346" s="14"/>
      <c r="AD346" s="14"/>
      <c r="AE346" s="14"/>
      <c r="AT346" s="245" t="s">
        <v>135</v>
      </c>
      <c r="AU346" s="245" t="s">
        <v>83</v>
      </c>
      <c r="AV346" s="14" t="s">
        <v>131</v>
      </c>
      <c r="AW346" s="14" t="s">
        <v>32</v>
      </c>
      <c r="AX346" s="14" t="s">
        <v>81</v>
      </c>
      <c r="AY346" s="245" t="s">
        <v>124</v>
      </c>
    </row>
    <row r="347" s="2" customFormat="1" ht="24.15" customHeight="1">
      <c r="A347" s="39"/>
      <c r="B347" s="40"/>
      <c r="C347" s="205" t="s">
        <v>706</v>
      </c>
      <c r="D347" s="205" t="s">
        <v>126</v>
      </c>
      <c r="E347" s="206" t="s">
        <v>466</v>
      </c>
      <c r="F347" s="207" t="s">
        <v>467</v>
      </c>
      <c r="G347" s="208" t="s">
        <v>200</v>
      </c>
      <c r="H347" s="209">
        <v>425.411</v>
      </c>
      <c r="I347" s="210"/>
      <c r="J347" s="211">
        <f>ROUND(I347*H347,2)</f>
        <v>0</v>
      </c>
      <c r="K347" s="207" t="s">
        <v>130</v>
      </c>
      <c r="L347" s="45"/>
      <c r="M347" s="212" t="s">
        <v>19</v>
      </c>
      <c r="N347" s="213" t="s">
        <v>44</v>
      </c>
      <c r="O347" s="85"/>
      <c r="P347" s="214">
        <f>O347*H347</f>
        <v>0</v>
      </c>
      <c r="Q347" s="214">
        <v>0</v>
      </c>
      <c r="R347" s="214">
        <f>Q347*H347</f>
        <v>0</v>
      </c>
      <c r="S347" s="214">
        <v>0</v>
      </c>
      <c r="T347" s="215">
        <f>S347*H347</f>
        <v>0</v>
      </c>
      <c r="U347" s="39"/>
      <c r="V347" s="39"/>
      <c r="W347" s="39"/>
      <c r="X347" s="39"/>
      <c r="Y347" s="39"/>
      <c r="Z347" s="39"/>
      <c r="AA347" s="39"/>
      <c r="AB347" s="39"/>
      <c r="AC347" s="39"/>
      <c r="AD347" s="39"/>
      <c r="AE347" s="39"/>
      <c r="AR347" s="216" t="s">
        <v>131</v>
      </c>
      <c r="AT347" s="216" t="s">
        <v>126</v>
      </c>
      <c r="AU347" s="216" t="s">
        <v>83</v>
      </c>
      <c r="AY347" s="18" t="s">
        <v>124</v>
      </c>
      <c r="BE347" s="217">
        <f>IF(N347="základní",J347,0)</f>
        <v>0</v>
      </c>
      <c r="BF347" s="217">
        <f>IF(N347="snížená",J347,0)</f>
        <v>0</v>
      </c>
      <c r="BG347" s="217">
        <f>IF(N347="zákl. přenesená",J347,0)</f>
        <v>0</v>
      </c>
      <c r="BH347" s="217">
        <f>IF(N347="sníž. přenesená",J347,0)</f>
        <v>0</v>
      </c>
      <c r="BI347" s="217">
        <f>IF(N347="nulová",J347,0)</f>
        <v>0</v>
      </c>
      <c r="BJ347" s="18" t="s">
        <v>81</v>
      </c>
      <c r="BK347" s="217">
        <f>ROUND(I347*H347,2)</f>
        <v>0</v>
      </c>
      <c r="BL347" s="18" t="s">
        <v>131</v>
      </c>
      <c r="BM347" s="216" t="s">
        <v>707</v>
      </c>
    </row>
    <row r="348" s="2" customFormat="1">
      <c r="A348" s="39"/>
      <c r="B348" s="40"/>
      <c r="C348" s="41"/>
      <c r="D348" s="218" t="s">
        <v>133</v>
      </c>
      <c r="E348" s="41"/>
      <c r="F348" s="219" t="s">
        <v>469</v>
      </c>
      <c r="G348" s="41"/>
      <c r="H348" s="41"/>
      <c r="I348" s="220"/>
      <c r="J348" s="41"/>
      <c r="K348" s="41"/>
      <c r="L348" s="45"/>
      <c r="M348" s="221"/>
      <c r="N348" s="222"/>
      <c r="O348" s="85"/>
      <c r="P348" s="85"/>
      <c r="Q348" s="85"/>
      <c r="R348" s="85"/>
      <c r="S348" s="85"/>
      <c r="T348" s="86"/>
      <c r="U348" s="39"/>
      <c r="V348" s="39"/>
      <c r="W348" s="39"/>
      <c r="X348" s="39"/>
      <c r="Y348" s="39"/>
      <c r="Z348" s="39"/>
      <c r="AA348" s="39"/>
      <c r="AB348" s="39"/>
      <c r="AC348" s="39"/>
      <c r="AD348" s="39"/>
      <c r="AE348" s="39"/>
      <c r="AT348" s="18" t="s">
        <v>133</v>
      </c>
      <c r="AU348" s="18" t="s">
        <v>83</v>
      </c>
    </row>
    <row r="349" s="13" customFormat="1">
      <c r="A349" s="13"/>
      <c r="B349" s="223"/>
      <c r="C349" s="224"/>
      <c r="D349" s="225" t="s">
        <v>135</v>
      </c>
      <c r="E349" s="226" t="s">
        <v>19</v>
      </c>
      <c r="F349" s="227" t="s">
        <v>696</v>
      </c>
      <c r="G349" s="224"/>
      <c r="H349" s="228">
        <v>425.411</v>
      </c>
      <c r="I349" s="229"/>
      <c r="J349" s="224"/>
      <c r="K349" s="224"/>
      <c r="L349" s="230"/>
      <c r="M349" s="231"/>
      <c r="N349" s="232"/>
      <c r="O349" s="232"/>
      <c r="P349" s="232"/>
      <c r="Q349" s="232"/>
      <c r="R349" s="232"/>
      <c r="S349" s="232"/>
      <c r="T349" s="233"/>
      <c r="U349" s="13"/>
      <c r="V349" s="13"/>
      <c r="W349" s="13"/>
      <c r="X349" s="13"/>
      <c r="Y349" s="13"/>
      <c r="Z349" s="13"/>
      <c r="AA349" s="13"/>
      <c r="AB349" s="13"/>
      <c r="AC349" s="13"/>
      <c r="AD349" s="13"/>
      <c r="AE349" s="13"/>
      <c r="AT349" s="234" t="s">
        <v>135</v>
      </c>
      <c r="AU349" s="234" t="s">
        <v>83</v>
      </c>
      <c r="AV349" s="13" t="s">
        <v>83</v>
      </c>
      <c r="AW349" s="13" t="s">
        <v>32</v>
      </c>
      <c r="AX349" s="13" t="s">
        <v>73</v>
      </c>
      <c r="AY349" s="234" t="s">
        <v>124</v>
      </c>
    </row>
    <row r="350" s="14" customFormat="1">
      <c r="A350" s="14"/>
      <c r="B350" s="235"/>
      <c r="C350" s="236"/>
      <c r="D350" s="225" t="s">
        <v>135</v>
      </c>
      <c r="E350" s="237" t="s">
        <v>19</v>
      </c>
      <c r="F350" s="238" t="s">
        <v>137</v>
      </c>
      <c r="G350" s="236"/>
      <c r="H350" s="239">
        <v>425.411</v>
      </c>
      <c r="I350" s="240"/>
      <c r="J350" s="236"/>
      <c r="K350" s="236"/>
      <c r="L350" s="241"/>
      <c r="M350" s="242"/>
      <c r="N350" s="243"/>
      <c r="O350" s="243"/>
      <c r="P350" s="243"/>
      <c r="Q350" s="243"/>
      <c r="R350" s="243"/>
      <c r="S350" s="243"/>
      <c r="T350" s="244"/>
      <c r="U350" s="14"/>
      <c r="V350" s="14"/>
      <c r="W350" s="14"/>
      <c r="X350" s="14"/>
      <c r="Y350" s="14"/>
      <c r="Z350" s="14"/>
      <c r="AA350" s="14"/>
      <c r="AB350" s="14"/>
      <c r="AC350" s="14"/>
      <c r="AD350" s="14"/>
      <c r="AE350" s="14"/>
      <c r="AT350" s="245" t="s">
        <v>135</v>
      </c>
      <c r="AU350" s="245" t="s">
        <v>83</v>
      </c>
      <c r="AV350" s="14" t="s">
        <v>131</v>
      </c>
      <c r="AW350" s="14" t="s">
        <v>32</v>
      </c>
      <c r="AX350" s="14" t="s">
        <v>81</v>
      </c>
      <c r="AY350" s="245" t="s">
        <v>124</v>
      </c>
    </row>
    <row r="351" s="2" customFormat="1" ht="24.15" customHeight="1">
      <c r="A351" s="39"/>
      <c r="B351" s="40"/>
      <c r="C351" s="205" t="s">
        <v>708</v>
      </c>
      <c r="D351" s="205" t="s">
        <v>126</v>
      </c>
      <c r="E351" s="206" t="s">
        <v>472</v>
      </c>
      <c r="F351" s="207" t="s">
        <v>199</v>
      </c>
      <c r="G351" s="208" t="s">
        <v>200</v>
      </c>
      <c r="H351" s="209">
        <v>236.58799999999999</v>
      </c>
      <c r="I351" s="210"/>
      <c r="J351" s="211">
        <f>ROUND(I351*H351,2)</f>
        <v>0</v>
      </c>
      <c r="K351" s="207" t="s">
        <v>130</v>
      </c>
      <c r="L351" s="45"/>
      <c r="M351" s="212" t="s">
        <v>19</v>
      </c>
      <c r="N351" s="213" t="s">
        <v>44</v>
      </c>
      <c r="O351" s="85"/>
      <c r="P351" s="214">
        <f>O351*H351</f>
        <v>0</v>
      </c>
      <c r="Q351" s="214">
        <v>0</v>
      </c>
      <c r="R351" s="214">
        <f>Q351*H351</f>
        <v>0</v>
      </c>
      <c r="S351" s="214">
        <v>0</v>
      </c>
      <c r="T351" s="215">
        <f>S351*H351</f>
        <v>0</v>
      </c>
      <c r="U351" s="39"/>
      <c r="V351" s="39"/>
      <c r="W351" s="39"/>
      <c r="X351" s="39"/>
      <c r="Y351" s="39"/>
      <c r="Z351" s="39"/>
      <c r="AA351" s="39"/>
      <c r="AB351" s="39"/>
      <c r="AC351" s="39"/>
      <c r="AD351" s="39"/>
      <c r="AE351" s="39"/>
      <c r="AR351" s="216" t="s">
        <v>131</v>
      </c>
      <c r="AT351" s="216" t="s">
        <v>126</v>
      </c>
      <c r="AU351" s="216" t="s">
        <v>83</v>
      </c>
      <c r="AY351" s="18" t="s">
        <v>124</v>
      </c>
      <c r="BE351" s="217">
        <f>IF(N351="základní",J351,0)</f>
        <v>0</v>
      </c>
      <c r="BF351" s="217">
        <f>IF(N351="snížená",J351,0)</f>
        <v>0</v>
      </c>
      <c r="BG351" s="217">
        <f>IF(N351="zákl. přenesená",J351,0)</f>
        <v>0</v>
      </c>
      <c r="BH351" s="217">
        <f>IF(N351="sníž. přenesená",J351,0)</f>
        <v>0</v>
      </c>
      <c r="BI351" s="217">
        <f>IF(N351="nulová",J351,0)</f>
        <v>0</v>
      </c>
      <c r="BJ351" s="18" t="s">
        <v>81</v>
      </c>
      <c r="BK351" s="217">
        <f>ROUND(I351*H351,2)</f>
        <v>0</v>
      </c>
      <c r="BL351" s="18" t="s">
        <v>131</v>
      </c>
      <c r="BM351" s="216" t="s">
        <v>709</v>
      </c>
    </row>
    <row r="352" s="2" customFormat="1">
      <c r="A352" s="39"/>
      <c r="B352" s="40"/>
      <c r="C352" s="41"/>
      <c r="D352" s="218" t="s">
        <v>133</v>
      </c>
      <c r="E352" s="41"/>
      <c r="F352" s="219" t="s">
        <v>474</v>
      </c>
      <c r="G352" s="41"/>
      <c r="H352" s="41"/>
      <c r="I352" s="220"/>
      <c r="J352" s="41"/>
      <c r="K352" s="41"/>
      <c r="L352" s="45"/>
      <c r="M352" s="221"/>
      <c r="N352" s="222"/>
      <c r="O352" s="85"/>
      <c r="P352" s="85"/>
      <c r="Q352" s="85"/>
      <c r="R352" s="85"/>
      <c r="S352" s="85"/>
      <c r="T352" s="86"/>
      <c r="U352" s="39"/>
      <c r="V352" s="39"/>
      <c r="W352" s="39"/>
      <c r="X352" s="39"/>
      <c r="Y352" s="39"/>
      <c r="Z352" s="39"/>
      <c r="AA352" s="39"/>
      <c r="AB352" s="39"/>
      <c r="AC352" s="39"/>
      <c r="AD352" s="39"/>
      <c r="AE352" s="39"/>
      <c r="AT352" s="18" t="s">
        <v>133</v>
      </c>
      <c r="AU352" s="18" t="s">
        <v>83</v>
      </c>
    </row>
    <row r="353" s="13" customFormat="1">
      <c r="A353" s="13"/>
      <c r="B353" s="223"/>
      <c r="C353" s="224"/>
      <c r="D353" s="225" t="s">
        <v>135</v>
      </c>
      <c r="E353" s="226" t="s">
        <v>19</v>
      </c>
      <c r="F353" s="227" t="s">
        <v>692</v>
      </c>
      <c r="G353" s="224"/>
      <c r="H353" s="228">
        <v>196.58799999999999</v>
      </c>
      <c r="I353" s="229"/>
      <c r="J353" s="224"/>
      <c r="K353" s="224"/>
      <c r="L353" s="230"/>
      <c r="M353" s="231"/>
      <c r="N353" s="232"/>
      <c r="O353" s="232"/>
      <c r="P353" s="232"/>
      <c r="Q353" s="232"/>
      <c r="R353" s="232"/>
      <c r="S353" s="232"/>
      <c r="T353" s="233"/>
      <c r="U353" s="13"/>
      <c r="V353" s="13"/>
      <c r="W353" s="13"/>
      <c r="X353" s="13"/>
      <c r="Y353" s="13"/>
      <c r="Z353" s="13"/>
      <c r="AA353" s="13"/>
      <c r="AB353" s="13"/>
      <c r="AC353" s="13"/>
      <c r="AD353" s="13"/>
      <c r="AE353" s="13"/>
      <c r="AT353" s="234" t="s">
        <v>135</v>
      </c>
      <c r="AU353" s="234" t="s">
        <v>83</v>
      </c>
      <c r="AV353" s="13" t="s">
        <v>83</v>
      </c>
      <c r="AW353" s="13" t="s">
        <v>32</v>
      </c>
      <c r="AX353" s="13" t="s">
        <v>73</v>
      </c>
      <c r="AY353" s="234" t="s">
        <v>124</v>
      </c>
    </row>
    <row r="354" s="13" customFormat="1">
      <c r="A354" s="13"/>
      <c r="B354" s="223"/>
      <c r="C354" s="224"/>
      <c r="D354" s="225" t="s">
        <v>135</v>
      </c>
      <c r="E354" s="226" t="s">
        <v>19</v>
      </c>
      <c r="F354" s="227" t="s">
        <v>433</v>
      </c>
      <c r="G354" s="224"/>
      <c r="H354" s="228">
        <v>40</v>
      </c>
      <c r="I354" s="229"/>
      <c r="J354" s="224"/>
      <c r="K354" s="224"/>
      <c r="L354" s="230"/>
      <c r="M354" s="231"/>
      <c r="N354" s="232"/>
      <c r="O354" s="232"/>
      <c r="P354" s="232"/>
      <c r="Q354" s="232"/>
      <c r="R354" s="232"/>
      <c r="S354" s="232"/>
      <c r="T354" s="233"/>
      <c r="U354" s="13"/>
      <c r="V354" s="13"/>
      <c r="W354" s="13"/>
      <c r="X354" s="13"/>
      <c r="Y354" s="13"/>
      <c r="Z354" s="13"/>
      <c r="AA354" s="13"/>
      <c r="AB354" s="13"/>
      <c r="AC354" s="13"/>
      <c r="AD354" s="13"/>
      <c r="AE354" s="13"/>
      <c r="AT354" s="234" t="s">
        <v>135</v>
      </c>
      <c r="AU354" s="234" t="s">
        <v>83</v>
      </c>
      <c r="AV354" s="13" t="s">
        <v>83</v>
      </c>
      <c r="AW354" s="13" t="s">
        <v>32</v>
      </c>
      <c r="AX354" s="13" t="s">
        <v>73</v>
      </c>
      <c r="AY354" s="234" t="s">
        <v>124</v>
      </c>
    </row>
    <row r="355" s="14" customFormat="1">
      <c r="A355" s="14"/>
      <c r="B355" s="235"/>
      <c r="C355" s="236"/>
      <c r="D355" s="225" t="s">
        <v>135</v>
      </c>
      <c r="E355" s="237" t="s">
        <v>19</v>
      </c>
      <c r="F355" s="238" t="s">
        <v>137</v>
      </c>
      <c r="G355" s="236"/>
      <c r="H355" s="239">
        <v>236.58799999999999</v>
      </c>
      <c r="I355" s="240"/>
      <c r="J355" s="236"/>
      <c r="K355" s="236"/>
      <c r="L355" s="241"/>
      <c r="M355" s="242"/>
      <c r="N355" s="243"/>
      <c r="O355" s="243"/>
      <c r="P355" s="243"/>
      <c r="Q355" s="243"/>
      <c r="R355" s="243"/>
      <c r="S355" s="243"/>
      <c r="T355" s="244"/>
      <c r="U355" s="14"/>
      <c r="V355" s="14"/>
      <c r="W355" s="14"/>
      <c r="X355" s="14"/>
      <c r="Y355" s="14"/>
      <c r="Z355" s="14"/>
      <c r="AA355" s="14"/>
      <c r="AB355" s="14"/>
      <c r="AC355" s="14"/>
      <c r="AD355" s="14"/>
      <c r="AE355" s="14"/>
      <c r="AT355" s="245" t="s">
        <v>135</v>
      </c>
      <c r="AU355" s="245" t="s">
        <v>83</v>
      </c>
      <c r="AV355" s="14" t="s">
        <v>131</v>
      </c>
      <c r="AW355" s="14" t="s">
        <v>32</v>
      </c>
      <c r="AX355" s="14" t="s">
        <v>81</v>
      </c>
      <c r="AY355" s="245" t="s">
        <v>124</v>
      </c>
    </row>
    <row r="356" s="2" customFormat="1" ht="24.15" customHeight="1">
      <c r="A356" s="39"/>
      <c r="B356" s="40"/>
      <c r="C356" s="205" t="s">
        <v>710</v>
      </c>
      <c r="D356" s="205" t="s">
        <v>126</v>
      </c>
      <c r="E356" s="206" t="s">
        <v>476</v>
      </c>
      <c r="F356" s="207" t="s">
        <v>477</v>
      </c>
      <c r="G356" s="208" t="s">
        <v>200</v>
      </c>
      <c r="H356" s="209">
        <v>832.22699999999998</v>
      </c>
      <c r="I356" s="210"/>
      <c r="J356" s="211">
        <f>ROUND(I356*H356,2)</f>
        <v>0</v>
      </c>
      <c r="K356" s="207" t="s">
        <v>130</v>
      </c>
      <c r="L356" s="45"/>
      <c r="M356" s="212" t="s">
        <v>19</v>
      </c>
      <c r="N356" s="213" t="s">
        <v>44</v>
      </c>
      <c r="O356" s="85"/>
      <c r="P356" s="214">
        <f>O356*H356</f>
        <v>0</v>
      </c>
      <c r="Q356" s="214">
        <v>0</v>
      </c>
      <c r="R356" s="214">
        <f>Q356*H356</f>
        <v>0</v>
      </c>
      <c r="S356" s="214">
        <v>0</v>
      </c>
      <c r="T356" s="215">
        <f>S356*H356</f>
        <v>0</v>
      </c>
      <c r="U356" s="39"/>
      <c r="V356" s="39"/>
      <c r="W356" s="39"/>
      <c r="X356" s="39"/>
      <c r="Y356" s="39"/>
      <c r="Z356" s="39"/>
      <c r="AA356" s="39"/>
      <c r="AB356" s="39"/>
      <c r="AC356" s="39"/>
      <c r="AD356" s="39"/>
      <c r="AE356" s="39"/>
      <c r="AR356" s="216" t="s">
        <v>131</v>
      </c>
      <c r="AT356" s="216" t="s">
        <v>126</v>
      </c>
      <c r="AU356" s="216" t="s">
        <v>83</v>
      </c>
      <c r="AY356" s="18" t="s">
        <v>124</v>
      </c>
      <c r="BE356" s="217">
        <f>IF(N356="základní",J356,0)</f>
        <v>0</v>
      </c>
      <c r="BF356" s="217">
        <f>IF(N356="snížená",J356,0)</f>
        <v>0</v>
      </c>
      <c r="BG356" s="217">
        <f>IF(N356="zákl. přenesená",J356,0)</f>
        <v>0</v>
      </c>
      <c r="BH356" s="217">
        <f>IF(N356="sníž. přenesená",J356,0)</f>
        <v>0</v>
      </c>
      <c r="BI356" s="217">
        <f>IF(N356="nulová",J356,0)</f>
        <v>0</v>
      </c>
      <c r="BJ356" s="18" t="s">
        <v>81</v>
      </c>
      <c r="BK356" s="217">
        <f>ROUND(I356*H356,2)</f>
        <v>0</v>
      </c>
      <c r="BL356" s="18" t="s">
        <v>131</v>
      </c>
      <c r="BM356" s="216" t="s">
        <v>711</v>
      </c>
    </row>
    <row r="357" s="2" customFormat="1">
      <c r="A357" s="39"/>
      <c r="B357" s="40"/>
      <c r="C357" s="41"/>
      <c r="D357" s="218" t="s">
        <v>133</v>
      </c>
      <c r="E357" s="41"/>
      <c r="F357" s="219" t="s">
        <v>479</v>
      </c>
      <c r="G357" s="41"/>
      <c r="H357" s="41"/>
      <c r="I357" s="220"/>
      <c r="J357" s="41"/>
      <c r="K357" s="41"/>
      <c r="L357" s="45"/>
      <c r="M357" s="221"/>
      <c r="N357" s="222"/>
      <c r="O357" s="85"/>
      <c r="P357" s="85"/>
      <c r="Q357" s="85"/>
      <c r="R357" s="85"/>
      <c r="S357" s="85"/>
      <c r="T357" s="86"/>
      <c r="U357" s="39"/>
      <c r="V357" s="39"/>
      <c r="W357" s="39"/>
      <c r="X357" s="39"/>
      <c r="Y357" s="39"/>
      <c r="Z357" s="39"/>
      <c r="AA357" s="39"/>
      <c r="AB357" s="39"/>
      <c r="AC357" s="39"/>
      <c r="AD357" s="39"/>
      <c r="AE357" s="39"/>
      <c r="AT357" s="18" t="s">
        <v>133</v>
      </c>
      <c r="AU357" s="18" t="s">
        <v>83</v>
      </c>
    </row>
    <row r="358" s="13" customFormat="1">
      <c r="A358" s="13"/>
      <c r="B358" s="223"/>
      <c r="C358" s="224"/>
      <c r="D358" s="225" t="s">
        <v>135</v>
      </c>
      <c r="E358" s="226" t="s">
        <v>19</v>
      </c>
      <c r="F358" s="227" t="s">
        <v>702</v>
      </c>
      <c r="G358" s="224"/>
      <c r="H358" s="228">
        <v>832.22699999999998</v>
      </c>
      <c r="I358" s="229"/>
      <c r="J358" s="224"/>
      <c r="K358" s="224"/>
      <c r="L358" s="230"/>
      <c r="M358" s="231"/>
      <c r="N358" s="232"/>
      <c r="O358" s="232"/>
      <c r="P358" s="232"/>
      <c r="Q358" s="232"/>
      <c r="R358" s="232"/>
      <c r="S358" s="232"/>
      <c r="T358" s="233"/>
      <c r="U358" s="13"/>
      <c r="V358" s="13"/>
      <c r="W358" s="13"/>
      <c r="X358" s="13"/>
      <c r="Y358" s="13"/>
      <c r="Z358" s="13"/>
      <c r="AA358" s="13"/>
      <c r="AB358" s="13"/>
      <c r="AC358" s="13"/>
      <c r="AD358" s="13"/>
      <c r="AE358" s="13"/>
      <c r="AT358" s="234" t="s">
        <v>135</v>
      </c>
      <c r="AU358" s="234" t="s">
        <v>83</v>
      </c>
      <c r="AV358" s="13" t="s">
        <v>83</v>
      </c>
      <c r="AW358" s="13" t="s">
        <v>32</v>
      </c>
      <c r="AX358" s="13" t="s">
        <v>73</v>
      </c>
      <c r="AY358" s="234" t="s">
        <v>124</v>
      </c>
    </row>
    <row r="359" s="14" customFormat="1">
      <c r="A359" s="14"/>
      <c r="B359" s="235"/>
      <c r="C359" s="236"/>
      <c r="D359" s="225" t="s">
        <v>135</v>
      </c>
      <c r="E359" s="237" t="s">
        <v>19</v>
      </c>
      <c r="F359" s="238" t="s">
        <v>137</v>
      </c>
      <c r="G359" s="236"/>
      <c r="H359" s="239">
        <v>832.22699999999998</v>
      </c>
      <c r="I359" s="240"/>
      <c r="J359" s="236"/>
      <c r="K359" s="236"/>
      <c r="L359" s="241"/>
      <c r="M359" s="242"/>
      <c r="N359" s="243"/>
      <c r="O359" s="243"/>
      <c r="P359" s="243"/>
      <c r="Q359" s="243"/>
      <c r="R359" s="243"/>
      <c r="S359" s="243"/>
      <c r="T359" s="244"/>
      <c r="U359" s="14"/>
      <c r="V359" s="14"/>
      <c r="W359" s="14"/>
      <c r="X359" s="14"/>
      <c r="Y359" s="14"/>
      <c r="Z359" s="14"/>
      <c r="AA359" s="14"/>
      <c r="AB359" s="14"/>
      <c r="AC359" s="14"/>
      <c r="AD359" s="14"/>
      <c r="AE359" s="14"/>
      <c r="AT359" s="245" t="s">
        <v>135</v>
      </c>
      <c r="AU359" s="245" t="s">
        <v>83</v>
      </c>
      <c r="AV359" s="14" t="s">
        <v>131</v>
      </c>
      <c r="AW359" s="14" t="s">
        <v>32</v>
      </c>
      <c r="AX359" s="14" t="s">
        <v>81</v>
      </c>
      <c r="AY359" s="245" t="s">
        <v>124</v>
      </c>
    </row>
    <row r="360" s="12" customFormat="1" ht="22.8" customHeight="1">
      <c r="A360" s="12"/>
      <c r="B360" s="189"/>
      <c r="C360" s="190"/>
      <c r="D360" s="191" t="s">
        <v>72</v>
      </c>
      <c r="E360" s="203" t="s">
        <v>480</v>
      </c>
      <c r="F360" s="203" t="s">
        <v>481</v>
      </c>
      <c r="G360" s="190"/>
      <c r="H360" s="190"/>
      <c r="I360" s="193"/>
      <c r="J360" s="204">
        <f>BK360</f>
        <v>0</v>
      </c>
      <c r="K360" s="190"/>
      <c r="L360" s="195"/>
      <c r="M360" s="196"/>
      <c r="N360" s="197"/>
      <c r="O360" s="197"/>
      <c r="P360" s="198">
        <f>SUM(P361:P366)</f>
        <v>0</v>
      </c>
      <c r="Q360" s="197"/>
      <c r="R360" s="198">
        <f>SUM(R361:R366)</f>
        <v>0</v>
      </c>
      <c r="S360" s="197"/>
      <c r="T360" s="199">
        <f>SUM(T361:T366)</f>
        <v>0</v>
      </c>
      <c r="U360" s="12"/>
      <c r="V360" s="12"/>
      <c r="W360" s="12"/>
      <c r="X360" s="12"/>
      <c r="Y360" s="12"/>
      <c r="Z360" s="12"/>
      <c r="AA360" s="12"/>
      <c r="AB360" s="12"/>
      <c r="AC360" s="12"/>
      <c r="AD360" s="12"/>
      <c r="AE360" s="12"/>
      <c r="AR360" s="200" t="s">
        <v>81</v>
      </c>
      <c r="AT360" s="201" t="s">
        <v>72</v>
      </c>
      <c r="AU360" s="201" t="s">
        <v>81</v>
      </c>
      <c r="AY360" s="200" t="s">
        <v>124</v>
      </c>
      <c r="BK360" s="202">
        <f>SUM(BK361:BK366)</f>
        <v>0</v>
      </c>
    </row>
    <row r="361" s="2" customFormat="1" ht="24.15" customHeight="1">
      <c r="A361" s="39"/>
      <c r="B361" s="40"/>
      <c r="C361" s="205" t="s">
        <v>712</v>
      </c>
      <c r="D361" s="205" t="s">
        <v>126</v>
      </c>
      <c r="E361" s="206" t="s">
        <v>483</v>
      </c>
      <c r="F361" s="207" t="s">
        <v>484</v>
      </c>
      <c r="G361" s="208" t="s">
        <v>200</v>
      </c>
      <c r="H361" s="209">
        <v>617.61099999999999</v>
      </c>
      <c r="I361" s="210"/>
      <c r="J361" s="211">
        <f>ROUND(I361*H361,2)</f>
        <v>0</v>
      </c>
      <c r="K361" s="207" t="s">
        <v>130</v>
      </c>
      <c r="L361" s="45"/>
      <c r="M361" s="212" t="s">
        <v>19</v>
      </c>
      <c r="N361" s="213" t="s">
        <v>44</v>
      </c>
      <c r="O361" s="85"/>
      <c r="P361" s="214">
        <f>O361*H361</f>
        <v>0</v>
      </c>
      <c r="Q361" s="214">
        <v>0</v>
      </c>
      <c r="R361" s="214">
        <f>Q361*H361</f>
        <v>0</v>
      </c>
      <c r="S361" s="214">
        <v>0</v>
      </c>
      <c r="T361" s="215">
        <f>S361*H361</f>
        <v>0</v>
      </c>
      <c r="U361" s="39"/>
      <c r="V361" s="39"/>
      <c r="W361" s="39"/>
      <c r="X361" s="39"/>
      <c r="Y361" s="39"/>
      <c r="Z361" s="39"/>
      <c r="AA361" s="39"/>
      <c r="AB361" s="39"/>
      <c r="AC361" s="39"/>
      <c r="AD361" s="39"/>
      <c r="AE361" s="39"/>
      <c r="AR361" s="216" t="s">
        <v>131</v>
      </c>
      <c r="AT361" s="216" t="s">
        <v>126</v>
      </c>
      <c r="AU361" s="216" t="s">
        <v>83</v>
      </c>
      <c r="AY361" s="18" t="s">
        <v>124</v>
      </c>
      <c r="BE361" s="217">
        <f>IF(N361="základní",J361,0)</f>
        <v>0</v>
      </c>
      <c r="BF361" s="217">
        <f>IF(N361="snížená",J361,0)</f>
        <v>0</v>
      </c>
      <c r="BG361" s="217">
        <f>IF(N361="zákl. přenesená",J361,0)</f>
        <v>0</v>
      </c>
      <c r="BH361" s="217">
        <f>IF(N361="sníž. přenesená",J361,0)</f>
        <v>0</v>
      </c>
      <c r="BI361" s="217">
        <f>IF(N361="nulová",J361,0)</f>
        <v>0</v>
      </c>
      <c r="BJ361" s="18" t="s">
        <v>81</v>
      </c>
      <c r="BK361" s="217">
        <f>ROUND(I361*H361,2)</f>
        <v>0</v>
      </c>
      <c r="BL361" s="18" t="s">
        <v>131</v>
      </c>
      <c r="BM361" s="216" t="s">
        <v>713</v>
      </c>
    </row>
    <row r="362" s="2" customFormat="1">
      <c r="A362" s="39"/>
      <c r="B362" s="40"/>
      <c r="C362" s="41"/>
      <c r="D362" s="218" t="s">
        <v>133</v>
      </c>
      <c r="E362" s="41"/>
      <c r="F362" s="219" t="s">
        <v>486</v>
      </c>
      <c r="G362" s="41"/>
      <c r="H362" s="41"/>
      <c r="I362" s="220"/>
      <c r="J362" s="41"/>
      <c r="K362" s="41"/>
      <c r="L362" s="45"/>
      <c r="M362" s="221"/>
      <c r="N362" s="222"/>
      <c r="O362" s="85"/>
      <c r="P362" s="85"/>
      <c r="Q362" s="85"/>
      <c r="R362" s="85"/>
      <c r="S362" s="85"/>
      <c r="T362" s="86"/>
      <c r="U362" s="39"/>
      <c r="V362" s="39"/>
      <c r="W362" s="39"/>
      <c r="X362" s="39"/>
      <c r="Y362" s="39"/>
      <c r="Z362" s="39"/>
      <c r="AA362" s="39"/>
      <c r="AB362" s="39"/>
      <c r="AC362" s="39"/>
      <c r="AD362" s="39"/>
      <c r="AE362" s="39"/>
      <c r="AT362" s="18" t="s">
        <v>133</v>
      </c>
      <c r="AU362" s="18" t="s">
        <v>83</v>
      </c>
    </row>
    <row r="363" s="2" customFormat="1" ht="24.15" customHeight="1">
      <c r="A363" s="39"/>
      <c r="B363" s="40"/>
      <c r="C363" s="205" t="s">
        <v>714</v>
      </c>
      <c r="D363" s="205" t="s">
        <v>126</v>
      </c>
      <c r="E363" s="206" t="s">
        <v>488</v>
      </c>
      <c r="F363" s="207" t="s">
        <v>489</v>
      </c>
      <c r="G363" s="208" t="s">
        <v>200</v>
      </c>
      <c r="H363" s="209">
        <v>11734.609</v>
      </c>
      <c r="I363" s="210"/>
      <c r="J363" s="211">
        <f>ROUND(I363*H363,2)</f>
        <v>0</v>
      </c>
      <c r="K363" s="207" t="s">
        <v>130</v>
      </c>
      <c r="L363" s="45"/>
      <c r="M363" s="212" t="s">
        <v>19</v>
      </c>
      <c r="N363" s="213" t="s">
        <v>44</v>
      </c>
      <c r="O363" s="85"/>
      <c r="P363" s="214">
        <f>O363*H363</f>
        <v>0</v>
      </c>
      <c r="Q363" s="214">
        <v>0</v>
      </c>
      <c r="R363" s="214">
        <f>Q363*H363</f>
        <v>0</v>
      </c>
      <c r="S363" s="214">
        <v>0</v>
      </c>
      <c r="T363" s="215">
        <f>S363*H363</f>
        <v>0</v>
      </c>
      <c r="U363" s="39"/>
      <c r="V363" s="39"/>
      <c r="W363" s="39"/>
      <c r="X363" s="39"/>
      <c r="Y363" s="39"/>
      <c r="Z363" s="39"/>
      <c r="AA363" s="39"/>
      <c r="AB363" s="39"/>
      <c r="AC363" s="39"/>
      <c r="AD363" s="39"/>
      <c r="AE363" s="39"/>
      <c r="AR363" s="216" t="s">
        <v>131</v>
      </c>
      <c r="AT363" s="216" t="s">
        <v>126</v>
      </c>
      <c r="AU363" s="216" t="s">
        <v>83</v>
      </c>
      <c r="AY363" s="18" t="s">
        <v>124</v>
      </c>
      <c r="BE363" s="217">
        <f>IF(N363="základní",J363,0)</f>
        <v>0</v>
      </c>
      <c r="BF363" s="217">
        <f>IF(N363="snížená",J363,0)</f>
        <v>0</v>
      </c>
      <c r="BG363" s="217">
        <f>IF(N363="zákl. přenesená",J363,0)</f>
        <v>0</v>
      </c>
      <c r="BH363" s="217">
        <f>IF(N363="sníž. přenesená",J363,0)</f>
        <v>0</v>
      </c>
      <c r="BI363" s="217">
        <f>IF(N363="nulová",J363,0)</f>
        <v>0</v>
      </c>
      <c r="BJ363" s="18" t="s">
        <v>81</v>
      </c>
      <c r="BK363" s="217">
        <f>ROUND(I363*H363,2)</f>
        <v>0</v>
      </c>
      <c r="BL363" s="18" t="s">
        <v>131</v>
      </c>
      <c r="BM363" s="216" t="s">
        <v>715</v>
      </c>
    </row>
    <row r="364" s="2" customFormat="1">
      <c r="A364" s="39"/>
      <c r="B364" s="40"/>
      <c r="C364" s="41"/>
      <c r="D364" s="218" t="s">
        <v>133</v>
      </c>
      <c r="E364" s="41"/>
      <c r="F364" s="219" t="s">
        <v>491</v>
      </c>
      <c r="G364" s="41"/>
      <c r="H364" s="41"/>
      <c r="I364" s="220"/>
      <c r="J364" s="41"/>
      <c r="K364" s="41"/>
      <c r="L364" s="45"/>
      <c r="M364" s="221"/>
      <c r="N364" s="222"/>
      <c r="O364" s="85"/>
      <c r="P364" s="85"/>
      <c r="Q364" s="85"/>
      <c r="R364" s="85"/>
      <c r="S364" s="85"/>
      <c r="T364" s="86"/>
      <c r="U364" s="39"/>
      <c r="V364" s="39"/>
      <c r="W364" s="39"/>
      <c r="X364" s="39"/>
      <c r="Y364" s="39"/>
      <c r="Z364" s="39"/>
      <c r="AA364" s="39"/>
      <c r="AB364" s="39"/>
      <c r="AC364" s="39"/>
      <c r="AD364" s="39"/>
      <c r="AE364" s="39"/>
      <c r="AT364" s="18" t="s">
        <v>133</v>
      </c>
      <c r="AU364" s="18" t="s">
        <v>83</v>
      </c>
    </row>
    <row r="365" s="13" customFormat="1">
      <c r="A365" s="13"/>
      <c r="B365" s="223"/>
      <c r="C365" s="224"/>
      <c r="D365" s="225" t="s">
        <v>135</v>
      </c>
      <c r="E365" s="226" t="s">
        <v>19</v>
      </c>
      <c r="F365" s="227" t="s">
        <v>716</v>
      </c>
      <c r="G365" s="224"/>
      <c r="H365" s="228">
        <v>11734.609</v>
      </c>
      <c r="I365" s="229"/>
      <c r="J365" s="224"/>
      <c r="K365" s="224"/>
      <c r="L365" s="230"/>
      <c r="M365" s="231"/>
      <c r="N365" s="232"/>
      <c r="O365" s="232"/>
      <c r="P365" s="232"/>
      <c r="Q365" s="232"/>
      <c r="R365" s="232"/>
      <c r="S365" s="232"/>
      <c r="T365" s="233"/>
      <c r="U365" s="13"/>
      <c r="V365" s="13"/>
      <c r="W365" s="13"/>
      <c r="X365" s="13"/>
      <c r="Y365" s="13"/>
      <c r="Z365" s="13"/>
      <c r="AA365" s="13"/>
      <c r="AB365" s="13"/>
      <c r="AC365" s="13"/>
      <c r="AD365" s="13"/>
      <c r="AE365" s="13"/>
      <c r="AT365" s="234" t="s">
        <v>135</v>
      </c>
      <c r="AU365" s="234" t="s">
        <v>83</v>
      </c>
      <c r="AV365" s="13" t="s">
        <v>83</v>
      </c>
      <c r="AW365" s="13" t="s">
        <v>32</v>
      </c>
      <c r="AX365" s="13" t="s">
        <v>73</v>
      </c>
      <c r="AY365" s="234" t="s">
        <v>124</v>
      </c>
    </row>
    <row r="366" s="14" customFormat="1">
      <c r="A366" s="14"/>
      <c r="B366" s="235"/>
      <c r="C366" s="236"/>
      <c r="D366" s="225" t="s">
        <v>135</v>
      </c>
      <c r="E366" s="237" t="s">
        <v>19</v>
      </c>
      <c r="F366" s="238" t="s">
        <v>137</v>
      </c>
      <c r="G366" s="236"/>
      <c r="H366" s="239">
        <v>11734.609</v>
      </c>
      <c r="I366" s="240"/>
      <c r="J366" s="236"/>
      <c r="K366" s="236"/>
      <c r="L366" s="241"/>
      <c r="M366" s="242"/>
      <c r="N366" s="243"/>
      <c r="O366" s="243"/>
      <c r="P366" s="243"/>
      <c r="Q366" s="243"/>
      <c r="R366" s="243"/>
      <c r="S366" s="243"/>
      <c r="T366" s="244"/>
      <c r="U366" s="14"/>
      <c r="V366" s="14"/>
      <c r="W366" s="14"/>
      <c r="X366" s="14"/>
      <c r="Y366" s="14"/>
      <c r="Z366" s="14"/>
      <c r="AA366" s="14"/>
      <c r="AB366" s="14"/>
      <c r="AC366" s="14"/>
      <c r="AD366" s="14"/>
      <c r="AE366" s="14"/>
      <c r="AT366" s="245" t="s">
        <v>135</v>
      </c>
      <c r="AU366" s="245" t="s">
        <v>83</v>
      </c>
      <c r="AV366" s="14" t="s">
        <v>131</v>
      </c>
      <c r="AW366" s="14" t="s">
        <v>32</v>
      </c>
      <c r="AX366" s="14" t="s">
        <v>81</v>
      </c>
      <c r="AY366" s="245" t="s">
        <v>124</v>
      </c>
    </row>
    <row r="367" s="12" customFormat="1" ht="25.92" customHeight="1">
      <c r="A367" s="12"/>
      <c r="B367" s="189"/>
      <c r="C367" s="190"/>
      <c r="D367" s="191" t="s">
        <v>72</v>
      </c>
      <c r="E367" s="192" t="s">
        <v>493</v>
      </c>
      <c r="F367" s="192" t="s">
        <v>494</v>
      </c>
      <c r="G367" s="190"/>
      <c r="H367" s="190"/>
      <c r="I367" s="193"/>
      <c r="J367" s="194">
        <f>BK367</f>
        <v>0</v>
      </c>
      <c r="K367" s="190"/>
      <c r="L367" s="195"/>
      <c r="M367" s="196"/>
      <c r="N367" s="197"/>
      <c r="O367" s="197"/>
      <c r="P367" s="198">
        <f>P368</f>
        <v>0</v>
      </c>
      <c r="Q367" s="197"/>
      <c r="R367" s="198">
        <f>R368</f>
        <v>0.10489499999999999</v>
      </c>
      <c r="S367" s="197"/>
      <c r="T367" s="199">
        <f>T368</f>
        <v>0</v>
      </c>
      <c r="U367" s="12"/>
      <c r="V367" s="12"/>
      <c r="W367" s="12"/>
      <c r="X367" s="12"/>
      <c r="Y367" s="12"/>
      <c r="Z367" s="12"/>
      <c r="AA367" s="12"/>
      <c r="AB367" s="12"/>
      <c r="AC367" s="12"/>
      <c r="AD367" s="12"/>
      <c r="AE367" s="12"/>
      <c r="AR367" s="200" t="s">
        <v>83</v>
      </c>
      <c r="AT367" s="201" t="s">
        <v>72</v>
      </c>
      <c r="AU367" s="201" t="s">
        <v>73</v>
      </c>
      <c r="AY367" s="200" t="s">
        <v>124</v>
      </c>
      <c r="BK367" s="202">
        <f>BK368</f>
        <v>0</v>
      </c>
    </row>
    <row r="368" s="12" customFormat="1" ht="22.8" customHeight="1">
      <c r="A368" s="12"/>
      <c r="B368" s="189"/>
      <c r="C368" s="190"/>
      <c r="D368" s="191" t="s">
        <v>72</v>
      </c>
      <c r="E368" s="203" t="s">
        <v>495</v>
      </c>
      <c r="F368" s="203" t="s">
        <v>496</v>
      </c>
      <c r="G368" s="190"/>
      <c r="H368" s="190"/>
      <c r="I368" s="193"/>
      <c r="J368" s="204">
        <f>BK368</f>
        <v>0</v>
      </c>
      <c r="K368" s="190"/>
      <c r="L368" s="195"/>
      <c r="M368" s="196"/>
      <c r="N368" s="197"/>
      <c r="O368" s="197"/>
      <c r="P368" s="198">
        <f>SUM(P369:P381)</f>
        <v>0</v>
      </c>
      <c r="Q368" s="197"/>
      <c r="R368" s="198">
        <f>SUM(R369:R381)</f>
        <v>0.10489499999999999</v>
      </c>
      <c r="S368" s="197"/>
      <c r="T368" s="199">
        <f>SUM(T369:T381)</f>
        <v>0</v>
      </c>
      <c r="U368" s="12"/>
      <c r="V368" s="12"/>
      <c r="W368" s="12"/>
      <c r="X368" s="12"/>
      <c r="Y368" s="12"/>
      <c r="Z368" s="12"/>
      <c r="AA368" s="12"/>
      <c r="AB368" s="12"/>
      <c r="AC368" s="12"/>
      <c r="AD368" s="12"/>
      <c r="AE368" s="12"/>
      <c r="AR368" s="200" t="s">
        <v>83</v>
      </c>
      <c r="AT368" s="201" t="s">
        <v>72</v>
      </c>
      <c r="AU368" s="201" t="s">
        <v>81</v>
      </c>
      <c r="AY368" s="200" t="s">
        <v>124</v>
      </c>
      <c r="BK368" s="202">
        <f>SUM(BK369:BK381)</f>
        <v>0</v>
      </c>
    </row>
    <row r="369" s="2" customFormat="1" ht="16.5" customHeight="1">
      <c r="A369" s="39"/>
      <c r="B369" s="40"/>
      <c r="C369" s="205" t="s">
        <v>717</v>
      </c>
      <c r="D369" s="205" t="s">
        <v>126</v>
      </c>
      <c r="E369" s="206" t="s">
        <v>498</v>
      </c>
      <c r="F369" s="207" t="s">
        <v>499</v>
      </c>
      <c r="G369" s="208" t="s">
        <v>129</v>
      </c>
      <c r="H369" s="209">
        <v>300</v>
      </c>
      <c r="I369" s="210"/>
      <c r="J369" s="211">
        <f>ROUND(I369*H369,2)</f>
        <v>0</v>
      </c>
      <c r="K369" s="207" t="s">
        <v>130</v>
      </c>
      <c r="L369" s="45"/>
      <c r="M369" s="212" t="s">
        <v>19</v>
      </c>
      <c r="N369" s="213" t="s">
        <v>44</v>
      </c>
      <c r="O369" s="85"/>
      <c r="P369" s="214">
        <f>O369*H369</f>
        <v>0</v>
      </c>
      <c r="Q369" s="214">
        <v>0</v>
      </c>
      <c r="R369" s="214">
        <f>Q369*H369</f>
        <v>0</v>
      </c>
      <c r="S369" s="214">
        <v>0</v>
      </c>
      <c r="T369" s="215">
        <f>S369*H369</f>
        <v>0</v>
      </c>
      <c r="U369" s="39"/>
      <c r="V369" s="39"/>
      <c r="W369" s="39"/>
      <c r="X369" s="39"/>
      <c r="Y369" s="39"/>
      <c r="Z369" s="39"/>
      <c r="AA369" s="39"/>
      <c r="AB369" s="39"/>
      <c r="AC369" s="39"/>
      <c r="AD369" s="39"/>
      <c r="AE369" s="39"/>
      <c r="AR369" s="216" t="s">
        <v>222</v>
      </c>
      <c r="AT369" s="216" t="s">
        <v>126</v>
      </c>
      <c r="AU369" s="216" t="s">
        <v>83</v>
      </c>
      <c r="AY369" s="18" t="s">
        <v>124</v>
      </c>
      <c r="BE369" s="217">
        <f>IF(N369="základní",J369,0)</f>
        <v>0</v>
      </c>
      <c r="BF369" s="217">
        <f>IF(N369="snížená",J369,0)</f>
        <v>0</v>
      </c>
      <c r="BG369" s="217">
        <f>IF(N369="zákl. přenesená",J369,0)</f>
        <v>0</v>
      </c>
      <c r="BH369" s="217">
        <f>IF(N369="sníž. přenesená",J369,0)</f>
        <v>0</v>
      </c>
      <c r="BI369" s="217">
        <f>IF(N369="nulová",J369,0)</f>
        <v>0</v>
      </c>
      <c r="BJ369" s="18" t="s">
        <v>81</v>
      </c>
      <c r="BK369" s="217">
        <f>ROUND(I369*H369,2)</f>
        <v>0</v>
      </c>
      <c r="BL369" s="18" t="s">
        <v>222</v>
      </c>
      <c r="BM369" s="216" t="s">
        <v>718</v>
      </c>
    </row>
    <row r="370" s="2" customFormat="1">
      <c r="A370" s="39"/>
      <c r="B370" s="40"/>
      <c r="C370" s="41"/>
      <c r="D370" s="218" t="s">
        <v>133</v>
      </c>
      <c r="E370" s="41"/>
      <c r="F370" s="219" t="s">
        <v>501</v>
      </c>
      <c r="G370" s="41"/>
      <c r="H370" s="41"/>
      <c r="I370" s="220"/>
      <c r="J370" s="41"/>
      <c r="K370" s="41"/>
      <c r="L370" s="45"/>
      <c r="M370" s="221"/>
      <c r="N370" s="222"/>
      <c r="O370" s="85"/>
      <c r="P370" s="85"/>
      <c r="Q370" s="85"/>
      <c r="R370" s="85"/>
      <c r="S370" s="85"/>
      <c r="T370" s="86"/>
      <c r="U370" s="39"/>
      <c r="V370" s="39"/>
      <c r="W370" s="39"/>
      <c r="X370" s="39"/>
      <c r="Y370" s="39"/>
      <c r="Z370" s="39"/>
      <c r="AA370" s="39"/>
      <c r="AB370" s="39"/>
      <c r="AC370" s="39"/>
      <c r="AD370" s="39"/>
      <c r="AE370" s="39"/>
      <c r="AT370" s="18" t="s">
        <v>133</v>
      </c>
      <c r="AU370" s="18" t="s">
        <v>83</v>
      </c>
    </row>
    <row r="371" s="13" customFormat="1">
      <c r="A371" s="13"/>
      <c r="B371" s="223"/>
      <c r="C371" s="224"/>
      <c r="D371" s="225" t="s">
        <v>135</v>
      </c>
      <c r="E371" s="226" t="s">
        <v>19</v>
      </c>
      <c r="F371" s="227" t="s">
        <v>502</v>
      </c>
      <c r="G371" s="224"/>
      <c r="H371" s="228">
        <v>300</v>
      </c>
      <c r="I371" s="229"/>
      <c r="J371" s="224"/>
      <c r="K371" s="224"/>
      <c r="L371" s="230"/>
      <c r="M371" s="231"/>
      <c r="N371" s="232"/>
      <c r="O371" s="232"/>
      <c r="P371" s="232"/>
      <c r="Q371" s="232"/>
      <c r="R371" s="232"/>
      <c r="S371" s="232"/>
      <c r="T371" s="233"/>
      <c r="U371" s="13"/>
      <c r="V371" s="13"/>
      <c r="W371" s="13"/>
      <c r="X371" s="13"/>
      <c r="Y371" s="13"/>
      <c r="Z371" s="13"/>
      <c r="AA371" s="13"/>
      <c r="AB371" s="13"/>
      <c r="AC371" s="13"/>
      <c r="AD371" s="13"/>
      <c r="AE371" s="13"/>
      <c r="AT371" s="234" t="s">
        <v>135</v>
      </c>
      <c r="AU371" s="234" t="s">
        <v>83</v>
      </c>
      <c r="AV371" s="13" t="s">
        <v>83</v>
      </c>
      <c r="AW371" s="13" t="s">
        <v>32</v>
      </c>
      <c r="AX371" s="13" t="s">
        <v>73</v>
      </c>
      <c r="AY371" s="234" t="s">
        <v>124</v>
      </c>
    </row>
    <row r="372" s="14" customFormat="1">
      <c r="A372" s="14"/>
      <c r="B372" s="235"/>
      <c r="C372" s="236"/>
      <c r="D372" s="225" t="s">
        <v>135</v>
      </c>
      <c r="E372" s="237" t="s">
        <v>19</v>
      </c>
      <c r="F372" s="238" t="s">
        <v>137</v>
      </c>
      <c r="G372" s="236"/>
      <c r="H372" s="239">
        <v>300</v>
      </c>
      <c r="I372" s="240"/>
      <c r="J372" s="236"/>
      <c r="K372" s="236"/>
      <c r="L372" s="241"/>
      <c r="M372" s="242"/>
      <c r="N372" s="243"/>
      <c r="O372" s="243"/>
      <c r="P372" s="243"/>
      <c r="Q372" s="243"/>
      <c r="R372" s="243"/>
      <c r="S372" s="243"/>
      <c r="T372" s="244"/>
      <c r="U372" s="14"/>
      <c r="V372" s="14"/>
      <c r="W372" s="14"/>
      <c r="X372" s="14"/>
      <c r="Y372" s="14"/>
      <c r="Z372" s="14"/>
      <c r="AA372" s="14"/>
      <c r="AB372" s="14"/>
      <c r="AC372" s="14"/>
      <c r="AD372" s="14"/>
      <c r="AE372" s="14"/>
      <c r="AT372" s="245" t="s">
        <v>135</v>
      </c>
      <c r="AU372" s="245" t="s">
        <v>83</v>
      </c>
      <c r="AV372" s="14" t="s">
        <v>131</v>
      </c>
      <c r="AW372" s="14" t="s">
        <v>32</v>
      </c>
      <c r="AX372" s="14" t="s">
        <v>81</v>
      </c>
      <c r="AY372" s="245" t="s">
        <v>124</v>
      </c>
    </row>
    <row r="373" s="2" customFormat="1" ht="16.5" customHeight="1">
      <c r="A373" s="39"/>
      <c r="B373" s="40"/>
      <c r="C373" s="246" t="s">
        <v>719</v>
      </c>
      <c r="D373" s="246" t="s">
        <v>216</v>
      </c>
      <c r="E373" s="247" t="s">
        <v>504</v>
      </c>
      <c r="F373" s="248" t="s">
        <v>505</v>
      </c>
      <c r="G373" s="249" t="s">
        <v>129</v>
      </c>
      <c r="H373" s="250">
        <v>349.64999999999998</v>
      </c>
      <c r="I373" s="251"/>
      <c r="J373" s="252">
        <f>ROUND(I373*H373,2)</f>
        <v>0</v>
      </c>
      <c r="K373" s="248" t="s">
        <v>130</v>
      </c>
      <c r="L373" s="253"/>
      <c r="M373" s="254" t="s">
        <v>19</v>
      </c>
      <c r="N373" s="255" t="s">
        <v>44</v>
      </c>
      <c r="O373" s="85"/>
      <c r="P373" s="214">
        <f>O373*H373</f>
        <v>0</v>
      </c>
      <c r="Q373" s="214">
        <v>0.00029999999999999997</v>
      </c>
      <c r="R373" s="214">
        <f>Q373*H373</f>
        <v>0.10489499999999999</v>
      </c>
      <c r="S373" s="214">
        <v>0</v>
      </c>
      <c r="T373" s="215">
        <f>S373*H373</f>
        <v>0</v>
      </c>
      <c r="U373" s="39"/>
      <c r="V373" s="39"/>
      <c r="W373" s="39"/>
      <c r="X373" s="39"/>
      <c r="Y373" s="39"/>
      <c r="Z373" s="39"/>
      <c r="AA373" s="39"/>
      <c r="AB373" s="39"/>
      <c r="AC373" s="39"/>
      <c r="AD373" s="39"/>
      <c r="AE373" s="39"/>
      <c r="AR373" s="216" t="s">
        <v>315</v>
      </c>
      <c r="AT373" s="216" t="s">
        <v>216</v>
      </c>
      <c r="AU373" s="216" t="s">
        <v>83</v>
      </c>
      <c r="AY373" s="18" t="s">
        <v>124</v>
      </c>
      <c r="BE373" s="217">
        <f>IF(N373="základní",J373,0)</f>
        <v>0</v>
      </c>
      <c r="BF373" s="217">
        <f>IF(N373="snížená",J373,0)</f>
        <v>0</v>
      </c>
      <c r="BG373" s="217">
        <f>IF(N373="zákl. přenesená",J373,0)</f>
        <v>0</v>
      </c>
      <c r="BH373" s="217">
        <f>IF(N373="sníž. přenesená",J373,0)</f>
        <v>0</v>
      </c>
      <c r="BI373" s="217">
        <f>IF(N373="nulová",J373,0)</f>
        <v>0</v>
      </c>
      <c r="BJ373" s="18" t="s">
        <v>81</v>
      </c>
      <c r="BK373" s="217">
        <f>ROUND(I373*H373,2)</f>
        <v>0</v>
      </c>
      <c r="BL373" s="18" t="s">
        <v>222</v>
      </c>
      <c r="BM373" s="216" t="s">
        <v>720</v>
      </c>
    </row>
    <row r="374" s="13" customFormat="1">
      <c r="A374" s="13"/>
      <c r="B374" s="223"/>
      <c r="C374" s="224"/>
      <c r="D374" s="225" t="s">
        <v>135</v>
      </c>
      <c r="E374" s="226" t="s">
        <v>19</v>
      </c>
      <c r="F374" s="227" t="s">
        <v>507</v>
      </c>
      <c r="G374" s="224"/>
      <c r="H374" s="228">
        <v>349.64999999999998</v>
      </c>
      <c r="I374" s="229"/>
      <c r="J374" s="224"/>
      <c r="K374" s="224"/>
      <c r="L374" s="230"/>
      <c r="M374" s="231"/>
      <c r="N374" s="232"/>
      <c r="O374" s="232"/>
      <c r="P374" s="232"/>
      <c r="Q374" s="232"/>
      <c r="R374" s="232"/>
      <c r="S374" s="232"/>
      <c r="T374" s="233"/>
      <c r="U374" s="13"/>
      <c r="V374" s="13"/>
      <c r="W374" s="13"/>
      <c r="X374" s="13"/>
      <c r="Y374" s="13"/>
      <c r="Z374" s="13"/>
      <c r="AA374" s="13"/>
      <c r="AB374" s="13"/>
      <c r="AC374" s="13"/>
      <c r="AD374" s="13"/>
      <c r="AE374" s="13"/>
      <c r="AT374" s="234" t="s">
        <v>135</v>
      </c>
      <c r="AU374" s="234" t="s">
        <v>83</v>
      </c>
      <c r="AV374" s="13" t="s">
        <v>83</v>
      </c>
      <c r="AW374" s="13" t="s">
        <v>32</v>
      </c>
      <c r="AX374" s="13" t="s">
        <v>73</v>
      </c>
      <c r="AY374" s="234" t="s">
        <v>124</v>
      </c>
    </row>
    <row r="375" s="14" customFormat="1">
      <c r="A375" s="14"/>
      <c r="B375" s="235"/>
      <c r="C375" s="236"/>
      <c r="D375" s="225" t="s">
        <v>135</v>
      </c>
      <c r="E375" s="237" t="s">
        <v>19</v>
      </c>
      <c r="F375" s="238" t="s">
        <v>137</v>
      </c>
      <c r="G375" s="236"/>
      <c r="H375" s="239">
        <v>349.64999999999998</v>
      </c>
      <c r="I375" s="240"/>
      <c r="J375" s="236"/>
      <c r="K375" s="236"/>
      <c r="L375" s="241"/>
      <c r="M375" s="242"/>
      <c r="N375" s="243"/>
      <c r="O375" s="243"/>
      <c r="P375" s="243"/>
      <c r="Q375" s="243"/>
      <c r="R375" s="243"/>
      <c r="S375" s="243"/>
      <c r="T375" s="244"/>
      <c r="U375" s="14"/>
      <c r="V375" s="14"/>
      <c r="W375" s="14"/>
      <c r="X375" s="14"/>
      <c r="Y375" s="14"/>
      <c r="Z375" s="14"/>
      <c r="AA375" s="14"/>
      <c r="AB375" s="14"/>
      <c r="AC375" s="14"/>
      <c r="AD375" s="14"/>
      <c r="AE375" s="14"/>
      <c r="AT375" s="245" t="s">
        <v>135</v>
      </c>
      <c r="AU375" s="245" t="s">
        <v>83</v>
      </c>
      <c r="AV375" s="14" t="s">
        <v>131</v>
      </c>
      <c r="AW375" s="14" t="s">
        <v>32</v>
      </c>
      <c r="AX375" s="14" t="s">
        <v>81</v>
      </c>
      <c r="AY375" s="245" t="s">
        <v>124</v>
      </c>
    </row>
    <row r="376" s="2" customFormat="1" ht="33" customHeight="1">
      <c r="A376" s="39"/>
      <c r="B376" s="40"/>
      <c r="C376" s="205" t="s">
        <v>721</v>
      </c>
      <c r="D376" s="205" t="s">
        <v>126</v>
      </c>
      <c r="E376" s="206" t="s">
        <v>509</v>
      </c>
      <c r="F376" s="207" t="s">
        <v>510</v>
      </c>
      <c r="G376" s="208" t="s">
        <v>200</v>
      </c>
      <c r="H376" s="209">
        <v>0.105</v>
      </c>
      <c r="I376" s="210"/>
      <c r="J376" s="211">
        <f>ROUND(I376*H376,2)</f>
        <v>0</v>
      </c>
      <c r="K376" s="207" t="s">
        <v>130</v>
      </c>
      <c r="L376" s="45"/>
      <c r="M376" s="212" t="s">
        <v>19</v>
      </c>
      <c r="N376" s="213" t="s">
        <v>44</v>
      </c>
      <c r="O376" s="85"/>
      <c r="P376" s="214">
        <f>O376*H376</f>
        <v>0</v>
      </c>
      <c r="Q376" s="214">
        <v>0</v>
      </c>
      <c r="R376" s="214">
        <f>Q376*H376</f>
        <v>0</v>
      </c>
      <c r="S376" s="214">
        <v>0</v>
      </c>
      <c r="T376" s="215">
        <f>S376*H376</f>
        <v>0</v>
      </c>
      <c r="U376" s="39"/>
      <c r="V376" s="39"/>
      <c r="W376" s="39"/>
      <c r="X376" s="39"/>
      <c r="Y376" s="39"/>
      <c r="Z376" s="39"/>
      <c r="AA376" s="39"/>
      <c r="AB376" s="39"/>
      <c r="AC376" s="39"/>
      <c r="AD376" s="39"/>
      <c r="AE376" s="39"/>
      <c r="AR376" s="216" t="s">
        <v>222</v>
      </c>
      <c r="AT376" s="216" t="s">
        <v>126</v>
      </c>
      <c r="AU376" s="216" t="s">
        <v>83</v>
      </c>
      <c r="AY376" s="18" t="s">
        <v>124</v>
      </c>
      <c r="BE376" s="217">
        <f>IF(N376="základní",J376,0)</f>
        <v>0</v>
      </c>
      <c r="BF376" s="217">
        <f>IF(N376="snížená",J376,0)</f>
        <v>0</v>
      </c>
      <c r="BG376" s="217">
        <f>IF(N376="zákl. přenesená",J376,0)</f>
        <v>0</v>
      </c>
      <c r="BH376" s="217">
        <f>IF(N376="sníž. přenesená",J376,0)</f>
        <v>0</v>
      </c>
      <c r="BI376" s="217">
        <f>IF(N376="nulová",J376,0)</f>
        <v>0</v>
      </c>
      <c r="BJ376" s="18" t="s">
        <v>81</v>
      </c>
      <c r="BK376" s="217">
        <f>ROUND(I376*H376,2)</f>
        <v>0</v>
      </c>
      <c r="BL376" s="18" t="s">
        <v>222</v>
      </c>
      <c r="BM376" s="216" t="s">
        <v>722</v>
      </c>
    </row>
    <row r="377" s="2" customFormat="1">
      <c r="A377" s="39"/>
      <c r="B377" s="40"/>
      <c r="C377" s="41"/>
      <c r="D377" s="218" t="s">
        <v>133</v>
      </c>
      <c r="E377" s="41"/>
      <c r="F377" s="219" t="s">
        <v>512</v>
      </c>
      <c r="G377" s="41"/>
      <c r="H377" s="41"/>
      <c r="I377" s="220"/>
      <c r="J377" s="41"/>
      <c r="K377" s="41"/>
      <c r="L377" s="45"/>
      <c r="M377" s="221"/>
      <c r="N377" s="222"/>
      <c r="O377" s="85"/>
      <c r="P377" s="85"/>
      <c r="Q377" s="85"/>
      <c r="R377" s="85"/>
      <c r="S377" s="85"/>
      <c r="T377" s="86"/>
      <c r="U377" s="39"/>
      <c r="V377" s="39"/>
      <c r="W377" s="39"/>
      <c r="X377" s="39"/>
      <c r="Y377" s="39"/>
      <c r="Z377" s="39"/>
      <c r="AA377" s="39"/>
      <c r="AB377" s="39"/>
      <c r="AC377" s="39"/>
      <c r="AD377" s="39"/>
      <c r="AE377" s="39"/>
      <c r="AT377" s="18" t="s">
        <v>133</v>
      </c>
      <c r="AU377" s="18" t="s">
        <v>83</v>
      </c>
    </row>
    <row r="378" s="2" customFormat="1" ht="37.8" customHeight="1">
      <c r="A378" s="39"/>
      <c r="B378" s="40"/>
      <c r="C378" s="205" t="s">
        <v>723</v>
      </c>
      <c r="D378" s="205" t="s">
        <v>126</v>
      </c>
      <c r="E378" s="206" t="s">
        <v>514</v>
      </c>
      <c r="F378" s="207" t="s">
        <v>515</v>
      </c>
      <c r="G378" s="208" t="s">
        <v>200</v>
      </c>
      <c r="H378" s="209">
        <v>1.05</v>
      </c>
      <c r="I378" s="210"/>
      <c r="J378" s="211">
        <f>ROUND(I378*H378,2)</f>
        <v>0</v>
      </c>
      <c r="K378" s="207" t="s">
        <v>130</v>
      </c>
      <c r="L378" s="45"/>
      <c r="M378" s="212" t="s">
        <v>19</v>
      </c>
      <c r="N378" s="213" t="s">
        <v>44</v>
      </c>
      <c r="O378" s="85"/>
      <c r="P378" s="214">
        <f>O378*H378</f>
        <v>0</v>
      </c>
      <c r="Q378" s="214">
        <v>0</v>
      </c>
      <c r="R378" s="214">
        <f>Q378*H378</f>
        <v>0</v>
      </c>
      <c r="S378" s="214">
        <v>0</v>
      </c>
      <c r="T378" s="215">
        <f>S378*H378</f>
        <v>0</v>
      </c>
      <c r="U378" s="39"/>
      <c r="V378" s="39"/>
      <c r="W378" s="39"/>
      <c r="X378" s="39"/>
      <c r="Y378" s="39"/>
      <c r="Z378" s="39"/>
      <c r="AA378" s="39"/>
      <c r="AB378" s="39"/>
      <c r="AC378" s="39"/>
      <c r="AD378" s="39"/>
      <c r="AE378" s="39"/>
      <c r="AR378" s="216" t="s">
        <v>222</v>
      </c>
      <c r="AT378" s="216" t="s">
        <v>126</v>
      </c>
      <c r="AU378" s="216" t="s">
        <v>83</v>
      </c>
      <c r="AY378" s="18" t="s">
        <v>124</v>
      </c>
      <c r="BE378" s="217">
        <f>IF(N378="základní",J378,0)</f>
        <v>0</v>
      </c>
      <c r="BF378" s="217">
        <f>IF(N378="snížená",J378,0)</f>
        <v>0</v>
      </c>
      <c r="BG378" s="217">
        <f>IF(N378="zákl. přenesená",J378,0)</f>
        <v>0</v>
      </c>
      <c r="BH378" s="217">
        <f>IF(N378="sníž. přenesená",J378,0)</f>
        <v>0</v>
      </c>
      <c r="BI378" s="217">
        <f>IF(N378="nulová",J378,0)</f>
        <v>0</v>
      </c>
      <c r="BJ378" s="18" t="s">
        <v>81</v>
      </c>
      <c r="BK378" s="217">
        <f>ROUND(I378*H378,2)</f>
        <v>0</v>
      </c>
      <c r="BL378" s="18" t="s">
        <v>222</v>
      </c>
      <c r="BM378" s="216" t="s">
        <v>724</v>
      </c>
    </row>
    <row r="379" s="2" customFormat="1">
      <c r="A379" s="39"/>
      <c r="B379" s="40"/>
      <c r="C379" s="41"/>
      <c r="D379" s="218" t="s">
        <v>133</v>
      </c>
      <c r="E379" s="41"/>
      <c r="F379" s="219" t="s">
        <v>517</v>
      </c>
      <c r="G379" s="41"/>
      <c r="H379" s="41"/>
      <c r="I379" s="220"/>
      <c r="J379" s="41"/>
      <c r="K379" s="41"/>
      <c r="L379" s="45"/>
      <c r="M379" s="221"/>
      <c r="N379" s="222"/>
      <c r="O379" s="85"/>
      <c r="P379" s="85"/>
      <c r="Q379" s="85"/>
      <c r="R379" s="85"/>
      <c r="S379" s="85"/>
      <c r="T379" s="86"/>
      <c r="U379" s="39"/>
      <c r="V379" s="39"/>
      <c r="W379" s="39"/>
      <c r="X379" s="39"/>
      <c r="Y379" s="39"/>
      <c r="Z379" s="39"/>
      <c r="AA379" s="39"/>
      <c r="AB379" s="39"/>
      <c r="AC379" s="39"/>
      <c r="AD379" s="39"/>
      <c r="AE379" s="39"/>
      <c r="AT379" s="18" t="s">
        <v>133</v>
      </c>
      <c r="AU379" s="18" t="s">
        <v>83</v>
      </c>
    </row>
    <row r="380" s="13" customFormat="1">
      <c r="A380" s="13"/>
      <c r="B380" s="223"/>
      <c r="C380" s="224"/>
      <c r="D380" s="225" t="s">
        <v>135</v>
      </c>
      <c r="E380" s="226" t="s">
        <v>19</v>
      </c>
      <c r="F380" s="227" t="s">
        <v>518</v>
      </c>
      <c r="G380" s="224"/>
      <c r="H380" s="228">
        <v>1.05</v>
      </c>
      <c r="I380" s="229"/>
      <c r="J380" s="224"/>
      <c r="K380" s="224"/>
      <c r="L380" s="230"/>
      <c r="M380" s="231"/>
      <c r="N380" s="232"/>
      <c r="O380" s="232"/>
      <c r="P380" s="232"/>
      <c r="Q380" s="232"/>
      <c r="R380" s="232"/>
      <c r="S380" s="232"/>
      <c r="T380" s="233"/>
      <c r="U380" s="13"/>
      <c r="V380" s="13"/>
      <c r="W380" s="13"/>
      <c r="X380" s="13"/>
      <c r="Y380" s="13"/>
      <c r="Z380" s="13"/>
      <c r="AA380" s="13"/>
      <c r="AB380" s="13"/>
      <c r="AC380" s="13"/>
      <c r="AD380" s="13"/>
      <c r="AE380" s="13"/>
      <c r="AT380" s="234" t="s">
        <v>135</v>
      </c>
      <c r="AU380" s="234" t="s">
        <v>83</v>
      </c>
      <c r="AV380" s="13" t="s">
        <v>83</v>
      </c>
      <c r="AW380" s="13" t="s">
        <v>32</v>
      </c>
      <c r="AX380" s="13" t="s">
        <v>73</v>
      </c>
      <c r="AY380" s="234" t="s">
        <v>124</v>
      </c>
    </row>
    <row r="381" s="14" customFormat="1">
      <c r="A381" s="14"/>
      <c r="B381" s="235"/>
      <c r="C381" s="236"/>
      <c r="D381" s="225" t="s">
        <v>135</v>
      </c>
      <c r="E381" s="237" t="s">
        <v>19</v>
      </c>
      <c r="F381" s="238" t="s">
        <v>137</v>
      </c>
      <c r="G381" s="236"/>
      <c r="H381" s="239">
        <v>1.05</v>
      </c>
      <c r="I381" s="240"/>
      <c r="J381" s="236"/>
      <c r="K381" s="236"/>
      <c r="L381" s="241"/>
      <c r="M381" s="256"/>
      <c r="N381" s="257"/>
      <c r="O381" s="257"/>
      <c r="P381" s="257"/>
      <c r="Q381" s="257"/>
      <c r="R381" s="257"/>
      <c r="S381" s="257"/>
      <c r="T381" s="258"/>
      <c r="U381" s="14"/>
      <c r="V381" s="14"/>
      <c r="W381" s="14"/>
      <c r="X381" s="14"/>
      <c r="Y381" s="14"/>
      <c r="Z381" s="14"/>
      <c r="AA381" s="14"/>
      <c r="AB381" s="14"/>
      <c r="AC381" s="14"/>
      <c r="AD381" s="14"/>
      <c r="AE381" s="14"/>
      <c r="AT381" s="245" t="s">
        <v>135</v>
      </c>
      <c r="AU381" s="245" t="s">
        <v>83</v>
      </c>
      <c r="AV381" s="14" t="s">
        <v>131</v>
      </c>
      <c r="AW381" s="14" t="s">
        <v>32</v>
      </c>
      <c r="AX381" s="14" t="s">
        <v>81</v>
      </c>
      <c r="AY381" s="245" t="s">
        <v>124</v>
      </c>
    </row>
    <row r="382" s="2" customFormat="1" ht="6.96" customHeight="1">
      <c r="A382" s="39"/>
      <c r="B382" s="60"/>
      <c r="C382" s="61"/>
      <c r="D382" s="61"/>
      <c r="E382" s="61"/>
      <c r="F382" s="61"/>
      <c r="G382" s="61"/>
      <c r="H382" s="61"/>
      <c r="I382" s="61"/>
      <c r="J382" s="61"/>
      <c r="K382" s="61"/>
      <c r="L382" s="45"/>
      <c r="M382" s="39"/>
      <c r="O382" s="39"/>
      <c r="P382" s="39"/>
      <c r="Q382" s="39"/>
      <c r="R382" s="39"/>
      <c r="S382" s="39"/>
      <c r="T382" s="39"/>
      <c r="U382" s="39"/>
      <c r="V382" s="39"/>
      <c r="W382" s="39"/>
      <c r="X382" s="39"/>
      <c r="Y382" s="39"/>
      <c r="Z382" s="39"/>
      <c r="AA382" s="39"/>
      <c r="AB382" s="39"/>
      <c r="AC382" s="39"/>
      <c r="AD382" s="39"/>
      <c r="AE382" s="39"/>
    </row>
  </sheetData>
  <sheetProtection sheet="1" autoFilter="0" formatColumns="0" formatRows="0" objects="1" scenarios="1" spinCount="100000" saltValue="uREmxfvUMwh0wZPN6E5Z0oohsbQl9MyH4n31ySHQ52non+2VfRffQnQ0usKueuaq4rPsKOF40pKpWbFC+XSBjQ==" hashValue="fdaqN6+VHD/Hno8Re2KH/lDvQJR1KaokCBKLOkivpilPgywlLNzc/9ZHtzSpThGsjU0Ay01WpRY4DY2RwH0AFQ==" algorithmName="SHA-512" password="CC35"/>
  <autoFilter ref="C87:K381"/>
  <mergeCells count="9">
    <mergeCell ref="E7:H7"/>
    <mergeCell ref="E9:H9"/>
    <mergeCell ref="E18:H18"/>
    <mergeCell ref="E27:H27"/>
    <mergeCell ref="E48:H48"/>
    <mergeCell ref="E50:H50"/>
    <mergeCell ref="E78:H78"/>
    <mergeCell ref="E80:H80"/>
    <mergeCell ref="L2:V2"/>
  </mergeCells>
  <hyperlinks>
    <hyperlink ref="F92" r:id="rId1" display="https://podminky.urs.cz/item/CS_URS_2025_01/113107221"/>
    <hyperlink ref="F97" r:id="rId2" display="https://podminky.urs.cz/item/CS_URS_2025_01/113107230"/>
    <hyperlink ref="F102" r:id="rId3" display="https://podminky.urs.cz/item/CS_URS_2025_01/113107231"/>
    <hyperlink ref="F106" r:id="rId4" display="https://podminky.urs.cz/item/CS_URS_2025_01/113107241"/>
    <hyperlink ref="F111" r:id="rId5" display="https://podminky.urs.cz/item/CS_URS_2025_01/113107243"/>
    <hyperlink ref="F115" r:id="rId6" display="https://podminky.urs.cz/item/CS_URS_2025_01/113202111"/>
    <hyperlink ref="F119" r:id="rId7" display="https://podminky.urs.cz/item/CS_URS_2025_01/113203111"/>
    <hyperlink ref="F123" r:id="rId8" display="https://podminky.urs.cz/item/CS_URS_2025_01/121151123"/>
    <hyperlink ref="F127" r:id="rId9" display="https://podminky.urs.cz/item/CS_URS_2025_01/162251102"/>
    <hyperlink ref="F131" r:id="rId10" display="https://podminky.urs.cz/item/CS_URS_2025_01/162751119"/>
    <hyperlink ref="F135" r:id="rId11" display="https://podminky.urs.cz/item/CS_URS_2025_01/171201231"/>
    <hyperlink ref="F139" r:id="rId12" display="https://podminky.urs.cz/item/CS_URS_2025_01/171251201"/>
    <hyperlink ref="F143" r:id="rId13" display="https://podminky.urs.cz/item/CS_URS_2025_01/181411131"/>
    <hyperlink ref="F150" r:id="rId14" display="https://podminky.urs.cz/item/CS_URS_2025_01/181951111"/>
    <hyperlink ref="F154" r:id="rId15" display="https://podminky.urs.cz/item/CS_URS_2025_01/182351124"/>
    <hyperlink ref="F161" r:id="rId16" display="https://podminky.urs.cz/item/CS_URS_2025_01/183101321"/>
    <hyperlink ref="F166" r:id="rId17" display="https://podminky.urs.cz/item/CS_URS_2025_01/184102114"/>
    <hyperlink ref="F168" r:id="rId18" display="https://podminky.urs.cz/item/CS_URS_2025_01/184502112"/>
    <hyperlink ref="F172" r:id="rId19" display="https://podminky.urs.cz/item/CS_URS_2025_01/184818232"/>
    <hyperlink ref="F177" r:id="rId20" display="https://podminky.urs.cz/item/CS_URS_2025_01/564851111"/>
    <hyperlink ref="F182" r:id="rId21" display="https://podminky.urs.cz/item/CS_URS_2025_01/564861011"/>
    <hyperlink ref="F186" r:id="rId22" display="https://podminky.urs.cz/item/CS_URS_2025_01/567122114"/>
    <hyperlink ref="F194" r:id="rId23" display="https://podminky.urs.cz/item/CS_URS_2025_01/573231106"/>
    <hyperlink ref="F198" r:id="rId24" display="https://podminky.urs.cz/item/CS_URS_2025_01/577134111"/>
    <hyperlink ref="F202" r:id="rId25" display="https://podminky.urs.cz/item/CS_URS_2025_01/577165112"/>
    <hyperlink ref="F206" r:id="rId26" display="https://podminky.urs.cz/item/CS_URS_2025_01/596211112"/>
    <hyperlink ref="F217" r:id="rId27" display="https://podminky.urs.cz/item/CS_URS_2025_01/596211211"/>
    <hyperlink ref="F225" r:id="rId28" display="https://podminky.urs.cz/item/CS_URS_2025_01/596212213"/>
    <hyperlink ref="F233" r:id="rId29" display="https://podminky.urs.cz/item/CS_URS_2025_01/899133211"/>
    <hyperlink ref="F249" r:id="rId30" display="https://podminky.urs.cz/item/CS_URS_2025_01/915111111"/>
    <hyperlink ref="F253" r:id="rId31" display="https://podminky.urs.cz/item/CS_URS_2025_01/915131111"/>
    <hyperlink ref="F257" r:id="rId32" display="https://podminky.urs.cz/item/CS_URS_2025_01/915211112"/>
    <hyperlink ref="F259" r:id="rId33" display="https://podminky.urs.cz/item/CS_URS_2025_01/915231112"/>
    <hyperlink ref="F261" r:id="rId34" display="https://podminky.urs.cz/item/CS_URS_2025_01/915611111"/>
    <hyperlink ref="F265" r:id="rId35" display="https://podminky.urs.cz/item/CS_URS_2025_01/915621111"/>
    <hyperlink ref="F269" r:id="rId36" display="https://podminky.urs.cz/item/CS_URS_2025_01/916131113"/>
    <hyperlink ref="F275" r:id="rId37" display="https://podminky.urs.cz/item/CS_URS_2025_01/916231113"/>
    <hyperlink ref="F281" r:id="rId38" display="https://podminky.urs.cz/item/CS_URS_2025_01/916241113"/>
    <hyperlink ref="F285" r:id="rId39" display="https://podminky.urs.cz/item/CS_URS_2025_01/916991121"/>
    <hyperlink ref="F290" r:id="rId40" display="https://podminky.urs.cz/item/CS_URS_2025_01/919112233"/>
    <hyperlink ref="F294" r:id="rId41" display="https://podminky.urs.cz/item/CS_URS_2025_01/919122132"/>
    <hyperlink ref="F298" r:id="rId42" display="https://podminky.urs.cz/item/CS_URS_2025_01/919735113"/>
    <hyperlink ref="F302" r:id="rId43" display="https://podminky.urs.cz/item/CS_URS_2025_01/938908411"/>
    <hyperlink ref="F306" r:id="rId44" display="https://podminky.urs.cz/item/CS_URS_2025_01/966006261"/>
    <hyperlink ref="F310" r:id="rId45" display="https://podminky.urs.cz/item/CS_URS_2025_01/979024443"/>
    <hyperlink ref="F314" r:id="rId46" display="https://podminky.urs.cz/item/CS_URS_2025_01/979071112"/>
    <hyperlink ref="F322" r:id="rId47" display="https://podminky.urs.cz/item/CS_URS_2025_01/997221551"/>
    <hyperlink ref="F327" r:id="rId48" display="https://podminky.urs.cz/item/CS_URS_2025_01/997221559"/>
    <hyperlink ref="F331" r:id="rId49" display="https://podminky.urs.cz/item/CS_URS_2025_01/997221561"/>
    <hyperlink ref="F336" r:id="rId50" display="https://podminky.urs.cz/item/CS_URS_2025_01/997221569"/>
    <hyperlink ref="F340" r:id="rId51" display="https://podminky.urs.cz/item/CS_URS_2025_01/997221571"/>
    <hyperlink ref="F344" r:id="rId52" display="https://podminky.urs.cz/item/CS_URS_2025_01/997221579"/>
    <hyperlink ref="F348" r:id="rId53" display="https://podminky.urs.cz/item/CS_URS_2025_01/997221861"/>
    <hyperlink ref="F352" r:id="rId54" display="https://podminky.urs.cz/item/CS_URS_2025_01/997221873"/>
    <hyperlink ref="F357" r:id="rId55" display="https://podminky.urs.cz/item/CS_URS_2025_01/997221875"/>
    <hyperlink ref="F362" r:id="rId56" display="https://podminky.urs.cz/item/CS_URS_2025_01/998225111"/>
    <hyperlink ref="F364" r:id="rId57" display="https://podminky.urs.cz/item/CS_URS_2025_01/998225191"/>
    <hyperlink ref="F370" r:id="rId58" display="https://podminky.urs.cz/item/CS_URS_2025_01/711161173"/>
    <hyperlink ref="F377" r:id="rId59" display="https://podminky.urs.cz/item/CS_URS_2025_01/998711121"/>
    <hyperlink ref="F379" r:id="rId60" display="https://podminky.urs.cz/item/CS_URS_2025_01/998711129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6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89</v>
      </c>
    </row>
    <row r="3" s="1" customFormat="1" ht="6.96" customHeight="1">
      <c r="B3" s="129"/>
      <c r="C3" s="130"/>
      <c r="D3" s="130"/>
      <c r="E3" s="130"/>
      <c r="F3" s="130"/>
      <c r="G3" s="130"/>
      <c r="H3" s="130"/>
      <c r="I3" s="130"/>
      <c r="J3" s="130"/>
      <c r="K3" s="130"/>
      <c r="L3" s="21"/>
      <c r="AT3" s="18" t="s">
        <v>83</v>
      </c>
    </row>
    <row r="4" s="1" customFormat="1" ht="24.96" customHeight="1">
      <c r="B4" s="21"/>
      <c r="D4" s="131" t="s">
        <v>93</v>
      </c>
      <c r="L4" s="21"/>
      <c r="M4" s="132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33" t="s">
        <v>16</v>
      </c>
      <c r="L6" s="21"/>
    </row>
    <row r="7" s="1" customFormat="1" ht="16.5" customHeight="1">
      <c r="B7" s="21"/>
      <c r="E7" s="134" t="str">
        <f>'Rekapitulace stavby'!K6</f>
        <v>Oprava povrchu ulic Vysokovská a Jeřická</v>
      </c>
      <c r="F7" s="133"/>
      <c r="G7" s="133"/>
      <c r="H7" s="133"/>
      <c r="L7" s="21"/>
    </row>
    <row r="8" s="2" customFormat="1" ht="12" customHeight="1">
      <c r="A8" s="39"/>
      <c r="B8" s="45"/>
      <c r="C8" s="39"/>
      <c r="D8" s="133" t="s">
        <v>94</v>
      </c>
      <c r="E8" s="39"/>
      <c r="F8" s="39"/>
      <c r="G8" s="39"/>
      <c r="H8" s="39"/>
      <c r="I8" s="39"/>
      <c r="J8" s="39"/>
      <c r="K8" s="39"/>
      <c r="L8" s="135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36" t="s">
        <v>725</v>
      </c>
      <c r="F9" s="39"/>
      <c r="G9" s="39"/>
      <c r="H9" s="39"/>
      <c r="I9" s="39"/>
      <c r="J9" s="39"/>
      <c r="K9" s="39"/>
      <c r="L9" s="135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135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33" t="s">
        <v>18</v>
      </c>
      <c r="E11" s="39"/>
      <c r="F11" s="137" t="s">
        <v>19</v>
      </c>
      <c r="G11" s="39"/>
      <c r="H11" s="39"/>
      <c r="I11" s="133" t="s">
        <v>20</v>
      </c>
      <c r="J11" s="137" t="s">
        <v>19</v>
      </c>
      <c r="K11" s="39"/>
      <c r="L11" s="135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33" t="s">
        <v>21</v>
      </c>
      <c r="E12" s="39"/>
      <c r="F12" s="137" t="s">
        <v>22</v>
      </c>
      <c r="G12" s="39"/>
      <c r="H12" s="39"/>
      <c r="I12" s="133" t="s">
        <v>23</v>
      </c>
      <c r="J12" s="138" t="str">
        <f>'Rekapitulace stavby'!AN8</f>
        <v>1. 5. 2025</v>
      </c>
      <c r="K12" s="39"/>
      <c r="L12" s="135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135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33" t="s">
        <v>25</v>
      </c>
      <c r="E14" s="39"/>
      <c r="F14" s="39"/>
      <c r="G14" s="39"/>
      <c r="H14" s="39"/>
      <c r="I14" s="133" t="s">
        <v>26</v>
      </c>
      <c r="J14" s="137" t="str">
        <f>IF('Rekapitulace stavby'!AN10="","",'Rekapitulace stavby'!AN10)</f>
        <v/>
      </c>
      <c r="K14" s="39"/>
      <c r="L14" s="135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37" t="str">
        <f>IF('Rekapitulace stavby'!E11="","",'Rekapitulace stavby'!E11)</f>
        <v xml:space="preserve"> </v>
      </c>
      <c r="F15" s="39"/>
      <c r="G15" s="39"/>
      <c r="H15" s="39"/>
      <c r="I15" s="133" t="s">
        <v>28</v>
      </c>
      <c r="J15" s="137" t="str">
        <f>IF('Rekapitulace stavby'!AN11="","",'Rekapitulace stavby'!AN11)</f>
        <v/>
      </c>
      <c r="K15" s="39"/>
      <c r="L15" s="135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135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33" t="s">
        <v>29</v>
      </c>
      <c r="E17" s="39"/>
      <c r="F17" s="39"/>
      <c r="G17" s="39"/>
      <c r="H17" s="39"/>
      <c r="I17" s="133" t="s">
        <v>26</v>
      </c>
      <c r="J17" s="34" t="str">
        <f>'Rekapitulace stavby'!AN13</f>
        <v>Vyplň údaj</v>
      </c>
      <c r="K17" s="39"/>
      <c r="L17" s="135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37"/>
      <c r="G18" s="137"/>
      <c r="H18" s="137"/>
      <c r="I18" s="133" t="s">
        <v>28</v>
      </c>
      <c r="J18" s="34" t="str">
        <f>'Rekapitulace stavby'!AN14</f>
        <v>Vyplň údaj</v>
      </c>
      <c r="K18" s="39"/>
      <c r="L18" s="135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135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33" t="s">
        <v>31</v>
      </c>
      <c r="E20" s="39"/>
      <c r="F20" s="39"/>
      <c r="G20" s="39"/>
      <c r="H20" s="39"/>
      <c r="I20" s="133" t="s">
        <v>26</v>
      </c>
      <c r="J20" s="137" t="str">
        <f>IF('Rekapitulace stavby'!AN16="","",'Rekapitulace stavby'!AN16)</f>
        <v/>
      </c>
      <c r="K20" s="39"/>
      <c r="L20" s="135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37" t="str">
        <f>IF('Rekapitulace stavby'!E17="","",'Rekapitulace stavby'!E17)</f>
        <v xml:space="preserve"> </v>
      </c>
      <c r="F21" s="39"/>
      <c r="G21" s="39"/>
      <c r="H21" s="39"/>
      <c r="I21" s="133" t="s">
        <v>28</v>
      </c>
      <c r="J21" s="137" t="str">
        <f>IF('Rekapitulace stavby'!AN17="","",'Rekapitulace stavby'!AN17)</f>
        <v/>
      </c>
      <c r="K21" s="39"/>
      <c r="L21" s="135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135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33" t="s">
        <v>33</v>
      </c>
      <c r="E23" s="39"/>
      <c r="F23" s="39"/>
      <c r="G23" s="39"/>
      <c r="H23" s="39"/>
      <c r="I23" s="133" t="s">
        <v>26</v>
      </c>
      <c r="J23" s="137" t="s">
        <v>34</v>
      </c>
      <c r="K23" s="39"/>
      <c r="L23" s="135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37" t="s">
        <v>35</v>
      </c>
      <c r="F24" s="39"/>
      <c r="G24" s="39"/>
      <c r="H24" s="39"/>
      <c r="I24" s="133" t="s">
        <v>28</v>
      </c>
      <c r="J24" s="137" t="s">
        <v>36</v>
      </c>
      <c r="K24" s="39"/>
      <c r="L24" s="135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135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33" t="s">
        <v>37</v>
      </c>
      <c r="E26" s="39"/>
      <c r="F26" s="39"/>
      <c r="G26" s="39"/>
      <c r="H26" s="39"/>
      <c r="I26" s="39"/>
      <c r="J26" s="39"/>
      <c r="K26" s="39"/>
      <c r="L26" s="135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39"/>
      <c r="B27" s="140"/>
      <c r="C27" s="139"/>
      <c r="D27" s="139"/>
      <c r="E27" s="141" t="s">
        <v>19</v>
      </c>
      <c r="F27" s="141"/>
      <c r="G27" s="141"/>
      <c r="H27" s="141"/>
      <c r="I27" s="139"/>
      <c r="J27" s="139"/>
      <c r="K27" s="139"/>
      <c r="L27" s="142"/>
      <c r="S27" s="139"/>
      <c r="T27" s="139"/>
      <c r="U27" s="139"/>
      <c r="V27" s="139"/>
      <c r="W27" s="139"/>
      <c r="X27" s="139"/>
      <c r="Y27" s="139"/>
      <c r="Z27" s="139"/>
      <c r="AA27" s="139"/>
      <c r="AB27" s="139"/>
      <c r="AC27" s="139"/>
      <c r="AD27" s="139"/>
      <c r="AE27" s="139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135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43"/>
      <c r="E29" s="143"/>
      <c r="F29" s="143"/>
      <c r="G29" s="143"/>
      <c r="H29" s="143"/>
      <c r="I29" s="143"/>
      <c r="J29" s="143"/>
      <c r="K29" s="143"/>
      <c r="L29" s="135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44" t="s">
        <v>39</v>
      </c>
      <c r="E30" s="39"/>
      <c r="F30" s="39"/>
      <c r="G30" s="39"/>
      <c r="H30" s="39"/>
      <c r="I30" s="39"/>
      <c r="J30" s="145">
        <f>ROUND(J84, 2)</f>
        <v>0</v>
      </c>
      <c r="K30" s="39"/>
      <c r="L30" s="135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43"/>
      <c r="E31" s="143"/>
      <c r="F31" s="143"/>
      <c r="G31" s="143"/>
      <c r="H31" s="143"/>
      <c r="I31" s="143"/>
      <c r="J31" s="143"/>
      <c r="K31" s="143"/>
      <c r="L31" s="135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46" t="s">
        <v>41</v>
      </c>
      <c r="G32" s="39"/>
      <c r="H32" s="39"/>
      <c r="I32" s="146" t="s">
        <v>40</v>
      </c>
      <c r="J32" s="146" t="s">
        <v>42</v>
      </c>
      <c r="K32" s="39"/>
      <c r="L32" s="135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47" t="s">
        <v>43</v>
      </c>
      <c r="E33" s="133" t="s">
        <v>44</v>
      </c>
      <c r="F33" s="148">
        <f>ROUND((SUM(BE84:BE117)),  2)</f>
        <v>0</v>
      </c>
      <c r="G33" s="39"/>
      <c r="H33" s="39"/>
      <c r="I33" s="149">
        <v>0.20999999999999999</v>
      </c>
      <c r="J33" s="148">
        <f>ROUND(((SUM(BE84:BE117))*I33),  2)</f>
        <v>0</v>
      </c>
      <c r="K33" s="39"/>
      <c r="L33" s="135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33" t="s">
        <v>45</v>
      </c>
      <c r="F34" s="148">
        <f>ROUND((SUM(BF84:BF117)),  2)</f>
        <v>0</v>
      </c>
      <c r="G34" s="39"/>
      <c r="H34" s="39"/>
      <c r="I34" s="149">
        <v>0.12</v>
      </c>
      <c r="J34" s="148">
        <f>ROUND(((SUM(BF84:BF117))*I34),  2)</f>
        <v>0</v>
      </c>
      <c r="K34" s="39"/>
      <c r="L34" s="135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33" t="s">
        <v>46</v>
      </c>
      <c r="F35" s="148">
        <f>ROUND((SUM(BG84:BG117)),  2)</f>
        <v>0</v>
      </c>
      <c r="G35" s="39"/>
      <c r="H35" s="39"/>
      <c r="I35" s="149">
        <v>0.20999999999999999</v>
      </c>
      <c r="J35" s="148">
        <f>0</f>
        <v>0</v>
      </c>
      <c r="K35" s="39"/>
      <c r="L35" s="135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33" t="s">
        <v>47</v>
      </c>
      <c r="F36" s="148">
        <f>ROUND((SUM(BH84:BH117)),  2)</f>
        <v>0</v>
      </c>
      <c r="G36" s="39"/>
      <c r="H36" s="39"/>
      <c r="I36" s="149">
        <v>0.12</v>
      </c>
      <c r="J36" s="148">
        <f>0</f>
        <v>0</v>
      </c>
      <c r="K36" s="39"/>
      <c r="L36" s="135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33" t="s">
        <v>48</v>
      </c>
      <c r="F37" s="148">
        <f>ROUND((SUM(BI84:BI117)),  2)</f>
        <v>0</v>
      </c>
      <c r="G37" s="39"/>
      <c r="H37" s="39"/>
      <c r="I37" s="149">
        <v>0</v>
      </c>
      <c r="J37" s="148">
        <f>0</f>
        <v>0</v>
      </c>
      <c r="K37" s="39"/>
      <c r="L37" s="135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135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0"/>
      <c r="D39" s="151" t="s">
        <v>49</v>
      </c>
      <c r="E39" s="152"/>
      <c r="F39" s="152"/>
      <c r="G39" s="153" t="s">
        <v>50</v>
      </c>
      <c r="H39" s="154" t="s">
        <v>51</v>
      </c>
      <c r="I39" s="152"/>
      <c r="J39" s="155">
        <f>SUM(J30:J37)</f>
        <v>0</v>
      </c>
      <c r="K39" s="156"/>
      <c r="L39" s="135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157"/>
      <c r="C40" s="158"/>
      <c r="D40" s="158"/>
      <c r="E40" s="158"/>
      <c r="F40" s="158"/>
      <c r="G40" s="158"/>
      <c r="H40" s="158"/>
      <c r="I40" s="158"/>
      <c r="J40" s="158"/>
      <c r="K40" s="158"/>
      <c r="L40" s="135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4" s="2" customFormat="1" ht="6.96" customHeight="1">
      <c r="A44" s="39"/>
      <c r="B44" s="159"/>
      <c r="C44" s="160"/>
      <c r="D44" s="160"/>
      <c r="E44" s="160"/>
      <c r="F44" s="160"/>
      <c r="G44" s="160"/>
      <c r="H44" s="160"/>
      <c r="I44" s="160"/>
      <c r="J44" s="160"/>
      <c r="K44" s="160"/>
      <c r="L44" s="135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</row>
    <row r="45" s="2" customFormat="1" ht="24.96" customHeight="1">
      <c r="A45" s="39"/>
      <c r="B45" s="40"/>
      <c r="C45" s="24" t="s">
        <v>96</v>
      </c>
      <c r="D45" s="41"/>
      <c r="E45" s="41"/>
      <c r="F45" s="41"/>
      <c r="G45" s="41"/>
      <c r="H45" s="41"/>
      <c r="I45" s="41"/>
      <c r="J45" s="41"/>
      <c r="K45" s="41"/>
      <c r="L45" s="135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</row>
    <row r="46" s="2" customFormat="1" ht="6.96" customHeight="1">
      <c r="A46" s="39"/>
      <c r="B46" s="40"/>
      <c r="C46" s="41"/>
      <c r="D46" s="41"/>
      <c r="E46" s="41"/>
      <c r="F46" s="41"/>
      <c r="G46" s="41"/>
      <c r="H46" s="41"/>
      <c r="I46" s="41"/>
      <c r="J46" s="41"/>
      <c r="K46" s="41"/>
      <c r="L46" s="135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12" customHeight="1">
      <c r="A47" s="39"/>
      <c r="B47" s="40"/>
      <c r="C47" s="33" t="s">
        <v>16</v>
      </c>
      <c r="D47" s="41"/>
      <c r="E47" s="41"/>
      <c r="F47" s="41"/>
      <c r="G47" s="41"/>
      <c r="H47" s="41"/>
      <c r="I47" s="41"/>
      <c r="J47" s="41"/>
      <c r="K47" s="41"/>
      <c r="L47" s="135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16.5" customHeight="1">
      <c r="A48" s="39"/>
      <c r="B48" s="40"/>
      <c r="C48" s="41"/>
      <c r="D48" s="41"/>
      <c r="E48" s="161" t="str">
        <f>E7</f>
        <v>Oprava povrchu ulic Vysokovská a Jeřická</v>
      </c>
      <c r="F48" s="33"/>
      <c r="G48" s="33"/>
      <c r="H48" s="33"/>
      <c r="I48" s="41"/>
      <c r="J48" s="41"/>
      <c r="K48" s="41"/>
      <c r="L48" s="135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12" customHeight="1">
      <c r="A49" s="39"/>
      <c r="B49" s="40"/>
      <c r="C49" s="33" t="s">
        <v>94</v>
      </c>
      <c r="D49" s="41"/>
      <c r="E49" s="41"/>
      <c r="F49" s="41"/>
      <c r="G49" s="41"/>
      <c r="H49" s="41"/>
      <c r="I49" s="41"/>
      <c r="J49" s="41"/>
      <c r="K49" s="41"/>
      <c r="L49" s="135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16.5" customHeight="1">
      <c r="A50" s="39"/>
      <c r="B50" s="40"/>
      <c r="C50" s="41"/>
      <c r="D50" s="41"/>
      <c r="E50" s="70" t="str">
        <f>E9</f>
        <v>ON - Ostatní náklady</v>
      </c>
      <c r="F50" s="41"/>
      <c r="G50" s="41"/>
      <c r="H50" s="41"/>
      <c r="I50" s="41"/>
      <c r="J50" s="41"/>
      <c r="K50" s="41"/>
      <c r="L50" s="135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2" customFormat="1" ht="6.96" customHeight="1">
      <c r="A51" s="39"/>
      <c r="B51" s="40"/>
      <c r="C51" s="41"/>
      <c r="D51" s="41"/>
      <c r="E51" s="41"/>
      <c r="F51" s="41"/>
      <c r="G51" s="41"/>
      <c r="H51" s="41"/>
      <c r="I51" s="41"/>
      <c r="J51" s="41"/>
      <c r="K51" s="41"/>
      <c r="L51" s="135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</row>
    <row r="52" s="2" customFormat="1" ht="12" customHeight="1">
      <c r="A52" s="39"/>
      <c r="B52" s="40"/>
      <c r="C52" s="33" t="s">
        <v>21</v>
      </c>
      <c r="D52" s="41"/>
      <c r="E52" s="41"/>
      <c r="F52" s="28" t="str">
        <f>F12</f>
        <v>MČ Praha 20</v>
      </c>
      <c r="G52" s="41"/>
      <c r="H52" s="41"/>
      <c r="I52" s="33" t="s">
        <v>23</v>
      </c>
      <c r="J52" s="73" t="str">
        <f>IF(J12="","",J12)</f>
        <v>1. 5. 2025</v>
      </c>
      <c r="K52" s="41"/>
      <c r="L52" s="135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6.96" customHeight="1">
      <c r="A53" s="39"/>
      <c r="B53" s="40"/>
      <c r="C53" s="41"/>
      <c r="D53" s="41"/>
      <c r="E53" s="41"/>
      <c r="F53" s="41"/>
      <c r="G53" s="41"/>
      <c r="H53" s="41"/>
      <c r="I53" s="41"/>
      <c r="J53" s="41"/>
      <c r="K53" s="41"/>
      <c r="L53" s="135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15.15" customHeight="1">
      <c r="A54" s="39"/>
      <c r="B54" s="40"/>
      <c r="C54" s="33" t="s">
        <v>25</v>
      </c>
      <c r="D54" s="41"/>
      <c r="E54" s="41"/>
      <c r="F54" s="28" t="str">
        <f>E15</f>
        <v xml:space="preserve"> </v>
      </c>
      <c r="G54" s="41"/>
      <c r="H54" s="41"/>
      <c r="I54" s="33" t="s">
        <v>31</v>
      </c>
      <c r="J54" s="37" t="str">
        <f>E21</f>
        <v xml:space="preserve"> </v>
      </c>
      <c r="K54" s="41"/>
      <c r="L54" s="135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40.05" customHeight="1">
      <c r="A55" s="39"/>
      <c r="B55" s="40"/>
      <c r="C55" s="33" t="s">
        <v>29</v>
      </c>
      <c r="D55" s="41"/>
      <c r="E55" s="41"/>
      <c r="F55" s="28" t="str">
        <f>IF(E18="","",E18)</f>
        <v>Vyplň údaj</v>
      </c>
      <c r="G55" s="41"/>
      <c r="H55" s="41"/>
      <c r="I55" s="33" t="s">
        <v>33</v>
      </c>
      <c r="J55" s="37" t="str">
        <f>E24</f>
        <v>TMI Building s.r.o., Kakosova 1189/8, Praha 5</v>
      </c>
      <c r="K55" s="41"/>
      <c r="L55" s="135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0.32" customHeight="1">
      <c r="A56" s="39"/>
      <c r="B56" s="40"/>
      <c r="C56" s="41"/>
      <c r="D56" s="41"/>
      <c r="E56" s="41"/>
      <c r="F56" s="41"/>
      <c r="G56" s="41"/>
      <c r="H56" s="41"/>
      <c r="I56" s="41"/>
      <c r="J56" s="41"/>
      <c r="K56" s="41"/>
      <c r="L56" s="135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29.28" customHeight="1">
      <c r="A57" s="39"/>
      <c r="B57" s="40"/>
      <c r="C57" s="162" t="s">
        <v>97</v>
      </c>
      <c r="D57" s="163"/>
      <c r="E57" s="163"/>
      <c r="F57" s="163"/>
      <c r="G57" s="163"/>
      <c r="H57" s="163"/>
      <c r="I57" s="163"/>
      <c r="J57" s="164" t="s">
        <v>98</v>
      </c>
      <c r="K57" s="163"/>
      <c r="L57" s="135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10.32" customHeight="1">
      <c r="A58" s="39"/>
      <c r="B58" s="40"/>
      <c r="C58" s="41"/>
      <c r="D58" s="41"/>
      <c r="E58" s="41"/>
      <c r="F58" s="41"/>
      <c r="G58" s="41"/>
      <c r="H58" s="41"/>
      <c r="I58" s="41"/>
      <c r="J58" s="41"/>
      <c r="K58" s="41"/>
      <c r="L58" s="135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22.8" customHeight="1">
      <c r="A59" s="39"/>
      <c r="B59" s="40"/>
      <c r="C59" s="165" t="s">
        <v>71</v>
      </c>
      <c r="D59" s="41"/>
      <c r="E59" s="41"/>
      <c r="F59" s="41"/>
      <c r="G59" s="41"/>
      <c r="H59" s="41"/>
      <c r="I59" s="41"/>
      <c r="J59" s="103">
        <f>J84</f>
        <v>0</v>
      </c>
      <c r="K59" s="41"/>
      <c r="L59" s="135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U59" s="18" t="s">
        <v>99</v>
      </c>
    </row>
    <row r="60" s="9" customFormat="1" ht="24.96" customHeight="1">
      <c r="A60" s="9"/>
      <c r="B60" s="166"/>
      <c r="C60" s="167"/>
      <c r="D60" s="168" t="s">
        <v>726</v>
      </c>
      <c r="E60" s="169"/>
      <c r="F60" s="169"/>
      <c r="G60" s="169"/>
      <c r="H60" s="169"/>
      <c r="I60" s="169"/>
      <c r="J60" s="170">
        <f>J85</f>
        <v>0</v>
      </c>
      <c r="K60" s="167"/>
      <c r="L60" s="171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2"/>
      <c r="C61" s="173"/>
      <c r="D61" s="174" t="s">
        <v>727</v>
      </c>
      <c r="E61" s="175"/>
      <c r="F61" s="175"/>
      <c r="G61" s="175"/>
      <c r="H61" s="175"/>
      <c r="I61" s="175"/>
      <c r="J61" s="176">
        <f>J86</f>
        <v>0</v>
      </c>
      <c r="K61" s="173"/>
      <c r="L61" s="177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2"/>
      <c r="C62" s="173"/>
      <c r="D62" s="174" t="s">
        <v>728</v>
      </c>
      <c r="E62" s="175"/>
      <c r="F62" s="175"/>
      <c r="G62" s="175"/>
      <c r="H62" s="175"/>
      <c r="I62" s="175"/>
      <c r="J62" s="176">
        <f>J101</f>
        <v>0</v>
      </c>
      <c r="K62" s="173"/>
      <c r="L62" s="177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2"/>
      <c r="C63" s="173"/>
      <c r="D63" s="174" t="s">
        <v>729</v>
      </c>
      <c r="E63" s="175"/>
      <c r="F63" s="175"/>
      <c r="G63" s="175"/>
      <c r="H63" s="175"/>
      <c r="I63" s="175"/>
      <c r="J63" s="176">
        <f>J107</f>
        <v>0</v>
      </c>
      <c r="K63" s="173"/>
      <c r="L63" s="177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2"/>
      <c r="C64" s="173"/>
      <c r="D64" s="174" t="s">
        <v>730</v>
      </c>
      <c r="E64" s="175"/>
      <c r="F64" s="175"/>
      <c r="G64" s="175"/>
      <c r="H64" s="175"/>
      <c r="I64" s="175"/>
      <c r="J64" s="176">
        <f>J115</f>
        <v>0</v>
      </c>
      <c r="K64" s="173"/>
      <c r="L64" s="177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2" customFormat="1" ht="21.84" customHeight="1">
      <c r="A65" s="39"/>
      <c r="B65" s="40"/>
      <c r="C65" s="41"/>
      <c r="D65" s="41"/>
      <c r="E65" s="41"/>
      <c r="F65" s="41"/>
      <c r="G65" s="41"/>
      <c r="H65" s="41"/>
      <c r="I65" s="41"/>
      <c r="J65" s="41"/>
      <c r="K65" s="41"/>
      <c r="L65" s="135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 s="2" customFormat="1" ht="6.96" customHeight="1">
      <c r="A66" s="39"/>
      <c r="B66" s="60"/>
      <c r="C66" s="61"/>
      <c r="D66" s="61"/>
      <c r="E66" s="61"/>
      <c r="F66" s="61"/>
      <c r="G66" s="61"/>
      <c r="H66" s="61"/>
      <c r="I66" s="61"/>
      <c r="J66" s="61"/>
      <c r="K66" s="61"/>
      <c r="L66" s="135"/>
      <c r="S66" s="39"/>
      <c r="T66" s="39"/>
      <c r="U66" s="39"/>
      <c r="V66" s="39"/>
      <c r="W66" s="39"/>
      <c r="X66" s="39"/>
      <c r="Y66" s="39"/>
      <c r="Z66" s="39"/>
      <c r="AA66" s="39"/>
      <c r="AB66" s="39"/>
      <c r="AC66" s="39"/>
      <c r="AD66" s="39"/>
      <c r="AE66" s="39"/>
    </row>
    <row r="70" s="2" customFormat="1" ht="6.96" customHeight="1">
      <c r="A70" s="39"/>
      <c r="B70" s="62"/>
      <c r="C70" s="63"/>
      <c r="D70" s="63"/>
      <c r="E70" s="63"/>
      <c r="F70" s="63"/>
      <c r="G70" s="63"/>
      <c r="H70" s="63"/>
      <c r="I70" s="63"/>
      <c r="J70" s="63"/>
      <c r="K70" s="63"/>
      <c r="L70" s="135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</row>
    <row r="71" s="2" customFormat="1" ht="24.96" customHeight="1">
      <c r="A71" s="39"/>
      <c r="B71" s="40"/>
      <c r="C71" s="24" t="s">
        <v>109</v>
      </c>
      <c r="D71" s="41"/>
      <c r="E71" s="41"/>
      <c r="F71" s="41"/>
      <c r="G71" s="41"/>
      <c r="H71" s="41"/>
      <c r="I71" s="41"/>
      <c r="J71" s="41"/>
      <c r="K71" s="41"/>
      <c r="L71" s="135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</row>
    <row r="72" s="2" customFormat="1" ht="6.96" customHeight="1">
      <c r="A72" s="39"/>
      <c r="B72" s="40"/>
      <c r="C72" s="41"/>
      <c r="D72" s="41"/>
      <c r="E72" s="41"/>
      <c r="F72" s="41"/>
      <c r="G72" s="41"/>
      <c r="H72" s="41"/>
      <c r="I72" s="41"/>
      <c r="J72" s="41"/>
      <c r="K72" s="41"/>
      <c r="L72" s="135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</row>
    <row r="73" s="2" customFormat="1" ht="12" customHeight="1">
      <c r="A73" s="39"/>
      <c r="B73" s="40"/>
      <c r="C73" s="33" t="s">
        <v>16</v>
      </c>
      <c r="D73" s="41"/>
      <c r="E73" s="41"/>
      <c r="F73" s="41"/>
      <c r="G73" s="41"/>
      <c r="H73" s="41"/>
      <c r="I73" s="41"/>
      <c r="J73" s="41"/>
      <c r="K73" s="41"/>
      <c r="L73" s="135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</row>
    <row r="74" s="2" customFormat="1" ht="16.5" customHeight="1">
      <c r="A74" s="39"/>
      <c r="B74" s="40"/>
      <c r="C74" s="41"/>
      <c r="D74" s="41"/>
      <c r="E74" s="161" t="str">
        <f>E7</f>
        <v>Oprava povrchu ulic Vysokovská a Jeřická</v>
      </c>
      <c r="F74" s="33"/>
      <c r="G74" s="33"/>
      <c r="H74" s="33"/>
      <c r="I74" s="41"/>
      <c r="J74" s="41"/>
      <c r="K74" s="41"/>
      <c r="L74" s="135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</row>
    <row r="75" s="2" customFormat="1" ht="12" customHeight="1">
      <c r="A75" s="39"/>
      <c r="B75" s="40"/>
      <c r="C75" s="33" t="s">
        <v>94</v>
      </c>
      <c r="D75" s="41"/>
      <c r="E75" s="41"/>
      <c r="F75" s="41"/>
      <c r="G75" s="41"/>
      <c r="H75" s="41"/>
      <c r="I75" s="41"/>
      <c r="J75" s="41"/>
      <c r="K75" s="41"/>
      <c r="L75" s="135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</row>
    <row r="76" s="2" customFormat="1" ht="16.5" customHeight="1">
      <c r="A76" s="39"/>
      <c r="B76" s="40"/>
      <c r="C76" s="41"/>
      <c r="D76" s="41"/>
      <c r="E76" s="70" t="str">
        <f>E9</f>
        <v>ON - Ostatní náklady</v>
      </c>
      <c r="F76" s="41"/>
      <c r="G76" s="41"/>
      <c r="H76" s="41"/>
      <c r="I76" s="41"/>
      <c r="J76" s="41"/>
      <c r="K76" s="41"/>
      <c r="L76" s="135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6.96" customHeight="1">
      <c r="A77" s="39"/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135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78" s="2" customFormat="1" ht="12" customHeight="1">
      <c r="A78" s="39"/>
      <c r="B78" s="40"/>
      <c r="C78" s="33" t="s">
        <v>21</v>
      </c>
      <c r="D78" s="41"/>
      <c r="E78" s="41"/>
      <c r="F78" s="28" t="str">
        <f>F12</f>
        <v>MČ Praha 20</v>
      </c>
      <c r="G78" s="41"/>
      <c r="H78" s="41"/>
      <c r="I78" s="33" t="s">
        <v>23</v>
      </c>
      <c r="J78" s="73" t="str">
        <f>IF(J12="","",J12)</f>
        <v>1. 5. 2025</v>
      </c>
      <c r="K78" s="41"/>
      <c r="L78" s="135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</row>
    <row r="79" s="2" customFormat="1" ht="6.96" customHeight="1">
      <c r="A79" s="39"/>
      <c r="B79" s="40"/>
      <c r="C79" s="41"/>
      <c r="D79" s="41"/>
      <c r="E79" s="41"/>
      <c r="F79" s="41"/>
      <c r="G79" s="41"/>
      <c r="H79" s="41"/>
      <c r="I79" s="41"/>
      <c r="J79" s="41"/>
      <c r="K79" s="41"/>
      <c r="L79" s="135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</row>
    <row r="80" s="2" customFormat="1" ht="15.15" customHeight="1">
      <c r="A80" s="39"/>
      <c r="B80" s="40"/>
      <c r="C80" s="33" t="s">
        <v>25</v>
      </c>
      <c r="D80" s="41"/>
      <c r="E80" s="41"/>
      <c r="F80" s="28" t="str">
        <f>E15</f>
        <v xml:space="preserve"> </v>
      </c>
      <c r="G80" s="41"/>
      <c r="H80" s="41"/>
      <c r="I80" s="33" t="s">
        <v>31</v>
      </c>
      <c r="J80" s="37" t="str">
        <f>E21</f>
        <v xml:space="preserve"> </v>
      </c>
      <c r="K80" s="41"/>
      <c r="L80" s="135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</row>
    <row r="81" s="2" customFormat="1" ht="40.05" customHeight="1">
      <c r="A81" s="39"/>
      <c r="B81" s="40"/>
      <c r="C81" s="33" t="s">
        <v>29</v>
      </c>
      <c r="D81" s="41"/>
      <c r="E81" s="41"/>
      <c r="F81" s="28" t="str">
        <f>IF(E18="","",E18)</f>
        <v>Vyplň údaj</v>
      </c>
      <c r="G81" s="41"/>
      <c r="H81" s="41"/>
      <c r="I81" s="33" t="s">
        <v>33</v>
      </c>
      <c r="J81" s="37" t="str">
        <f>E24</f>
        <v>TMI Building s.r.o., Kakosova 1189/8, Praha 5</v>
      </c>
      <c r="K81" s="41"/>
      <c r="L81" s="135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10.32" customHeight="1">
      <c r="A82" s="39"/>
      <c r="B82" s="40"/>
      <c r="C82" s="41"/>
      <c r="D82" s="41"/>
      <c r="E82" s="41"/>
      <c r="F82" s="41"/>
      <c r="G82" s="41"/>
      <c r="H82" s="41"/>
      <c r="I82" s="41"/>
      <c r="J82" s="41"/>
      <c r="K82" s="41"/>
      <c r="L82" s="135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11" customFormat="1" ht="29.28" customHeight="1">
      <c r="A83" s="178"/>
      <c r="B83" s="179"/>
      <c r="C83" s="180" t="s">
        <v>110</v>
      </c>
      <c r="D83" s="181" t="s">
        <v>58</v>
      </c>
      <c r="E83" s="181" t="s">
        <v>54</v>
      </c>
      <c r="F83" s="181" t="s">
        <v>55</v>
      </c>
      <c r="G83" s="181" t="s">
        <v>111</v>
      </c>
      <c r="H83" s="181" t="s">
        <v>112</v>
      </c>
      <c r="I83" s="181" t="s">
        <v>113</v>
      </c>
      <c r="J83" s="181" t="s">
        <v>98</v>
      </c>
      <c r="K83" s="182" t="s">
        <v>114</v>
      </c>
      <c r="L83" s="183"/>
      <c r="M83" s="93" t="s">
        <v>19</v>
      </c>
      <c r="N83" s="94" t="s">
        <v>43</v>
      </c>
      <c r="O83" s="94" t="s">
        <v>115</v>
      </c>
      <c r="P83" s="94" t="s">
        <v>116</v>
      </c>
      <c r="Q83" s="94" t="s">
        <v>117</v>
      </c>
      <c r="R83" s="94" t="s">
        <v>118</v>
      </c>
      <c r="S83" s="94" t="s">
        <v>119</v>
      </c>
      <c r="T83" s="95" t="s">
        <v>120</v>
      </c>
      <c r="U83" s="178"/>
      <c r="V83" s="178"/>
      <c r="W83" s="178"/>
      <c r="X83" s="178"/>
      <c r="Y83" s="178"/>
      <c r="Z83" s="178"/>
      <c r="AA83" s="178"/>
      <c r="AB83" s="178"/>
      <c r="AC83" s="178"/>
      <c r="AD83" s="178"/>
      <c r="AE83" s="178"/>
    </row>
    <row r="84" s="2" customFormat="1" ht="22.8" customHeight="1">
      <c r="A84" s="39"/>
      <c r="B84" s="40"/>
      <c r="C84" s="100" t="s">
        <v>121</v>
      </c>
      <c r="D84" s="41"/>
      <c r="E84" s="41"/>
      <c r="F84" s="41"/>
      <c r="G84" s="41"/>
      <c r="H84" s="41"/>
      <c r="I84" s="41"/>
      <c r="J84" s="184">
        <f>BK84</f>
        <v>0</v>
      </c>
      <c r="K84" s="41"/>
      <c r="L84" s="45"/>
      <c r="M84" s="96"/>
      <c r="N84" s="185"/>
      <c r="O84" s="97"/>
      <c r="P84" s="186">
        <f>P85</f>
        <v>0</v>
      </c>
      <c r="Q84" s="97"/>
      <c r="R84" s="186">
        <f>R85</f>
        <v>0</v>
      </c>
      <c r="S84" s="97"/>
      <c r="T84" s="187">
        <f>T85</f>
        <v>0</v>
      </c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  <c r="AT84" s="18" t="s">
        <v>72</v>
      </c>
      <c r="AU84" s="18" t="s">
        <v>99</v>
      </c>
      <c r="BK84" s="188">
        <f>BK85</f>
        <v>0</v>
      </c>
    </row>
    <row r="85" s="12" customFormat="1" ht="25.92" customHeight="1">
      <c r="A85" s="12"/>
      <c r="B85" s="189"/>
      <c r="C85" s="190"/>
      <c r="D85" s="191" t="s">
        <v>72</v>
      </c>
      <c r="E85" s="192" t="s">
        <v>90</v>
      </c>
      <c r="F85" s="192" t="s">
        <v>91</v>
      </c>
      <c r="G85" s="190"/>
      <c r="H85" s="190"/>
      <c r="I85" s="193"/>
      <c r="J85" s="194">
        <f>BK85</f>
        <v>0</v>
      </c>
      <c r="K85" s="190"/>
      <c r="L85" s="195"/>
      <c r="M85" s="196"/>
      <c r="N85" s="197"/>
      <c r="O85" s="197"/>
      <c r="P85" s="198">
        <f>P86+P101+P107+P115</f>
        <v>0</v>
      </c>
      <c r="Q85" s="197"/>
      <c r="R85" s="198">
        <f>R86+R101+R107+R115</f>
        <v>0</v>
      </c>
      <c r="S85" s="197"/>
      <c r="T85" s="199">
        <f>T86+T101+T107+T115</f>
        <v>0</v>
      </c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R85" s="200" t="s">
        <v>154</v>
      </c>
      <c r="AT85" s="201" t="s">
        <v>72</v>
      </c>
      <c r="AU85" s="201" t="s">
        <v>73</v>
      </c>
      <c r="AY85" s="200" t="s">
        <v>124</v>
      </c>
      <c r="BK85" s="202">
        <f>BK86+BK101+BK107+BK115</f>
        <v>0</v>
      </c>
    </row>
    <row r="86" s="12" customFormat="1" ht="22.8" customHeight="1">
      <c r="A86" s="12"/>
      <c r="B86" s="189"/>
      <c r="C86" s="190"/>
      <c r="D86" s="191" t="s">
        <v>72</v>
      </c>
      <c r="E86" s="203" t="s">
        <v>731</v>
      </c>
      <c r="F86" s="203" t="s">
        <v>732</v>
      </c>
      <c r="G86" s="190"/>
      <c r="H86" s="190"/>
      <c r="I86" s="193"/>
      <c r="J86" s="204">
        <f>BK86</f>
        <v>0</v>
      </c>
      <c r="K86" s="190"/>
      <c r="L86" s="195"/>
      <c r="M86" s="196"/>
      <c r="N86" s="197"/>
      <c r="O86" s="197"/>
      <c r="P86" s="198">
        <f>SUM(P87:P100)</f>
        <v>0</v>
      </c>
      <c r="Q86" s="197"/>
      <c r="R86" s="198">
        <f>SUM(R87:R100)</f>
        <v>0</v>
      </c>
      <c r="S86" s="197"/>
      <c r="T86" s="199">
        <f>SUM(T87:T100)</f>
        <v>0</v>
      </c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R86" s="200" t="s">
        <v>154</v>
      </c>
      <c r="AT86" s="201" t="s">
        <v>72</v>
      </c>
      <c r="AU86" s="201" t="s">
        <v>81</v>
      </c>
      <c r="AY86" s="200" t="s">
        <v>124</v>
      </c>
      <c r="BK86" s="202">
        <f>SUM(BK87:BK100)</f>
        <v>0</v>
      </c>
    </row>
    <row r="87" s="2" customFormat="1" ht="16.5" customHeight="1">
      <c r="A87" s="39"/>
      <c r="B87" s="40"/>
      <c r="C87" s="205" t="s">
        <v>81</v>
      </c>
      <c r="D87" s="205" t="s">
        <v>126</v>
      </c>
      <c r="E87" s="206" t="s">
        <v>733</v>
      </c>
      <c r="F87" s="207" t="s">
        <v>734</v>
      </c>
      <c r="G87" s="208" t="s">
        <v>322</v>
      </c>
      <c r="H87" s="209">
        <v>1</v>
      </c>
      <c r="I87" s="210"/>
      <c r="J87" s="211">
        <f>ROUND(I87*H87,2)</f>
        <v>0</v>
      </c>
      <c r="K87" s="207" t="s">
        <v>130</v>
      </c>
      <c r="L87" s="45"/>
      <c r="M87" s="212" t="s">
        <v>19</v>
      </c>
      <c r="N87" s="213" t="s">
        <v>44</v>
      </c>
      <c r="O87" s="85"/>
      <c r="P87" s="214">
        <f>O87*H87</f>
        <v>0</v>
      </c>
      <c r="Q87" s="214">
        <v>0</v>
      </c>
      <c r="R87" s="214">
        <f>Q87*H87</f>
        <v>0</v>
      </c>
      <c r="S87" s="214">
        <v>0</v>
      </c>
      <c r="T87" s="215">
        <f>S87*H87</f>
        <v>0</v>
      </c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R87" s="216" t="s">
        <v>735</v>
      </c>
      <c r="AT87" s="216" t="s">
        <v>126</v>
      </c>
      <c r="AU87" s="216" t="s">
        <v>83</v>
      </c>
      <c r="AY87" s="18" t="s">
        <v>124</v>
      </c>
      <c r="BE87" s="217">
        <f>IF(N87="základní",J87,0)</f>
        <v>0</v>
      </c>
      <c r="BF87" s="217">
        <f>IF(N87="snížená",J87,0)</f>
        <v>0</v>
      </c>
      <c r="BG87" s="217">
        <f>IF(N87="zákl. přenesená",J87,0)</f>
        <v>0</v>
      </c>
      <c r="BH87" s="217">
        <f>IF(N87="sníž. přenesená",J87,0)</f>
        <v>0</v>
      </c>
      <c r="BI87" s="217">
        <f>IF(N87="nulová",J87,0)</f>
        <v>0</v>
      </c>
      <c r="BJ87" s="18" t="s">
        <v>81</v>
      </c>
      <c r="BK87" s="217">
        <f>ROUND(I87*H87,2)</f>
        <v>0</v>
      </c>
      <c r="BL87" s="18" t="s">
        <v>735</v>
      </c>
      <c r="BM87" s="216" t="s">
        <v>736</v>
      </c>
    </row>
    <row r="88" s="2" customFormat="1">
      <c r="A88" s="39"/>
      <c r="B88" s="40"/>
      <c r="C88" s="41"/>
      <c r="D88" s="218" t="s">
        <v>133</v>
      </c>
      <c r="E88" s="41"/>
      <c r="F88" s="219" t="s">
        <v>737</v>
      </c>
      <c r="G88" s="41"/>
      <c r="H88" s="41"/>
      <c r="I88" s="220"/>
      <c r="J88" s="41"/>
      <c r="K88" s="41"/>
      <c r="L88" s="45"/>
      <c r="M88" s="221"/>
      <c r="N88" s="222"/>
      <c r="O88" s="85"/>
      <c r="P88" s="85"/>
      <c r="Q88" s="85"/>
      <c r="R88" s="85"/>
      <c r="S88" s="85"/>
      <c r="T88" s="86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T88" s="18" t="s">
        <v>133</v>
      </c>
      <c r="AU88" s="18" t="s">
        <v>83</v>
      </c>
    </row>
    <row r="89" s="2" customFormat="1" ht="16.5" customHeight="1">
      <c r="A89" s="39"/>
      <c r="B89" s="40"/>
      <c r="C89" s="205" t="s">
        <v>83</v>
      </c>
      <c r="D89" s="205" t="s">
        <v>126</v>
      </c>
      <c r="E89" s="206" t="s">
        <v>738</v>
      </c>
      <c r="F89" s="207" t="s">
        <v>739</v>
      </c>
      <c r="G89" s="208" t="s">
        <v>322</v>
      </c>
      <c r="H89" s="209">
        <v>1</v>
      </c>
      <c r="I89" s="210"/>
      <c r="J89" s="211">
        <f>ROUND(I89*H89,2)</f>
        <v>0</v>
      </c>
      <c r="K89" s="207" t="s">
        <v>130</v>
      </c>
      <c r="L89" s="45"/>
      <c r="M89" s="212" t="s">
        <v>19</v>
      </c>
      <c r="N89" s="213" t="s">
        <v>44</v>
      </c>
      <c r="O89" s="85"/>
      <c r="P89" s="214">
        <f>O89*H89</f>
        <v>0</v>
      </c>
      <c r="Q89" s="214">
        <v>0</v>
      </c>
      <c r="R89" s="214">
        <f>Q89*H89</f>
        <v>0</v>
      </c>
      <c r="S89" s="214">
        <v>0</v>
      </c>
      <c r="T89" s="215">
        <f>S89*H89</f>
        <v>0</v>
      </c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R89" s="216" t="s">
        <v>735</v>
      </c>
      <c r="AT89" s="216" t="s">
        <v>126</v>
      </c>
      <c r="AU89" s="216" t="s">
        <v>83</v>
      </c>
      <c r="AY89" s="18" t="s">
        <v>124</v>
      </c>
      <c r="BE89" s="217">
        <f>IF(N89="základní",J89,0)</f>
        <v>0</v>
      </c>
      <c r="BF89" s="217">
        <f>IF(N89="snížená",J89,0)</f>
        <v>0</v>
      </c>
      <c r="BG89" s="217">
        <f>IF(N89="zákl. přenesená",J89,0)</f>
        <v>0</v>
      </c>
      <c r="BH89" s="217">
        <f>IF(N89="sníž. přenesená",J89,0)</f>
        <v>0</v>
      </c>
      <c r="BI89" s="217">
        <f>IF(N89="nulová",J89,0)</f>
        <v>0</v>
      </c>
      <c r="BJ89" s="18" t="s">
        <v>81</v>
      </c>
      <c r="BK89" s="217">
        <f>ROUND(I89*H89,2)</f>
        <v>0</v>
      </c>
      <c r="BL89" s="18" t="s">
        <v>735</v>
      </c>
      <c r="BM89" s="216" t="s">
        <v>740</v>
      </c>
    </row>
    <row r="90" s="2" customFormat="1">
      <c r="A90" s="39"/>
      <c r="B90" s="40"/>
      <c r="C90" s="41"/>
      <c r="D90" s="218" t="s">
        <v>133</v>
      </c>
      <c r="E90" s="41"/>
      <c r="F90" s="219" t="s">
        <v>741</v>
      </c>
      <c r="G90" s="41"/>
      <c r="H90" s="41"/>
      <c r="I90" s="220"/>
      <c r="J90" s="41"/>
      <c r="K90" s="41"/>
      <c r="L90" s="45"/>
      <c r="M90" s="221"/>
      <c r="N90" s="222"/>
      <c r="O90" s="85"/>
      <c r="P90" s="85"/>
      <c r="Q90" s="85"/>
      <c r="R90" s="85"/>
      <c r="S90" s="85"/>
      <c r="T90" s="86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T90" s="18" t="s">
        <v>133</v>
      </c>
      <c r="AU90" s="18" t="s">
        <v>83</v>
      </c>
    </row>
    <row r="91" s="2" customFormat="1" ht="16.5" customHeight="1">
      <c r="A91" s="39"/>
      <c r="B91" s="40"/>
      <c r="C91" s="205" t="s">
        <v>143</v>
      </c>
      <c r="D91" s="205" t="s">
        <v>126</v>
      </c>
      <c r="E91" s="206" t="s">
        <v>742</v>
      </c>
      <c r="F91" s="207" t="s">
        <v>743</v>
      </c>
      <c r="G91" s="208" t="s">
        <v>322</v>
      </c>
      <c r="H91" s="209">
        <v>1</v>
      </c>
      <c r="I91" s="210"/>
      <c r="J91" s="211">
        <f>ROUND(I91*H91,2)</f>
        <v>0</v>
      </c>
      <c r="K91" s="207" t="s">
        <v>130</v>
      </c>
      <c r="L91" s="45"/>
      <c r="M91" s="212" t="s">
        <v>19</v>
      </c>
      <c r="N91" s="213" t="s">
        <v>44</v>
      </c>
      <c r="O91" s="85"/>
      <c r="P91" s="214">
        <f>O91*H91</f>
        <v>0</v>
      </c>
      <c r="Q91" s="214">
        <v>0</v>
      </c>
      <c r="R91" s="214">
        <f>Q91*H91</f>
        <v>0</v>
      </c>
      <c r="S91" s="214">
        <v>0</v>
      </c>
      <c r="T91" s="215">
        <f>S91*H91</f>
        <v>0</v>
      </c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R91" s="216" t="s">
        <v>735</v>
      </c>
      <c r="AT91" s="216" t="s">
        <v>126</v>
      </c>
      <c r="AU91" s="216" t="s">
        <v>83</v>
      </c>
      <c r="AY91" s="18" t="s">
        <v>124</v>
      </c>
      <c r="BE91" s="217">
        <f>IF(N91="základní",J91,0)</f>
        <v>0</v>
      </c>
      <c r="BF91" s="217">
        <f>IF(N91="snížená",J91,0)</f>
        <v>0</v>
      </c>
      <c r="BG91" s="217">
        <f>IF(N91="zákl. přenesená",J91,0)</f>
        <v>0</v>
      </c>
      <c r="BH91" s="217">
        <f>IF(N91="sníž. přenesená",J91,0)</f>
        <v>0</v>
      </c>
      <c r="BI91" s="217">
        <f>IF(N91="nulová",J91,0)</f>
        <v>0</v>
      </c>
      <c r="BJ91" s="18" t="s">
        <v>81</v>
      </c>
      <c r="BK91" s="217">
        <f>ROUND(I91*H91,2)</f>
        <v>0</v>
      </c>
      <c r="BL91" s="18" t="s">
        <v>735</v>
      </c>
      <c r="BM91" s="216" t="s">
        <v>744</v>
      </c>
    </row>
    <row r="92" s="2" customFormat="1">
      <c r="A92" s="39"/>
      <c r="B92" s="40"/>
      <c r="C92" s="41"/>
      <c r="D92" s="218" t="s">
        <v>133</v>
      </c>
      <c r="E92" s="41"/>
      <c r="F92" s="219" t="s">
        <v>745</v>
      </c>
      <c r="G92" s="41"/>
      <c r="H92" s="41"/>
      <c r="I92" s="220"/>
      <c r="J92" s="41"/>
      <c r="K92" s="41"/>
      <c r="L92" s="45"/>
      <c r="M92" s="221"/>
      <c r="N92" s="222"/>
      <c r="O92" s="85"/>
      <c r="P92" s="85"/>
      <c r="Q92" s="85"/>
      <c r="R92" s="85"/>
      <c r="S92" s="85"/>
      <c r="T92" s="86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T92" s="18" t="s">
        <v>133</v>
      </c>
      <c r="AU92" s="18" t="s">
        <v>83</v>
      </c>
    </row>
    <row r="93" s="2" customFormat="1" ht="16.5" customHeight="1">
      <c r="A93" s="39"/>
      <c r="B93" s="40"/>
      <c r="C93" s="205" t="s">
        <v>131</v>
      </c>
      <c r="D93" s="205" t="s">
        <v>126</v>
      </c>
      <c r="E93" s="206" t="s">
        <v>746</v>
      </c>
      <c r="F93" s="207" t="s">
        <v>747</v>
      </c>
      <c r="G93" s="208" t="s">
        <v>322</v>
      </c>
      <c r="H93" s="209">
        <v>1</v>
      </c>
      <c r="I93" s="210"/>
      <c r="J93" s="211">
        <f>ROUND(I93*H93,2)</f>
        <v>0</v>
      </c>
      <c r="K93" s="207" t="s">
        <v>130</v>
      </c>
      <c r="L93" s="45"/>
      <c r="M93" s="212" t="s">
        <v>19</v>
      </c>
      <c r="N93" s="213" t="s">
        <v>44</v>
      </c>
      <c r="O93" s="85"/>
      <c r="P93" s="214">
        <f>O93*H93</f>
        <v>0</v>
      </c>
      <c r="Q93" s="214">
        <v>0</v>
      </c>
      <c r="R93" s="214">
        <f>Q93*H93</f>
        <v>0</v>
      </c>
      <c r="S93" s="214">
        <v>0</v>
      </c>
      <c r="T93" s="215">
        <f>S93*H93</f>
        <v>0</v>
      </c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R93" s="216" t="s">
        <v>735</v>
      </c>
      <c r="AT93" s="216" t="s">
        <v>126</v>
      </c>
      <c r="AU93" s="216" t="s">
        <v>83</v>
      </c>
      <c r="AY93" s="18" t="s">
        <v>124</v>
      </c>
      <c r="BE93" s="217">
        <f>IF(N93="základní",J93,0)</f>
        <v>0</v>
      </c>
      <c r="BF93" s="217">
        <f>IF(N93="snížená",J93,0)</f>
        <v>0</v>
      </c>
      <c r="BG93" s="217">
        <f>IF(N93="zákl. přenesená",J93,0)</f>
        <v>0</v>
      </c>
      <c r="BH93" s="217">
        <f>IF(N93="sníž. přenesená",J93,0)</f>
        <v>0</v>
      </c>
      <c r="BI93" s="217">
        <f>IF(N93="nulová",J93,0)</f>
        <v>0</v>
      </c>
      <c r="BJ93" s="18" t="s">
        <v>81</v>
      </c>
      <c r="BK93" s="217">
        <f>ROUND(I93*H93,2)</f>
        <v>0</v>
      </c>
      <c r="BL93" s="18" t="s">
        <v>735</v>
      </c>
      <c r="BM93" s="216" t="s">
        <v>748</v>
      </c>
    </row>
    <row r="94" s="2" customFormat="1">
      <c r="A94" s="39"/>
      <c r="B94" s="40"/>
      <c r="C94" s="41"/>
      <c r="D94" s="218" t="s">
        <v>133</v>
      </c>
      <c r="E94" s="41"/>
      <c r="F94" s="219" t="s">
        <v>749</v>
      </c>
      <c r="G94" s="41"/>
      <c r="H94" s="41"/>
      <c r="I94" s="220"/>
      <c r="J94" s="41"/>
      <c r="K94" s="41"/>
      <c r="L94" s="45"/>
      <c r="M94" s="221"/>
      <c r="N94" s="222"/>
      <c r="O94" s="85"/>
      <c r="P94" s="85"/>
      <c r="Q94" s="85"/>
      <c r="R94" s="85"/>
      <c r="S94" s="85"/>
      <c r="T94" s="86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T94" s="18" t="s">
        <v>133</v>
      </c>
      <c r="AU94" s="18" t="s">
        <v>83</v>
      </c>
    </row>
    <row r="95" s="2" customFormat="1" ht="16.5" customHeight="1">
      <c r="A95" s="39"/>
      <c r="B95" s="40"/>
      <c r="C95" s="205" t="s">
        <v>154</v>
      </c>
      <c r="D95" s="205" t="s">
        <v>126</v>
      </c>
      <c r="E95" s="206" t="s">
        <v>750</v>
      </c>
      <c r="F95" s="207" t="s">
        <v>751</v>
      </c>
      <c r="G95" s="208" t="s">
        <v>322</v>
      </c>
      <c r="H95" s="209">
        <v>1</v>
      </c>
      <c r="I95" s="210"/>
      <c r="J95" s="211">
        <f>ROUND(I95*H95,2)</f>
        <v>0</v>
      </c>
      <c r="K95" s="207" t="s">
        <v>130</v>
      </c>
      <c r="L95" s="45"/>
      <c r="M95" s="212" t="s">
        <v>19</v>
      </c>
      <c r="N95" s="213" t="s">
        <v>44</v>
      </c>
      <c r="O95" s="85"/>
      <c r="P95" s="214">
        <f>O95*H95</f>
        <v>0</v>
      </c>
      <c r="Q95" s="214">
        <v>0</v>
      </c>
      <c r="R95" s="214">
        <f>Q95*H95</f>
        <v>0</v>
      </c>
      <c r="S95" s="214">
        <v>0</v>
      </c>
      <c r="T95" s="215">
        <f>S95*H95</f>
        <v>0</v>
      </c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R95" s="216" t="s">
        <v>735</v>
      </c>
      <c r="AT95" s="216" t="s">
        <v>126</v>
      </c>
      <c r="AU95" s="216" t="s">
        <v>83</v>
      </c>
      <c r="AY95" s="18" t="s">
        <v>124</v>
      </c>
      <c r="BE95" s="217">
        <f>IF(N95="základní",J95,0)</f>
        <v>0</v>
      </c>
      <c r="BF95" s="217">
        <f>IF(N95="snížená",J95,0)</f>
        <v>0</v>
      </c>
      <c r="BG95" s="217">
        <f>IF(N95="zákl. přenesená",J95,0)</f>
        <v>0</v>
      </c>
      <c r="BH95" s="217">
        <f>IF(N95="sníž. přenesená",J95,0)</f>
        <v>0</v>
      </c>
      <c r="BI95" s="217">
        <f>IF(N95="nulová",J95,0)</f>
        <v>0</v>
      </c>
      <c r="BJ95" s="18" t="s">
        <v>81</v>
      </c>
      <c r="BK95" s="217">
        <f>ROUND(I95*H95,2)</f>
        <v>0</v>
      </c>
      <c r="BL95" s="18" t="s">
        <v>735</v>
      </c>
      <c r="BM95" s="216" t="s">
        <v>752</v>
      </c>
    </row>
    <row r="96" s="2" customFormat="1">
      <c r="A96" s="39"/>
      <c r="B96" s="40"/>
      <c r="C96" s="41"/>
      <c r="D96" s="218" t="s">
        <v>133</v>
      </c>
      <c r="E96" s="41"/>
      <c r="F96" s="219" t="s">
        <v>753</v>
      </c>
      <c r="G96" s="41"/>
      <c r="H96" s="41"/>
      <c r="I96" s="220"/>
      <c r="J96" s="41"/>
      <c r="K96" s="41"/>
      <c r="L96" s="45"/>
      <c r="M96" s="221"/>
      <c r="N96" s="222"/>
      <c r="O96" s="85"/>
      <c r="P96" s="85"/>
      <c r="Q96" s="85"/>
      <c r="R96" s="85"/>
      <c r="S96" s="85"/>
      <c r="T96" s="86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T96" s="18" t="s">
        <v>133</v>
      </c>
      <c r="AU96" s="18" t="s">
        <v>83</v>
      </c>
    </row>
    <row r="97" s="2" customFormat="1" ht="16.5" customHeight="1">
      <c r="A97" s="39"/>
      <c r="B97" s="40"/>
      <c r="C97" s="205" t="s">
        <v>160</v>
      </c>
      <c r="D97" s="205" t="s">
        <v>126</v>
      </c>
      <c r="E97" s="206" t="s">
        <v>754</v>
      </c>
      <c r="F97" s="207" t="s">
        <v>755</v>
      </c>
      <c r="G97" s="208" t="s">
        <v>322</v>
      </c>
      <c r="H97" s="209">
        <v>1</v>
      </c>
      <c r="I97" s="210"/>
      <c r="J97" s="211">
        <f>ROUND(I97*H97,2)</f>
        <v>0</v>
      </c>
      <c r="K97" s="207" t="s">
        <v>130</v>
      </c>
      <c r="L97" s="45"/>
      <c r="M97" s="212" t="s">
        <v>19</v>
      </c>
      <c r="N97" s="213" t="s">
        <v>44</v>
      </c>
      <c r="O97" s="85"/>
      <c r="P97" s="214">
        <f>O97*H97</f>
        <v>0</v>
      </c>
      <c r="Q97" s="214">
        <v>0</v>
      </c>
      <c r="R97" s="214">
        <f>Q97*H97</f>
        <v>0</v>
      </c>
      <c r="S97" s="214">
        <v>0</v>
      </c>
      <c r="T97" s="215">
        <f>S97*H97</f>
        <v>0</v>
      </c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R97" s="216" t="s">
        <v>735</v>
      </c>
      <c r="AT97" s="216" t="s">
        <v>126</v>
      </c>
      <c r="AU97" s="216" t="s">
        <v>83</v>
      </c>
      <c r="AY97" s="18" t="s">
        <v>124</v>
      </c>
      <c r="BE97" s="217">
        <f>IF(N97="základní",J97,0)</f>
        <v>0</v>
      </c>
      <c r="BF97" s="217">
        <f>IF(N97="snížená",J97,0)</f>
        <v>0</v>
      </c>
      <c r="BG97" s="217">
        <f>IF(N97="zákl. přenesená",J97,0)</f>
        <v>0</v>
      </c>
      <c r="BH97" s="217">
        <f>IF(N97="sníž. přenesená",J97,0)</f>
        <v>0</v>
      </c>
      <c r="BI97" s="217">
        <f>IF(N97="nulová",J97,0)</f>
        <v>0</v>
      </c>
      <c r="BJ97" s="18" t="s">
        <v>81</v>
      </c>
      <c r="BK97" s="217">
        <f>ROUND(I97*H97,2)</f>
        <v>0</v>
      </c>
      <c r="BL97" s="18" t="s">
        <v>735</v>
      </c>
      <c r="BM97" s="216" t="s">
        <v>756</v>
      </c>
    </row>
    <row r="98" s="2" customFormat="1">
      <c r="A98" s="39"/>
      <c r="B98" s="40"/>
      <c r="C98" s="41"/>
      <c r="D98" s="218" t="s">
        <v>133</v>
      </c>
      <c r="E98" s="41"/>
      <c r="F98" s="219" t="s">
        <v>757</v>
      </c>
      <c r="G98" s="41"/>
      <c r="H98" s="41"/>
      <c r="I98" s="220"/>
      <c r="J98" s="41"/>
      <c r="K98" s="41"/>
      <c r="L98" s="45"/>
      <c r="M98" s="221"/>
      <c r="N98" s="222"/>
      <c r="O98" s="85"/>
      <c r="P98" s="85"/>
      <c r="Q98" s="85"/>
      <c r="R98" s="85"/>
      <c r="S98" s="85"/>
      <c r="T98" s="86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T98" s="18" t="s">
        <v>133</v>
      </c>
      <c r="AU98" s="18" t="s">
        <v>83</v>
      </c>
    </row>
    <row r="99" s="2" customFormat="1" ht="16.5" customHeight="1">
      <c r="A99" s="39"/>
      <c r="B99" s="40"/>
      <c r="C99" s="205" t="s">
        <v>166</v>
      </c>
      <c r="D99" s="205" t="s">
        <v>126</v>
      </c>
      <c r="E99" s="206" t="s">
        <v>758</v>
      </c>
      <c r="F99" s="207" t="s">
        <v>759</v>
      </c>
      <c r="G99" s="208" t="s">
        <v>322</v>
      </c>
      <c r="H99" s="209">
        <v>1</v>
      </c>
      <c r="I99" s="210"/>
      <c r="J99" s="211">
        <f>ROUND(I99*H99,2)</f>
        <v>0</v>
      </c>
      <c r="K99" s="207" t="s">
        <v>130</v>
      </c>
      <c r="L99" s="45"/>
      <c r="M99" s="212" t="s">
        <v>19</v>
      </c>
      <c r="N99" s="213" t="s">
        <v>44</v>
      </c>
      <c r="O99" s="85"/>
      <c r="P99" s="214">
        <f>O99*H99</f>
        <v>0</v>
      </c>
      <c r="Q99" s="214">
        <v>0</v>
      </c>
      <c r="R99" s="214">
        <f>Q99*H99</f>
        <v>0</v>
      </c>
      <c r="S99" s="214">
        <v>0</v>
      </c>
      <c r="T99" s="215">
        <f>S99*H99</f>
        <v>0</v>
      </c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R99" s="216" t="s">
        <v>735</v>
      </c>
      <c r="AT99" s="216" t="s">
        <v>126</v>
      </c>
      <c r="AU99" s="216" t="s">
        <v>83</v>
      </c>
      <c r="AY99" s="18" t="s">
        <v>124</v>
      </c>
      <c r="BE99" s="217">
        <f>IF(N99="základní",J99,0)</f>
        <v>0</v>
      </c>
      <c r="BF99" s="217">
        <f>IF(N99="snížená",J99,0)</f>
        <v>0</v>
      </c>
      <c r="BG99" s="217">
        <f>IF(N99="zákl. přenesená",J99,0)</f>
        <v>0</v>
      </c>
      <c r="BH99" s="217">
        <f>IF(N99="sníž. přenesená",J99,0)</f>
        <v>0</v>
      </c>
      <c r="BI99" s="217">
        <f>IF(N99="nulová",J99,0)</f>
        <v>0</v>
      </c>
      <c r="BJ99" s="18" t="s">
        <v>81</v>
      </c>
      <c r="BK99" s="217">
        <f>ROUND(I99*H99,2)</f>
        <v>0</v>
      </c>
      <c r="BL99" s="18" t="s">
        <v>735</v>
      </c>
      <c r="BM99" s="216" t="s">
        <v>760</v>
      </c>
    </row>
    <row r="100" s="2" customFormat="1">
      <c r="A100" s="39"/>
      <c r="B100" s="40"/>
      <c r="C100" s="41"/>
      <c r="D100" s="218" t="s">
        <v>133</v>
      </c>
      <c r="E100" s="41"/>
      <c r="F100" s="219" t="s">
        <v>761</v>
      </c>
      <c r="G100" s="41"/>
      <c r="H100" s="41"/>
      <c r="I100" s="220"/>
      <c r="J100" s="41"/>
      <c r="K100" s="41"/>
      <c r="L100" s="45"/>
      <c r="M100" s="221"/>
      <c r="N100" s="222"/>
      <c r="O100" s="85"/>
      <c r="P100" s="85"/>
      <c r="Q100" s="85"/>
      <c r="R100" s="85"/>
      <c r="S100" s="85"/>
      <c r="T100" s="86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T100" s="18" t="s">
        <v>133</v>
      </c>
      <c r="AU100" s="18" t="s">
        <v>83</v>
      </c>
    </row>
    <row r="101" s="12" customFormat="1" ht="22.8" customHeight="1">
      <c r="A101" s="12"/>
      <c r="B101" s="189"/>
      <c r="C101" s="190"/>
      <c r="D101" s="191" t="s">
        <v>72</v>
      </c>
      <c r="E101" s="203" t="s">
        <v>762</v>
      </c>
      <c r="F101" s="203" t="s">
        <v>763</v>
      </c>
      <c r="G101" s="190"/>
      <c r="H101" s="190"/>
      <c r="I101" s="193"/>
      <c r="J101" s="204">
        <f>BK101</f>
        <v>0</v>
      </c>
      <c r="K101" s="190"/>
      <c r="L101" s="195"/>
      <c r="M101" s="196"/>
      <c r="N101" s="197"/>
      <c r="O101" s="197"/>
      <c r="P101" s="198">
        <f>SUM(P102:P106)</f>
        <v>0</v>
      </c>
      <c r="Q101" s="197"/>
      <c r="R101" s="198">
        <f>SUM(R102:R106)</f>
        <v>0</v>
      </c>
      <c r="S101" s="197"/>
      <c r="T101" s="199">
        <f>SUM(T102:T106)</f>
        <v>0</v>
      </c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R101" s="200" t="s">
        <v>154</v>
      </c>
      <c r="AT101" s="201" t="s">
        <v>72</v>
      </c>
      <c r="AU101" s="201" t="s">
        <v>81</v>
      </c>
      <c r="AY101" s="200" t="s">
        <v>124</v>
      </c>
      <c r="BK101" s="202">
        <f>SUM(BK102:BK106)</f>
        <v>0</v>
      </c>
    </row>
    <row r="102" s="2" customFormat="1" ht="16.5" customHeight="1">
      <c r="A102" s="39"/>
      <c r="B102" s="40"/>
      <c r="C102" s="205" t="s">
        <v>172</v>
      </c>
      <c r="D102" s="205" t="s">
        <v>126</v>
      </c>
      <c r="E102" s="206" t="s">
        <v>764</v>
      </c>
      <c r="F102" s="207" t="s">
        <v>765</v>
      </c>
      <c r="G102" s="208" t="s">
        <v>322</v>
      </c>
      <c r="H102" s="209">
        <v>1</v>
      </c>
      <c r="I102" s="210"/>
      <c r="J102" s="211">
        <f>ROUND(I102*H102,2)</f>
        <v>0</v>
      </c>
      <c r="K102" s="207" t="s">
        <v>130</v>
      </c>
      <c r="L102" s="45"/>
      <c r="M102" s="212" t="s">
        <v>19</v>
      </c>
      <c r="N102" s="213" t="s">
        <v>44</v>
      </c>
      <c r="O102" s="85"/>
      <c r="P102" s="214">
        <f>O102*H102</f>
        <v>0</v>
      </c>
      <c r="Q102" s="214">
        <v>0</v>
      </c>
      <c r="R102" s="214">
        <f>Q102*H102</f>
        <v>0</v>
      </c>
      <c r="S102" s="214">
        <v>0</v>
      </c>
      <c r="T102" s="215">
        <f>S102*H102</f>
        <v>0</v>
      </c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R102" s="216" t="s">
        <v>735</v>
      </c>
      <c r="AT102" s="216" t="s">
        <v>126</v>
      </c>
      <c r="AU102" s="216" t="s">
        <v>83</v>
      </c>
      <c r="AY102" s="18" t="s">
        <v>124</v>
      </c>
      <c r="BE102" s="217">
        <f>IF(N102="základní",J102,0)</f>
        <v>0</v>
      </c>
      <c r="BF102" s="217">
        <f>IF(N102="snížená",J102,0)</f>
        <v>0</v>
      </c>
      <c r="BG102" s="217">
        <f>IF(N102="zákl. přenesená",J102,0)</f>
        <v>0</v>
      </c>
      <c r="BH102" s="217">
        <f>IF(N102="sníž. přenesená",J102,0)</f>
        <v>0</v>
      </c>
      <c r="BI102" s="217">
        <f>IF(N102="nulová",J102,0)</f>
        <v>0</v>
      </c>
      <c r="BJ102" s="18" t="s">
        <v>81</v>
      </c>
      <c r="BK102" s="217">
        <f>ROUND(I102*H102,2)</f>
        <v>0</v>
      </c>
      <c r="BL102" s="18" t="s">
        <v>735</v>
      </c>
      <c r="BM102" s="216" t="s">
        <v>766</v>
      </c>
    </row>
    <row r="103" s="2" customFormat="1">
      <c r="A103" s="39"/>
      <c r="B103" s="40"/>
      <c r="C103" s="41"/>
      <c r="D103" s="218" t="s">
        <v>133</v>
      </c>
      <c r="E103" s="41"/>
      <c r="F103" s="219" t="s">
        <v>767</v>
      </c>
      <c r="G103" s="41"/>
      <c r="H103" s="41"/>
      <c r="I103" s="220"/>
      <c r="J103" s="41"/>
      <c r="K103" s="41"/>
      <c r="L103" s="45"/>
      <c r="M103" s="221"/>
      <c r="N103" s="222"/>
      <c r="O103" s="85"/>
      <c r="P103" s="85"/>
      <c r="Q103" s="85"/>
      <c r="R103" s="85"/>
      <c r="S103" s="85"/>
      <c r="T103" s="86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T103" s="18" t="s">
        <v>133</v>
      </c>
      <c r="AU103" s="18" t="s">
        <v>83</v>
      </c>
    </row>
    <row r="104" s="2" customFormat="1">
      <c r="A104" s="39"/>
      <c r="B104" s="40"/>
      <c r="C104" s="41"/>
      <c r="D104" s="225" t="s">
        <v>768</v>
      </c>
      <c r="E104" s="41"/>
      <c r="F104" s="259" t="s">
        <v>769</v>
      </c>
      <c r="G104" s="41"/>
      <c r="H104" s="41"/>
      <c r="I104" s="220"/>
      <c r="J104" s="41"/>
      <c r="K104" s="41"/>
      <c r="L104" s="45"/>
      <c r="M104" s="221"/>
      <c r="N104" s="222"/>
      <c r="O104" s="85"/>
      <c r="P104" s="85"/>
      <c r="Q104" s="85"/>
      <c r="R104" s="85"/>
      <c r="S104" s="85"/>
      <c r="T104" s="86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T104" s="18" t="s">
        <v>768</v>
      </c>
      <c r="AU104" s="18" t="s">
        <v>83</v>
      </c>
    </row>
    <row r="105" s="2" customFormat="1" ht="16.5" customHeight="1">
      <c r="A105" s="39"/>
      <c r="B105" s="40"/>
      <c r="C105" s="205" t="s">
        <v>179</v>
      </c>
      <c r="D105" s="205" t="s">
        <v>126</v>
      </c>
      <c r="E105" s="206" t="s">
        <v>770</v>
      </c>
      <c r="F105" s="207" t="s">
        <v>771</v>
      </c>
      <c r="G105" s="208" t="s">
        <v>322</v>
      </c>
      <c r="H105" s="209">
        <v>2</v>
      </c>
      <c r="I105" s="210"/>
      <c r="J105" s="211">
        <f>ROUND(I105*H105,2)</f>
        <v>0</v>
      </c>
      <c r="K105" s="207" t="s">
        <v>130</v>
      </c>
      <c r="L105" s="45"/>
      <c r="M105" s="212" t="s">
        <v>19</v>
      </c>
      <c r="N105" s="213" t="s">
        <v>44</v>
      </c>
      <c r="O105" s="85"/>
      <c r="P105" s="214">
        <f>O105*H105</f>
        <v>0</v>
      </c>
      <c r="Q105" s="214">
        <v>0</v>
      </c>
      <c r="R105" s="214">
        <f>Q105*H105</f>
        <v>0</v>
      </c>
      <c r="S105" s="214">
        <v>0</v>
      </c>
      <c r="T105" s="215">
        <f>S105*H105</f>
        <v>0</v>
      </c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  <c r="AR105" s="216" t="s">
        <v>735</v>
      </c>
      <c r="AT105" s="216" t="s">
        <v>126</v>
      </c>
      <c r="AU105" s="216" t="s">
        <v>83</v>
      </c>
      <c r="AY105" s="18" t="s">
        <v>124</v>
      </c>
      <c r="BE105" s="217">
        <f>IF(N105="základní",J105,0)</f>
        <v>0</v>
      </c>
      <c r="BF105" s="217">
        <f>IF(N105="snížená",J105,0)</f>
        <v>0</v>
      </c>
      <c r="BG105" s="217">
        <f>IF(N105="zákl. přenesená",J105,0)</f>
        <v>0</v>
      </c>
      <c r="BH105" s="217">
        <f>IF(N105="sníž. přenesená",J105,0)</f>
        <v>0</v>
      </c>
      <c r="BI105" s="217">
        <f>IF(N105="nulová",J105,0)</f>
        <v>0</v>
      </c>
      <c r="BJ105" s="18" t="s">
        <v>81</v>
      </c>
      <c r="BK105" s="217">
        <f>ROUND(I105*H105,2)</f>
        <v>0</v>
      </c>
      <c r="BL105" s="18" t="s">
        <v>735</v>
      </c>
      <c r="BM105" s="216" t="s">
        <v>772</v>
      </c>
    </row>
    <row r="106" s="2" customFormat="1">
      <c r="A106" s="39"/>
      <c r="B106" s="40"/>
      <c r="C106" s="41"/>
      <c r="D106" s="218" t="s">
        <v>133</v>
      </c>
      <c r="E106" s="41"/>
      <c r="F106" s="219" t="s">
        <v>773</v>
      </c>
      <c r="G106" s="41"/>
      <c r="H106" s="41"/>
      <c r="I106" s="220"/>
      <c r="J106" s="41"/>
      <c r="K106" s="41"/>
      <c r="L106" s="45"/>
      <c r="M106" s="221"/>
      <c r="N106" s="222"/>
      <c r="O106" s="85"/>
      <c r="P106" s="85"/>
      <c r="Q106" s="85"/>
      <c r="R106" s="85"/>
      <c r="S106" s="85"/>
      <c r="T106" s="86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T106" s="18" t="s">
        <v>133</v>
      </c>
      <c r="AU106" s="18" t="s">
        <v>83</v>
      </c>
    </row>
    <row r="107" s="12" customFormat="1" ht="22.8" customHeight="1">
      <c r="A107" s="12"/>
      <c r="B107" s="189"/>
      <c r="C107" s="190"/>
      <c r="D107" s="191" t="s">
        <v>72</v>
      </c>
      <c r="E107" s="203" t="s">
        <v>774</v>
      </c>
      <c r="F107" s="203" t="s">
        <v>775</v>
      </c>
      <c r="G107" s="190"/>
      <c r="H107" s="190"/>
      <c r="I107" s="193"/>
      <c r="J107" s="204">
        <f>BK107</f>
        <v>0</v>
      </c>
      <c r="K107" s="190"/>
      <c r="L107" s="195"/>
      <c r="M107" s="196"/>
      <c r="N107" s="197"/>
      <c r="O107" s="197"/>
      <c r="P107" s="198">
        <f>SUM(P108:P114)</f>
        <v>0</v>
      </c>
      <c r="Q107" s="197"/>
      <c r="R107" s="198">
        <f>SUM(R108:R114)</f>
        <v>0</v>
      </c>
      <c r="S107" s="197"/>
      <c r="T107" s="199">
        <f>SUM(T108:T114)</f>
        <v>0</v>
      </c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  <c r="AR107" s="200" t="s">
        <v>154</v>
      </c>
      <c r="AT107" s="201" t="s">
        <v>72</v>
      </c>
      <c r="AU107" s="201" t="s">
        <v>81</v>
      </c>
      <c r="AY107" s="200" t="s">
        <v>124</v>
      </c>
      <c r="BK107" s="202">
        <f>SUM(BK108:BK114)</f>
        <v>0</v>
      </c>
    </row>
    <row r="108" s="2" customFormat="1" ht="16.5" customHeight="1">
      <c r="A108" s="39"/>
      <c r="B108" s="40"/>
      <c r="C108" s="205" t="s">
        <v>185</v>
      </c>
      <c r="D108" s="205" t="s">
        <v>126</v>
      </c>
      <c r="E108" s="206" t="s">
        <v>776</v>
      </c>
      <c r="F108" s="207" t="s">
        <v>777</v>
      </c>
      <c r="G108" s="208" t="s">
        <v>322</v>
      </c>
      <c r="H108" s="209">
        <v>1</v>
      </c>
      <c r="I108" s="210"/>
      <c r="J108" s="211">
        <f>ROUND(I108*H108,2)</f>
        <v>0</v>
      </c>
      <c r="K108" s="207" t="s">
        <v>19</v>
      </c>
      <c r="L108" s="45"/>
      <c r="M108" s="212" t="s">
        <v>19</v>
      </c>
      <c r="N108" s="213" t="s">
        <v>44</v>
      </c>
      <c r="O108" s="85"/>
      <c r="P108" s="214">
        <f>O108*H108</f>
        <v>0</v>
      </c>
      <c r="Q108" s="214">
        <v>0</v>
      </c>
      <c r="R108" s="214">
        <f>Q108*H108</f>
        <v>0</v>
      </c>
      <c r="S108" s="214">
        <v>0</v>
      </c>
      <c r="T108" s="215">
        <f>S108*H108</f>
        <v>0</v>
      </c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R108" s="216" t="s">
        <v>131</v>
      </c>
      <c r="AT108" s="216" t="s">
        <v>126</v>
      </c>
      <c r="AU108" s="216" t="s">
        <v>83</v>
      </c>
      <c r="AY108" s="18" t="s">
        <v>124</v>
      </c>
      <c r="BE108" s="217">
        <f>IF(N108="základní",J108,0)</f>
        <v>0</v>
      </c>
      <c r="BF108" s="217">
        <f>IF(N108="snížená",J108,0)</f>
        <v>0</v>
      </c>
      <c r="BG108" s="217">
        <f>IF(N108="zákl. přenesená",J108,0)</f>
        <v>0</v>
      </c>
      <c r="BH108" s="217">
        <f>IF(N108="sníž. přenesená",J108,0)</f>
        <v>0</v>
      </c>
      <c r="BI108" s="217">
        <f>IF(N108="nulová",J108,0)</f>
        <v>0</v>
      </c>
      <c r="BJ108" s="18" t="s">
        <v>81</v>
      </c>
      <c r="BK108" s="217">
        <f>ROUND(I108*H108,2)</f>
        <v>0</v>
      </c>
      <c r="BL108" s="18" t="s">
        <v>131</v>
      </c>
      <c r="BM108" s="216" t="s">
        <v>778</v>
      </c>
    </row>
    <row r="109" s="13" customFormat="1">
      <c r="A109" s="13"/>
      <c r="B109" s="223"/>
      <c r="C109" s="224"/>
      <c r="D109" s="225" t="s">
        <v>135</v>
      </c>
      <c r="E109" s="226" t="s">
        <v>19</v>
      </c>
      <c r="F109" s="227" t="s">
        <v>779</v>
      </c>
      <c r="G109" s="224"/>
      <c r="H109" s="228">
        <v>1</v>
      </c>
      <c r="I109" s="229"/>
      <c r="J109" s="224"/>
      <c r="K109" s="224"/>
      <c r="L109" s="230"/>
      <c r="M109" s="231"/>
      <c r="N109" s="232"/>
      <c r="O109" s="232"/>
      <c r="P109" s="232"/>
      <c r="Q109" s="232"/>
      <c r="R109" s="232"/>
      <c r="S109" s="232"/>
      <c r="T109" s="23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T109" s="234" t="s">
        <v>135</v>
      </c>
      <c r="AU109" s="234" t="s">
        <v>83</v>
      </c>
      <c r="AV109" s="13" t="s">
        <v>83</v>
      </c>
      <c r="AW109" s="13" t="s">
        <v>32</v>
      </c>
      <c r="AX109" s="13" t="s">
        <v>73</v>
      </c>
      <c r="AY109" s="234" t="s">
        <v>124</v>
      </c>
    </row>
    <row r="110" s="14" customFormat="1">
      <c r="A110" s="14"/>
      <c r="B110" s="235"/>
      <c r="C110" s="236"/>
      <c r="D110" s="225" t="s">
        <v>135</v>
      </c>
      <c r="E110" s="237" t="s">
        <v>19</v>
      </c>
      <c r="F110" s="238" t="s">
        <v>137</v>
      </c>
      <c r="G110" s="236"/>
      <c r="H110" s="239">
        <v>1</v>
      </c>
      <c r="I110" s="240"/>
      <c r="J110" s="236"/>
      <c r="K110" s="236"/>
      <c r="L110" s="241"/>
      <c r="M110" s="242"/>
      <c r="N110" s="243"/>
      <c r="O110" s="243"/>
      <c r="P110" s="243"/>
      <c r="Q110" s="243"/>
      <c r="R110" s="243"/>
      <c r="S110" s="243"/>
      <c r="T110" s="244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T110" s="245" t="s">
        <v>135</v>
      </c>
      <c r="AU110" s="245" t="s">
        <v>83</v>
      </c>
      <c r="AV110" s="14" t="s">
        <v>131</v>
      </c>
      <c r="AW110" s="14" t="s">
        <v>32</v>
      </c>
      <c r="AX110" s="14" t="s">
        <v>81</v>
      </c>
      <c r="AY110" s="245" t="s">
        <v>124</v>
      </c>
    </row>
    <row r="111" s="2" customFormat="1" ht="16.5" customHeight="1">
      <c r="A111" s="39"/>
      <c r="B111" s="40"/>
      <c r="C111" s="205" t="s">
        <v>192</v>
      </c>
      <c r="D111" s="205" t="s">
        <v>126</v>
      </c>
      <c r="E111" s="206" t="s">
        <v>780</v>
      </c>
      <c r="F111" s="207" t="s">
        <v>781</v>
      </c>
      <c r="G111" s="208" t="s">
        <v>322</v>
      </c>
      <c r="H111" s="209">
        <v>1</v>
      </c>
      <c r="I111" s="210"/>
      <c r="J111" s="211">
        <f>ROUND(I111*H111,2)</f>
        <v>0</v>
      </c>
      <c r="K111" s="207" t="s">
        <v>130</v>
      </c>
      <c r="L111" s="45"/>
      <c r="M111" s="212" t="s">
        <v>19</v>
      </c>
      <c r="N111" s="213" t="s">
        <v>44</v>
      </c>
      <c r="O111" s="85"/>
      <c r="P111" s="214">
        <f>O111*H111</f>
        <v>0</v>
      </c>
      <c r="Q111" s="214">
        <v>0</v>
      </c>
      <c r="R111" s="214">
        <f>Q111*H111</f>
        <v>0</v>
      </c>
      <c r="S111" s="214">
        <v>0</v>
      </c>
      <c r="T111" s="215">
        <f>S111*H111</f>
        <v>0</v>
      </c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  <c r="AR111" s="216" t="s">
        <v>735</v>
      </c>
      <c r="AT111" s="216" t="s">
        <v>126</v>
      </c>
      <c r="AU111" s="216" t="s">
        <v>83</v>
      </c>
      <c r="AY111" s="18" t="s">
        <v>124</v>
      </c>
      <c r="BE111" s="217">
        <f>IF(N111="základní",J111,0)</f>
        <v>0</v>
      </c>
      <c r="BF111" s="217">
        <f>IF(N111="snížená",J111,0)</f>
        <v>0</v>
      </c>
      <c r="BG111" s="217">
        <f>IF(N111="zákl. přenesená",J111,0)</f>
        <v>0</v>
      </c>
      <c r="BH111" s="217">
        <f>IF(N111="sníž. přenesená",J111,0)</f>
        <v>0</v>
      </c>
      <c r="BI111" s="217">
        <f>IF(N111="nulová",J111,0)</f>
        <v>0</v>
      </c>
      <c r="BJ111" s="18" t="s">
        <v>81</v>
      </c>
      <c r="BK111" s="217">
        <f>ROUND(I111*H111,2)</f>
        <v>0</v>
      </c>
      <c r="BL111" s="18" t="s">
        <v>735</v>
      </c>
      <c r="BM111" s="216" t="s">
        <v>782</v>
      </c>
    </row>
    <row r="112" s="2" customFormat="1">
      <c r="A112" s="39"/>
      <c r="B112" s="40"/>
      <c r="C112" s="41"/>
      <c r="D112" s="218" t="s">
        <v>133</v>
      </c>
      <c r="E112" s="41"/>
      <c r="F112" s="219" t="s">
        <v>783</v>
      </c>
      <c r="G112" s="41"/>
      <c r="H112" s="41"/>
      <c r="I112" s="220"/>
      <c r="J112" s="41"/>
      <c r="K112" s="41"/>
      <c r="L112" s="45"/>
      <c r="M112" s="221"/>
      <c r="N112" s="222"/>
      <c r="O112" s="85"/>
      <c r="P112" s="85"/>
      <c r="Q112" s="85"/>
      <c r="R112" s="85"/>
      <c r="S112" s="85"/>
      <c r="T112" s="86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  <c r="AT112" s="18" t="s">
        <v>133</v>
      </c>
      <c r="AU112" s="18" t="s">
        <v>83</v>
      </c>
    </row>
    <row r="113" s="2" customFormat="1" ht="16.5" customHeight="1">
      <c r="A113" s="39"/>
      <c r="B113" s="40"/>
      <c r="C113" s="205" t="s">
        <v>8</v>
      </c>
      <c r="D113" s="205" t="s">
        <v>126</v>
      </c>
      <c r="E113" s="206" t="s">
        <v>784</v>
      </c>
      <c r="F113" s="207" t="s">
        <v>785</v>
      </c>
      <c r="G113" s="208" t="s">
        <v>322</v>
      </c>
      <c r="H113" s="209">
        <v>1</v>
      </c>
      <c r="I113" s="210"/>
      <c r="J113" s="211">
        <f>ROUND(I113*H113,2)</f>
        <v>0</v>
      </c>
      <c r="K113" s="207" t="s">
        <v>130</v>
      </c>
      <c r="L113" s="45"/>
      <c r="M113" s="212" t="s">
        <v>19</v>
      </c>
      <c r="N113" s="213" t="s">
        <v>44</v>
      </c>
      <c r="O113" s="85"/>
      <c r="P113" s="214">
        <f>O113*H113</f>
        <v>0</v>
      </c>
      <c r="Q113" s="214">
        <v>0</v>
      </c>
      <c r="R113" s="214">
        <f>Q113*H113</f>
        <v>0</v>
      </c>
      <c r="S113" s="214">
        <v>0</v>
      </c>
      <c r="T113" s="215">
        <f>S113*H113</f>
        <v>0</v>
      </c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  <c r="AR113" s="216" t="s">
        <v>735</v>
      </c>
      <c r="AT113" s="216" t="s">
        <v>126</v>
      </c>
      <c r="AU113" s="216" t="s">
        <v>83</v>
      </c>
      <c r="AY113" s="18" t="s">
        <v>124</v>
      </c>
      <c r="BE113" s="217">
        <f>IF(N113="základní",J113,0)</f>
        <v>0</v>
      </c>
      <c r="BF113" s="217">
        <f>IF(N113="snížená",J113,0)</f>
        <v>0</v>
      </c>
      <c r="BG113" s="217">
        <f>IF(N113="zákl. přenesená",J113,0)</f>
        <v>0</v>
      </c>
      <c r="BH113" s="217">
        <f>IF(N113="sníž. přenesená",J113,0)</f>
        <v>0</v>
      </c>
      <c r="BI113" s="217">
        <f>IF(N113="nulová",J113,0)</f>
        <v>0</v>
      </c>
      <c r="BJ113" s="18" t="s">
        <v>81</v>
      </c>
      <c r="BK113" s="217">
        <f>ROUND(I113*H113,2)</f>
        <v>0</v>
      </c>
      <c r="BL113" s="18" t="s">
        <v>735</v>
      </c>
      <c r="BM113" s="216" t="s">
        <v>786</v>
      </c>
    </row>
    <row r="114" s="2" customFormat="1">
      <c r="A114" s="39"/>
      <c r="B114" s="40"/>
      <c r="C114" s="41"/>
      <c r="D114" s="218" t="s">
        <v>133</v>
      </c>
      <c r="E114" s="41"/>
      <c r="F114" s="219" t="s">
        <v>787</v>
      </c>
      <c r="G114" s="41"/>
      <c r="H114" s="41"/>
      <c r="I114" s="220"/>
      <c r="J114" s="41"/>
      <c r="K114" s="41"/>
      <c r="L114" s="45"/>
      <c r="M114" s="221"/>
      <c r="N114" s="222"/>
      <c r="O114" s="85"/>
      <c r="P114" s="85"/>
      <c r="Q114" s="85"/>
      <c r="R114" s="85"/>
      <c r="S114" s="85"/>
      <c r="T114" s="86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  <c r="AT114" s="18" t="s">
        <v>133</v>
      </c>
      <c r="AU114" s="18" t="s">
        <v>83</v>
      </c>
    </row>
    <row r="115" s="12" customFormat="1" ht="22.8" customHeight="1">
      <c r="A115" s="12"/>
      <c r="B115" s="189"/>
      <c r="C115" s="190"/>
      <c r="D115" s="191" t="s">
        <v>72</v>
      </c>
      <c r="E115" s="203" t="s">
        <v>788</v>
      </c>
      <c r="F115" s="203" t="s">
        <v>88</v>
      </c>
      <c r="G115" s="190"/>
      <c r="H115" s="190"/>
      <c r="I115" s="193"/>
      <c r="J115" s="204">
        <f>BK115</f>
        <v>0</v>
      </c>
      <c r="K115" s="190"/>
      <c r="L115" s="195"/>
      <c r="M115" s="196"/>
      <c r="N115" s="197"/>
      <c r="O115" s="197"/>
      <c r="P115" s="198">
        <f>SUM(P116:P117)</f>
        <v>0</v>
      </c>
      <c r="Q115" s="197"/>
      <c r="R115" s="198">
        <f>SUM(R116:R117)</f>
        <v>0</v>
      </c>
      <c r="S115" s="197"/>
      <c r="T115" s="199">
        <f>SUM(T116:T117)</f>
        <v>0</v>
      </c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R115" s="200" t="s">
        <v>154</v>
      </c>
      <c r="AT115" s="201" t="s">
        <v>72</v>
      </c>
      <c r="AU115" s="201" t="s">
        <v>81</v>
      </c>
      <c r="AY115" s="200" t="s">
        <v>124</v>
      </c>
      <c r="BK115" s="202">
        <f>SUM(BK116:BK117)</f>
        <v>0</v>
      </c>
    </row>
    <row r="116" s="2" customFormat="1" ht="16.5" customHeight="1">
      <c r="A116" s="39"/>
      <c r="B116" s="40"/>
      <c r="C116" s="205" t="s">
        <v>204</v>
      </c>
      <c r="D116" s="205" t="s">
        <v>126</v>
      </c>
      <c r="E116" s="206" t="s">
        <v>789</v>
      </c>
      <c r="F116" s="207" t="s">
        <v>88</v>
      </c>
      <c r="G116" s="208" t="s">
        <v>322</v>
      </c>
      <c r="H116" s="209">
        <v>1</v>
      </c>
      <c r="I116" s="210"/>
      <c r="J116" s="211">
        <f>ROUND(I116*H116,2)</f>
        <v>0</v>
      </c>
      <c r="K116" s="207" t="s">
        <v>130</v>
      </c>
      <c r="L116" s="45"/>
      <c r="M116" s="212" t="s">
        <v>19</v>
      </c>
      <c r="N116" s="213" t="s">
        <v>44</v>
      </c>
      <c r="O116" s="85"/>
      <c r="P116" s="214">
        <f>O116*H116</f>
        <v>0</v>
      </c>
      <c r="Q116" s="214">
        <v>0</v>
      </c>
      <c r="R116" s="214">
        <f>Q116*H116</f>
        <v>0</v>
      </c>
      <c r="S116" s="214">
        <v>0</v>
      </c>
      <c r="T116" s="215">
        <f>S116*H116</f>
        <v>0</v>
      </c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  <c r="AR116" s="216" t="s">
        <v>735</v>
      </c>
      <c r="AT116" s="216" t="s">
        <v>126</v>
      </c>
      <c r="AU116" s="216" t="s">
        <v>83</v>
      </c>
      <c r="AY116" s="18" t="s">
        <v>124</v>
      </c>
      <c r="BE116" s="217">
        <f>IF(N116="základní",J116,0)</f>
        <v>0</v>
      </c>
      <c r="BF116" s="217">
        <f>IF(N116="snížená",J116,0)</f>
        <v>0</v>
      </c>
      <c r="BG116" s="217">
        <f>IF(N116="zákl. přenesená",J116,0)</f>
        <v>0</v>
      </c>
      <c r="BH116" s="217">
        <f>IF(N116="sníž. přenesená",J116,0)</f>
        <v>0</v>
      </c>
      <c r="BI116" s="217">
        <f>IF(N116="nulová",J116,0)</f>
        <v>0</v>
      </c>
      <c r="BJ116" s="18" t="s">
        <v>81</v>
      </c>
      <c r="BK116" s="217">
        <f>ROUND(I116*H116,2)</f>
        <v>0</v>
      </c>
      <c r="BL116" s="18" t="s">
        <v>735</v>
      </c>
      <c r="BM116" s="216" t="s">
        <v>790</v>
      </c>
    </row>
    <row r="117" s="2" customFormat="1">
      <c r="A117" s="39"/>
      <c r="B117" s="40"/>
      <c r="C117" s="41"/>
      <c r="D117" s="218" t="s">
        <v>133</v>
      </c>
      <c r="E117" s="41"/>
      <c r="F117" s="219" t="s">
        <v>791</v>
      </c>
      <c r="G117" s="41"/>
      <c r="H117" s="41"/>
      <c r="I117" s="220"/>
      <c r="J117" s="41"/>
      <c r="K117" s="41"/>
      <c r="L117" s="45"/>
      <c r="M117" s="260"/>
      <c r="N117" s="261"/>
      <c r="O117" s="262"/>
      <c r="P117" s="262"/>
      <c r="Q117" s="262"/>
      <c r="R117" s="262"/>
      <c r="S117" s="262"/>
      <c r="T117" s="263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  <c r="AT117" s="18" t="s">
        <v>133</v>
      </c>
      <c r="AU117" s="18" t="s">
        <v>83</v>
      </c>
    </row>
    <row r="118" s="2" customFormat="1" ht="6.96" customHeight="1">
      <c r="A118" s="39"/>
      <c r="B118" s="60"/>
      <c r="C118" s="61"/>
      <c r="D118" s="61"/>
      <c r="E118" s="61"/>
      <c r="F118" s="61"/>
      <c r="G118" s="61"/>
      <c r="H118" s="61"/>
      <c r="I118" s="61"/>
      <c r="J118" s="61"/>
      <c r="K118" s="61"/>
      <c r="L118" s="45"/>
      <c r="M118" s="39"/>
      <c r="O118" s="39"/>
      <c r="P118" s="39"/>
      <c r="Q118" s="39"/>
      <c r="R118" s="39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</sheetData>
  <sheetProtection sheet="1" autoFilter="0" formatColumns="0" formatRows="0" objects="1" scenarios="1" spinCount="100000" saltValue="eEIBFMjnCOwlZC1AiurTLqk0qDDZhRXpQ0zjx3hA3ypk4t2ZQiyuJ4FVKHQj6/jDZc/Wj4a+eNtwCutI1o/Cqg==" hashValue="So04617BJFOULtrzIVkCm6Q2h8BZo9V/VrwE52HBcX2+hfL+RTbvkjuDZDWJmypPnXhht9dJRRdWi9LTCyskNg==" algorithmName="SHA-512" password="CC35"/>
  <autoFilter ref="C83:K117"/>
  <mergeCells count="9">
    <mergeCell ref="E7:H7"/>
    <mergeCell ref="E9:H9"/>
    <mergeCell ref="E18:H18"/>
    <mergeCell ref="E27:H27"/>
    <mergeCell ref="E48:H48"/>
    <mergeCell ref="E50:H50"/>
    <mergeCell ref="E74:H74"/>
    <mergeCell ref="E76:H76"/>
    <mergeCell ref="L2:V2"/>
  </mergeCells>
  <hyperlinks>
    <hyperlink ref="F88" r:id="rId1" display="https://podminky.urs.cz/item/CS_URS_2025_01/012203000"/>
    <hyperlink ref="F90" r:id="rId2" display="https://podminky.urs.cz/item/CS_URS_2025_01/012303000"/>
    <hyperlink ref="F92" r:id="rId3" display="https://podminky.urs.cz/item/CS_URS_2025_01/012403000"/>
    <hyperlink ref="F94" r:id="rId4" display="https://podminky.urs.cz/item/CS_URS_2025_01/013203000"/>
    <hyperlink ref="F96" r:id="rId5" display="https://podminky.urs.cz/item/CS_URS_2025_01/013254000"/>
    <hyperlink ref="F98" r:id="rId6" display="https://podminky.urs.cz/item/CS_URS_2025_01/013274000"/>
    <hyperlink ref="F100" r:id="rId7" display="https://podminky.urs.cz/item/CS_URS_2025_01/013284000"/>
    <hyperlink ref="F103" r:id="rId8" display="https://podminky.urs.cz/item/CS_URS_2025_01/034303000"/>
    <hyperlink ref="F106" r:id="rId9" display="https://podminky.urs.cz/item/CS_URS_2025_01/034503000"/>
    <hyperlink ref="F112" r:id="rId10" display="https://podminky.urs.cz/item/CS_URS_2025_01/045203000"/>
    <hyperlink ref="F114" r:id="rId11" display="https://podminky.urs.cz/item/CS_URS_2025_01/045303000"/>
    <hyperlink ref="F117" r:id="rId12" display="https://podminky.urs.cz/item/CS_URS_2025_01/090001000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3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92</v>
      </c>
    </row>
    <row r="3" s="1" customFormat="1" ht="6.96" customHeight="1">
      <c r="B3" s="129"/>
      <c r="C3" s="130"/>
      <c r="D3" s="130"/>
      <c r="E3" s="130"/>
      <c r="F3" s="130"/>
      <c r="G3" s="130"/>
      <c r="H3" s="130"/>
      <c r="I3" s="130"/>
      <c r="J3" s="130"/>
      <c r="K3" s="130"/>
      <c r="L3" s="21"/>
      <c r="AT3" s="18" t="s">
        <v>83</v>
      </c>
    </row>
    <row r="4" s="1" customFormat="1" ht="24.96" customHeight="1">
      <c r="B4" s="21"/>
      <c r="D4" s="131" t="s">
        <v>93</v>
      </c>
      <c r="L4" s="21"/>
      <c r="M4" s="132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33" t="s">
        <v>16</v>
      </c>
      <c r="L6" s="21"/>
    </row>
    <row r="7" s="1" customFormat="1" ht="16.5" customHeight="1">
      <c r="B7" s="21"/>
      <c r="E7" s="134" t="str">
        <f>'Rekapitulace stavby'!K6</f>
        <v>Oprava povrchu ulic Vysokovská a Jeřická</v>
      </c>
      <c r="F7" s="133"/>
      <c r="G7" s="133"/>
      <c r="H7" s="133"/>
      <c r="L7" s="21"/>
    </row>
    <row r="8" s="2" customFormat="1" ht="12" customHeight="1">
      <c r="A8" s="39"/>
      <c r="B8" s="45"/>
      <c r="C8" s="39"/>
      <c r="D8" s="133" t="s">
        <v>94</v>
      </c>
      <c r="E8" s="39"/>
      <c r="F8" s="39"/>
      <c r="G8" s="39"/>
      <c r="H8" s="39"/>
      <c r="I8" s="39"/>
      <c r="J8" s="39"/>
      <c r="K8" s="39"/>
      <c r="L8" s="135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36" t="s">
        <v>726</v>
      </c>
      <c r="F9" s="39"/>
      <c r="G9" s="39"/>
      <c r="H9" s="39"/>
      <c r="I9" s="39"/>
      <c r="J9" s="39"/>
      <c r="K9" s="39"/>
      <c r="L9" s="135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135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33" t="s">
        <v>18</v>
      </c>
      <c r="E11" s="39"/>
      <c r="F11" s="137" t="s">
        <v>19</v>
      </c>
      <c r="G11" s="39"/>
      <c r="H11" s="39"/>
      <c r="I11" s="133" t="s">
        <v>20</v>
      </c>
      <c r="J11" s="137" t="s">
        <v>19</v>
      </c>
      <c r="K11" s="39"/>
      <c r="L11" s="135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33" t="s">
        <v>21</v>
      </c>
      <c r="E12" s="39"/>
      <c r="F12" s="137" t="s">
        <v>22</v>
      </c>
      <c r="G12" s="39"/>
      <c r="H12" s="39"/>
      <c r="I12" s="133" t="s">
        <v>23</v>
      </c>
      <c r="J12" s="138" t="str">
        <f>'Rekapitulace stavby'!AN8</f>
        <v>1. 5. 2025</v>
      </c>
      <c r="K12" s="39"/>
      <c r="L12" s="135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135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33" t="s">
        <v>25</v>
      </c>
      <c r="E14" s="39"/>
      <c r="F14" s="39"/>
      <c r="G14" s="39"/>
      <c r="H14" s="39"/>
      <c r="I14" s="133" t="s">
        <v>26</v>
      </c>
      <c r="J14" s="137" t="str">
        <f>IF('Rekapitulace stavby'!AN10="","",'Rekapitulace stavby'!AN10)</f>
        <v/>
      </c>
      <c r="K14" s="39"/>
      <c r="L14" s="135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37" t="str">
        <f>IF('Rekapitulace stavby'!E11="","",'Rekapitulace stavby'!E11)</f>
        <v xml:space="preserve"> </v>
      </c>
      <c r="F15" s="39"/>
      <c r="G15" s="39"/>
      <c r="H15" s="39"/>
      <c r="I15" s="133" t="s">
        <v>28</v>
      </c>
      <c r="J15" s="137" t="str">
        <f>IF('Rekapitulace stavby'!AN11="","",'Rekapitulace stavby'!AN11)</f>
        <v/>
      </c>
      <c r="K15" s="39"/>
      <c r="L15" s="135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135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33" t="s">
        <v>29</v>
      </c>
      <c r="E17" s="39"/>
      <c r="F17" s="39"/>
      <c r="G17" s="39"/>
      <c r="H17" s="39"/>
      <c r="I17" s="133" t="s">
        <v>26</v>
      </c>
      <c r="J17" s="34" t="str">
        <f>'Rekapitulace stavby'!AN13</f>
        <v>Vyplň údaj</v>
      </c>
      <c r="K17" s="39"/>
      <c r="L17" s="135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37"/>
      <c r="G18" s="137"/>
      <c r="H18" s="137"/>
      <c r="I18" s="133" t="s">
        <v>28</v>
      </c>
      <c r="J18" s="34" t="str">
        <f>'Rekapitulace stavby'!AN14</f>
        <v>Vyplň údaj</v>
      </c>
      <c r="K18" s="39"/>
      <c r="L18" s="135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135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33" t="s">
        <v>31</v>
      </c>
      <c r="E20" s="39"/>
      <c r="F20" s="39"/>
      <c r="G20" s="39"/>
      <c r="H20" s="39"/>
      <c r="I20" s="133" t="s">
        <v>26</v>
      </c>
      <c r="J20" s="137" t="str">
        <f>IF('Rekapitulace stavby'!AN16="","",'Rekapitulace stavby'!AN16)</f>
        <v/>
      </c>
      <c r="K20" s="39"/>
      <c r="L20" s="135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37" t="str">
        <f>IF('Rekapitulace stavby'!E17="","",'Rekapitulace stavby'!E17)</f>
        <v xml:space="preserve"> </v>
      </c>
      <c r="F21" s="39"/>
      <c r="G21" s="39"/>
      <c r="H21" s="39"/>
      <c r="I21" s="133" t="s">
        <v>28</v>
      </c>
      <c r="J21" s="137" t="str">
        <f>IF('Rekapitulace stavby'!AN17="","",'Rekapitulace stavby'!AN17)</f>
        <v/>
      </c>
      <c r="K21" s="39"/>
      <c r="L21" s="135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135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33" t="s">
        <v>33</v>
      </c>
      <c r="E23" s="39"/>
      <c r="F23" s="39"/>
      <c r="G23" s="39"/>
      <c r="H23" s="39"/>
      <c r="I23" s="133" t="s">
        <v>26</v>
      </c>
      <c r="J23" s="137" t="s">
        <v>34</v>
      </c>
      <c r="K23" s="39"/>
      <c r="L23" s="135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37" t="s">
        <v>35</v>
      </c>
      <c r="F24" s="39"/>
      <c r="G24" s="39"/>
      <c r="H24" s="39"/>
      <c r="I24" s="133" t="s">
        <v>28</v>
      </c>
      <c r="J24" s="137" t="s">
        <v>36</v>
      </c>
      <c r="K24" s="39"/>
      <c r="L24" s="135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135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33" t="s">
        <v>37</v>
      </c>
      <c r="E26" s="39"/>
      <c r="F26" s="39"/>
      <c r="G26" s="39"/>
      <c r="H26" s="39"/>
      <c r="I26" s="39"/>
      <c r="J26" s="39"/>
      <c r="K26" s="39"/>
      <c r="L26" s="135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39"/>
      <c r="B27" s="140"/>
      <c r="C27" s="139"/>
      <c r="D27" s="139"/>
      <c r="E27" s="141" t="s">
        <v>19</v>
      </c>
      <c r="F27" s="141"/>
      <c r="G27" s="141"/>
      <c r="H27" s="141"/>
      <c r="I27" s="139"/>
      <c r="J27" s="139"/>
      <c r="K27" s="139"/>
      <c r="L27" s="142"/>
      <c r="S27" s="139"/>
      <c r="T27" s="139"/>
      <c r="U27" s="139"/>
      <c r="V27" s="139"/>
      <c r="W27" s="139"/>
      <c r="X27" s="139"/>
      <c r="Y27" s="139"/>
      <c r="Z27" s="139"/>
      <c r="AA27" s="139"/>
      <c r="AB27" s="139"/>
      <c r="AC27" s="139"/>
      <c r="AD27" s="139"/>
      <c r="AE27" s="139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135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43"/>
      <c r="E29" s="143"/>
      <c r="F29" s="143"/>
      <c r="G29" s="143"/>
      <c r="H29" s="143"/>
      <c r="I29" s="143"/>
      <c r="J29" s="143"/>
      <c r="K29" s="143"/>
      <c r="L29" s="135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44" t="s">
        <v>39</v>
      </c>
      <c r="E30" s="39"/>
      <c r="F30" s="39"/>
      <c r="G30" s="39"/>
      <c r="H30" s="39"/>
      <c r="I30" s="39"/>
      <c r="J30" s="145">
        <f>ROUND(J83, 2)</f>
        <v>0</v>
      </c>
      <c r="K30" s="39"/>
      <c r="L30" s="135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43"/>
      <c r="E31" s="143"/>
      <c r="F31" s="143"/>
      <c r="G31" s="143"/>
      <c r="H31" s="143"/>
      <c r="I31" s="143"/>
      <c r="J31" s="143"/>
      <c r="K31" s="143"/>
      <c r="L31" s="135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46" t="s">
        <v>41</v>
      </c>
      <c r="G32" s="39"/>
      <c r="H32" s="39"/>
      <c r="I32" s="146" t="s">
        <v>40</v>
      </c>
      <c r="J32" s="146" t="s">
        <v>42</v>
      </c>
      <c r="K32" s="39"/>
      <c r="L32" s="135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47" t="s">
        <v>43</v>
      </c>
      <c r="E33" s="133" t="s">
        <v>44</v>
      </c>
      <c r="F33" s="148">
        <f>ROUND((SUM(BE83:BE94)),  2)</f>
        <v>0</v>
      </c>
      <c r="G33" s="39"/>
      <c r="H33" s="39"/>
      <c r="I33" s="149">
        <v>0.20999999999999999</v>
      </c>
      <c r="J33" s="148">
        <f>ROUND(((SUM(BE83:BE94))*I33),  2)</f>
        <v>0</v>
      </c>
      <c r="K33" s="39"/>
      <c r="L33" s="135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33" t="s">
        <v>45</v>
      </c>
      <c r="F34" s="148">
        <f>ROUND((SUM(BF83:BF94)),  2)</f>
        <v>0</v>
      </c>
      <c r="G34" s="39"/>
      <c r="H34" s="39"/>
      <c r="I34" s="149">
        <v>0.12</v>
      </c>
      <c r="J34" s="148">
        <f>ROUND(((SUM(BF83:BF94))*I34),  2)</f>
        <v>0</v>
      </c>
      <c r="K34" s="39"/>
      <c r="L34" s="135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33" t="s">
        <v>46</v>
      </c>
      <c r="F35" s="148">
        <f>ROUND((SUM(BG83:BG94)),  2)</f>
        <v>0</v>
      </c>
      <c r="G35" s="39"/>
      <c r="H35" s="39"/>
      <c r="I35" s="149">
        <v>0.20999999999999999</v>
      </c>
      <c r="J35" s="148">
        <f>0</f>
        <v>0</v>
      </c>
      <c r="K35" s="39"/>
      <c r="L35" s="135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33" t="s">
        <v>47</v>
      </c>
      <c r="F36" s="148">
        <f>ROUND((SUM(BH83:BH94)),  2)</f>
        <v>0</v>
      </c>
      <c r="G36" s="39"/>
      <c r="H36" s="39"/>
      <c r="I36" s="149">
        <v>0.12</v>
      </c>
      <c r="J36" s="148">
        <f>0</f>
        <v>0</v>
      </c>
      <c r="K36" s="39"/>
      <c r="L36" s="135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33" t="s">
        <v>48</v>
      </c>
      <c r="F37" s="148">
        <f>ROUND((SUM(BI83:BI94)),  2)</f>
        <v>0</v>
      </c>
      <c r="G37" s="39"/>
      <c r="H37" s="39"/>
      <c r="I37" s="149">
        <v>0</v>
      </c>
      <c r="J37" s="148">
        <f>0</f>
        <v>0</v>
      </c>
      <c r="K37" s="39"/>
      <c r="L37" s="135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135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0"/>
      <c r="D39" s="151" t="s">
        <v>49</v>
      </c>
      <c r="E39" s="152"/>
      <c r="F39" s="152"/>
      <c r="G39" s="153" t="s">
        <v>50</v>
      </c>
      <c r="H39" s="154" t="s">
        <v>51</v>
      </c>
      <c r="I39" s="152"/>
      <c r="J39" s="155">
        <f>SUM(J30:J37)</f>
        <v>0</v>
      </c>
      <c r="K39" s="156"/>
      <c r="L39" s="135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157"/>
      <c r="C40" s="158"/>
      <c r="D40" s="158"/>
      <c r="E40" s="158"/>
      <c r="F40" s="158"/>
      <c r="G40" s="158"/>
      <c r="H40" s="158"/>
      <c r="I40" s="158"/>
      <c r="J40" s="158"/>
      <c r="K40" s="158"/>
      <c r="L40" s="135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4" s="2" customFormat="1" ht="6.96" customHeight="1">
      <c r="A44" s="39"/>
      <c r="B44" s="159"/>
      <c r="C44" s="160"/>
      <c r="D44" s="160"/>
      <c r="E44" s="160"/>
      <c r="F44" s="160"/>
      <c r="G44" s="160"/>
      <c r="H44" s="160"/>
      <c r="I44" s="160"/>
      <c r="J44" s="160"/>
      <c r="K44" s="160"/>
      <c r="L44" s="135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</row>
    <row r="45" s="2" customFormat="1" ht="24.96" customHeight="1">
      <c r="A45" s="39"/>
      <c r="B45" s="40"/>
      <c r="C45" s="24" t="s">
        <v>96</v>
      </c>
      <c r="D45" s="41"/>
      <c r="E45" s="41"/>
      <c r="F45" s="41"/>
      <c r="G45" s="41"/>
      <c r="H45" s="41"/>
      <c r="I45" s="41"/>
      <c r="J45" s="41"/>
      <c r="K45" s="41"/>
      <c r="L45" s="135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</row>
    <row r="46" s="2" customFormat="1" ht="6.96" customHeight="1">
      <c r="A46" s="39"/>
      <c r="B46" s="40"/>
      <c r="C46" s="41"/>
      <c r="D46" s="41"/>
      <c r="E46" s="41"/>
      <c r="F46" s="41"/>
      <c r="G46" s="41"/>
      <c r="H46" s="41"/>
      <c r="I46" s="41"/>
      <c r="J46" s="41"/>
      <c r="K46" s="41"/>
      <c r="L46" s="135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12" customHeight="1">
      <c r="A47" s="39"/>
      <c r="B47" s="40"/>
      <c r="C47" s="33" t="s">
        <v>16</v>
      </c>
      <c r="D47" s="41"/>
      <c r="E47" s="41"/>
      <c r="F47" s="41"/>
      <c r="G47" s="41"/>
      <c r="H47" s="41"/>
      <c r="I47" s="41"/>
      <c r="J47" s="41"/>
      <c r="K47" s="41"/>
      <c r="L47" s="135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16.5" customHeight="1">
      <c r="A48" s="39"/>
      <c r="B48" s="40"/>
      <c r="C48" s="41"/>
      <c r="D48" s="41"/>
      <c r="E48" s="161" t="str">
        <f>E7</f>
        <v>Oprava povrchu ulic Vysokovská a Jeřická</v>
      </c>
      <c r="F48" s="33"/>
      <c r="G48" s="33"/>
      <c r="H48" s="33"/>
      <c r="I48" s="41"/>
      <c r="J48" s="41"/>
      <c r="K48" s="41"/>
      <c r="L48" s="135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12" customHeight="1">
      <c r="A49" s="39"/>
      <c r="B49" s="40"/>
      <c r="C49" s="33" t="s">
        <v>94</v>
      </c>
      <c r="D49" s="41"/>
      <c r="E49" s="41"/>
      <c r="F49" s="41"/>
      <c r="G49" s="41"/>
      <c r="H49" s="41"/>
      <c r="I49" s="41"/>
      <c r="J49" s="41"/>
      <c r="K49" s="41"/>
      <c r="L49" s="135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16.5" customHeight="1">
      <c r="A50" s="39"/>
      <c r="B50" s="40"/>
      <c r="C50" s="41"/>
      <c r="D50" s="41"/>
      <c r="E50" s="70" t="str">
        <f>E9</f>
        <v>VRN - Vedlejší rozpočtové náklady</v>
      </c>
      <c r="F50" s="41"/>
      <c r="G50" s="41"/>
      <c r="H50" s="41"/>
      <c r="I50" s="41"/>
      <c r="J50" s="41"/>
      <c r="K50" s="41"/>
      <c r="L50" s="135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2" customFormat="1" ht="6.96" customHeight="1">
      <c r="A51" s="39"/>
      <c r="B51" s="40"/>
      <c r="C51" s="41"/>
      <c r="D51" s="41"/>
      <c r="E51" s="41"/>
      <c r="F51" s="41"/>
      <c r="G51" s="41"/>
      <c r="H51" s="41"/>
      <c r="I51" s="41"/>
      <c r="J51" s="41"/>
      <c r="K51" s="41"/>
      <c r="L51" s="135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</row>
    <row r="52" s="2" customFormat="1" ht="12" customHeight="1">
      <c r="A52" s="39"/>
      <c r="B52" s="40"/>
      <c r="C52" s="33" t="s">
        <v>21</v>
      </c>
      <c r="D52" s="41"/>
      <c r="E52" s="41"/>
      <c r="F52" s="28" t="str">
        <f>F12</f>
        <v>MČ Praha 20</v>
      </c>
      <c r="G52" s="41"/>
      <c r="H52" s="41"/>
      <c r="I52" s="33" t="s">
        <v>23</v>
      </c>
      <c r="J52" s="73" t="str">
        <f>IF(J12="","",J12)</f>
        <v>1. 5. 2025</v>
      </c>
      <c r="K52" s="41"/>
      <c r="L52" s="135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6.96" customHeight="1">
      <c r="A53" s="39"/>
      <c r="B53" s="40"/>
      <c r="C53" s="41"/>
      <c r="D53" s="41"/>
      <c r="E53" s="41"/>
      <c r="F53" s="41"/>
      <c r="G53" s="41"/>
      <c r="H53" s="41"/>
      <c r="I53" s="41"/>
      <c r="J53" s="41"/>
      <c r="K53" s="41"/>
      <c r="L53" s="135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15.15" customHeight="1">
      <c r="A54" s="39"/>
      <c r="B54" s="40"/>
      <c r="C54" s="33" t="s">
        <v>25</v>
      </c>
      <c r="D54" s="41"/>
      <c r="E54" s="41"/>
      <c r="F54" s="28" t="str">
        <f>E15</f>
        <v xml:space="preserve"> </v>
      </c>
      <c r="G54" s="41"/>
      <c r="H54" s="41"/>
      <c r="I54" s="33" t="s">
        <v>31</v>
      </c>
      <c r="J54" s="37" t="str">
        <f>E21</f>
        <v xml:space="preserve"> </v>
      </c>
      <c r="K54" s="41"/>
      <c r="L54" s="135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40.05" customHeight="1">
      <c r="A55" s="39"/>
      <c r="B55" s="40"/>
      <c r="C55" s="33" t="s">
        <v>29</v>
      </c>
      <c r="D55" s="41"/>
      <c r="E55" s="41"/>
      <c r="F55" s="28" t="str">
        <f>IF(E18="","",E18)</f>
        <v>Vyplň údaj</v>
      </c>
      <c r="G55" s="41"/>
      <c r="H55" s="41"/>
      <c r="I55" s="33" t="s">
        <v>33</v>
      </c>
      <c r="J55" s="37" t="str">
        <f>E24</f>
        <v>TMI Building s.r.o., Kakosova 1189/8, Praha 5</v>
      </c>
      <c r="K55" s="41"/>
      <c r="L55" s="135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0.32" customHeight="1">
      <c r="A56" s="39"/>
      <c r="B56" s="40"/>
      <c r="C56" s="41"/>
      <c r="D56" s="41"/>
      <c r="E56" s="41"/>
      <c r="F56" s="41"/>
      <c r="G56" s="41"/>
      <c r="H56" s="41"/>
      <c r="I56" s="41"/>
      <c r="J56" s="41"/>
      <c r="K56" s="41"/>
      <c r="L56" s="135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29.28" customHeight="1">
      <c r="A57" s="39"/>
      <c r="B57" s="40"/>
      <c r="C57" s="162" t="s">
        <v>97</v>
      </c>
      <c r="D57" s="163"/>
      <c r="E57" s="163"/>
      <c r="F57" s="163"/>
      <c r="G57" s="163"/>
      <c r="H57" s="163"/>
      <c r="I57" s="163"/>
      <c r="J57" s="164" t="s">
        <v>98</v>
      </c>
      <c r="K57" s="163"/>
      <c r="L57" s="135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10.32" customHeight="1">
      <c r="A58" s="39"/>
      <c r="B58" s="40"/>
      <c r="C58" s="41"/>
      <c r="D58" s="41"/>
      <c r="E58" s="41"/>
      <c r="F58" s="41"/>
      <c r="G58" s="41"/>
      <c r="H58" s="41"/>
      <c r="I58" s="41"/>
      <c r="J58" s="41"/>
      <c r="K58" s="41"/>
      <c r="L58" s="135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22.8" customHeight="1">
      <c r="A59" s="39"/>
      <c r="B59" s="40"/>
      <c r="C59" s="165" t="s">
        <v>71</v>
      </c>
      <c r="D59" s="41"/>
      <c r="E59" s="41"/>
      <c r="F59" s="41"/>
      <c r="G59" s="41"/>
      <c r="H59" s="41"/>
      <c r="I59" s="41"/>
      <c r="J59" s="103">
        <f>J83</f>
        <v>0</v>
      </c>
      <c r="K59" s="41"/>
      <c r="L59" s="135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U59" s="18" t="s">
        <v>99</v>
      </c>
    </row>
    <row r="60" s="9" customFormat="1" ht="24.96" customHeight="1">
      <c r="A60" s="9"/>
      <c r="B60" s="166"/>
      <c r="C60" s="167"/>
      <c r="D60" s="168" t="s">
        <v>726</v>
      </c>
      <c r="E60" s="169"/>
      <c r="F60" s="169"/>
      <c r="G60" s="169"/>
      <c r="H60" s="169"/>
      <c r="I60" s="169"/>
      <c r="J60" s="170">
        <f>J84</f>
        <v>0</v>
      </c>
      <c r="K60" s="167"/>
      <c r="L60" s="171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2"/>
      <c r="C61" s="173"/>
      <c r="D61" s="174" t="s">
        <v>728</v>
      </c>
      <c r="E61" s="175"/>
      <c r="F61" s="175"/>
      <c r="G61" s="175"/>
      <c r="H61" s="175"/>
      <c r="I61" s="175"/>
      <c r="J61" s="176">
        <f>J85</f>
        <v>0</v>
      </c>
      <c r="K61" s="173"/>
      <c r="L61" s="177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2"/>
      <c r="C62" s="173"/>
      <c r="D62" s="174" t="s">
        <v>792</v>
      </c>
      <c r="E62" s="175"/>
      <c r="F62" s="175"/>
      <c r="G62" s="175"/>
      <c r="H62" s="175"/>
      <c r="I62" s="175"/>
      <c r="J62" s="176">
        <f>J89</f>
        <v>0</v>
      </c>
      <c r="K62" s="173"/>
      <c r="L62" s="177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2"/>
      <c r="C63" s="173"/>
      <c r="D63" s="174" t="s">
        <v>793</v>
      </c>
      <c r="E63" s="175"/>
      <c r="F63" s="175"/>
      <c r="G63" s="175"/>
      <c r="H63" s="175"/>
      <c r="I63" s="175"/>
      <c r="J63" s="176">
        <f>J92</f>
        <v>0</v>
      </c>
      <c r="K63" s="173"/>
      <c r="L63" s="177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2" customFormat="1" ht="21.84" customHeight="1">
      <c r="A64" s="39"/>
      <c r="B64" s="40"/>
      <c r="C64" s="41"/>
      <c r="D64" s="41"/>
      <c r="E64" s="41"/>
      <c r="F64" s="41"/>
      <c r="G64" s="41"/>
      <c r="H64" s="41"/>
      <c r="I64" s="41"/>
      <c r="J64" s="41"/>
      <c r="K64" s="41"/>
      <c r="L64" s="135"/>
      <c r="S64" s="39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39"/>
      <c r="AE64" s="39"/>
    </row>
    <row r="65" s="2" customFormat="1" ht="6.96" customHeight="1">
      <c r="A65" s="39"/>
      <c r="B65" s="60"/>
      <c r="C65" s="61"/>
      <c r="D65" s="61"/>
      <c r="E65" s="61"/>
      <c r="F65" s="61"/>
      <c r="G65" s="61"/>
      <c r="H65" s="61"/>
      <c r="I65" s="61"/>
      <c r="J65" s="61"/>
      <c r="K65" s="61"/>
      <c r="L65" s="135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9" s="2" customFormat="1" ht="6.96" customHeight="1">
      <c r="A69" s="39"/>
      <c r="B69" s="62"/>
      <c r="C69" s="63"/>
      <c r="D69" s="63"/>
      <c r="E69" s="63"/>
      <c r="F69" s="63"/>
      <c r="G69" s="63"/>
      <c r="H69" s="63"/>
      <c r="I69" s="63"/>
      <c r="J69" s="63"/>
      <c r="K69" s="63"/>
      <c r="L69" s="135"/>
      <c r="S69" s="39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</row>
    <row r="70" s="2" customFormat="1" ht="24.96" customHeight="1">
      <c r="A70" s="39"/>
      <c r="B70" s="40"/>
      <c r="C70" s="24" t="s">
        <v>109</v>
      </c>
      <c r="D70" s="41"/>
      <c r="E70" s="41"/>
      <c r="F70" s="41"/>
      <c r="G70" s="41"/>
      <c r="H70" s="41"/>
      <c r="I70" s="41"/>
      <c r="J70" s="41"/>
      <c r="K70" s="41"/>
      <c r="L70" s="135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</row>
    <row r="71" s="2" customFormat="1" ht="6.96" customHeight="1">
      <c r="A71" s="39"/>
      <c r="B71" s="40"/>
      <c r="C71" s="41"/>
      <c r="D71" s="41"/>
      <c r="E71" s="41"/>
      <c r="F71" s="41"/>
      <c r="G71" s="41"/>
      <c r="H71" s="41"/>
      <c r="I71" s="41"/>
      <c r="J71" s="41"/>
      <c r="K71" s="41"/>
      <c r="L71" s="135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</row>
    <row r="72" s="2" customFormat="1" ht="12" customHeight="1">
      <c r="A72" s="39"/>
      <c r="B72" s="40"/>
      <c r="C72" s="33" t="s">
        <v>16</v>
      </c>
      <c r="D72" s="41"/>
      <c r="E72" s="41"/>
      <c r="F72" s="41"/>
      <c r="G72" s="41"/>
      <c r="H72" s="41"/>
      <c r="I72" s="41"/>
      <c r="J72" s="41"/>
      <c r="K72" s="41"/>
      <c r="L72" s="135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</row>
    <row r="73" s="2" customFormat="1" ht="16.5" customHeight="1">
      <c r="A73" s="39"/>
      <c r="B73" s="40"/>
      <c r="C73" s="41"/>
      <c r="D73" s="41"/>
      <c r="E73" s="161" t="str">
        <f>E7</f>
        <v>Oprava povrchu ulic Vysokovská a Jeřická</v>
      </c>
      <c r="F73" s="33"/>
      <c r="G73" s="33"/>
      <c r="H73" s="33"/>
      <c r="I73" s="41"/>
      <c r="J73" s="41"/>
      <c r="K73" s="41"/>
      <c r="L73" s="135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</row>
    <row r="74" s="2" customFormat="1" ht="12" customHeight="1">
      <c r="A74" s="39"/>
      <c r="B74" s="40"/>
      <c r="C74" s="33" t="s">
        <v>94</v>
      </c>
      <c r="D74" s="41"/>
      <c r="E74" s="41"/>
      <c r="F74" s="41"/>
      <c r="G74" s="41"/>
      <c r="H74" s="41"/>
      <c r="I74" s="41"/>
      <c r="J74" s="41"/>
      <c r="K74" s="41"/>
      <c r="L74" s="135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</row>
    <row r="75" s="2" customFormat="1" ht="16.5" customHeight="1">
      <c r="A75" s="39"/>
      <c r="B75" s="40"/>
      <c r="C75" s="41"/>
      <c r="D75" s="41"/>
      <c r="E75" s="70" t="str">
        <f>E9</f>
        <v>VRN - Vedlejší rozpočtové náklady</v>
      </c>
      <c r="F75" s="41"/>
      <c r="G75" s="41"/>
      <c r="H75" s="41"/>
      <c r="I75" s="41"/>
      <c r="J75" s="41"/>
      <c r="K75" s="41"/>
      <c r="L75" s="135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</row>
    <row r="76" s="2" customFormat="1" ht="6.96" customHeight="1">
      <c r="A76" s="39"/>
      <c r="B76" s="40"/>
      <c r="C76" s="41"/>
      <c r="D76" s="41"/>
      <c r="E76" s="41"/>
      <c r="F76" s="41"/>
      <c r="G76" s="41"/>
      <c r="H76" s="41"/>
      <c r="I76" s="41"/>
      <c r="J76" s="41"/>
      <c r="K76" s="41"/>
      <c r="L76" s="135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2" customHeight="1">
      <c r="A77" s="39"/>
      <c r="B77" s="40"/>
      <c r="C77" s="33" t="s">
        <v>21</v>
      </c>
      <c r="D77" s="41"/>
      <c r="E77" s="41"/>
      <c r="F77" s="28" t="str">
        <f>F12</f>
        <v>MČ Praha 20</v>
      </c>
      <c r="G77" s="41"/>
      <c r="H77" s="41"/>
      <c r="I77" s="33" t="s">
        <v>23</v>
      </c>
      <c r="J77" s="73" t="str">
        <f>IF(J12="","",J12)</f>
        <v>1. 5. 2025</v>
      </c>
      <c r="K77" s="41"/>
      <c r="L77" s="135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78" s="2" customFormat="1" ht="6.96" customHeight="1">
      <c r="A78" s="39"/>
      <c r="B78" s="40"/>
      <c r="C78" s="41"/>
      <c r="D78" s="41"/>
      <c r="E78" s="41"/>
      <c r="F78" s="41"/>
      <c r="G78" s="41"/>
      <c r="H78" s="41"/>
      <c r="I78" s="41"/>
      <c r="J78" s="41"/>
      <c r="K78" s="41"/>
      <c r="L78" s="135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</row>
    <row r="79" s="2" customFormat="1" ht="15.15" customHeight="1">
      <c r="A79" s="39"/>
      <c r="B79" s="40"/>
      <c r="C79" s="33" t="s">
        <v>25</v>
      </c>
      <c r="D79" s="41"/>
      <c r="E79" s="41"/>
      <c r="F79" s="28" t="str">
        <f>E15</f>
        <v xml:space="preserve"> </v>
      </c>
      <c r="G79" s="41"/>
      <c r="H79" s="41"/>
      <c r="I79" s="33" t="s">
        <v>31</v>
      </c>
      <c r="J79" s="37" t="str">
        <f>E21</f>
        <v xml:space="preserve"> </v>
      </c>
      <c r="K79" s="41"/>
      <c r="L79" s="135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</row>
    <row r="80" s="2" customFormat="1" ht="40.05" customHeight="1">
      <c r="A80" s="39"/>
      <c r="B80" s="40"/>
      <c r="C80" s="33" t="s">
        <v>29</v>
      </c>
      <c r="D80" s="41"/>
      <c r="E80" s="41"/>
      <c r="F80" s="28" t="str">
        <f>IF(E18="","",E18)</f>
        <v>Vyplň údaj</v>
      </c>
      <c r="G80" s="41"/>
      <c r="H80" s="41"/>
      <c r="I80" s="33" t="s">
        <v>33</v>
      </c>
      <c r="J80" s="37" t="str">
        <f>E24</f>
        <v>TMI Building s.r.o., Kakosova 1189/8, Praha 5</v>
      </c>
      <c r="K80" s="41"/>
      <c r="L80" s="135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</row>
    <row r="81" s="2" customFormat="1" ht="10.32" customHeight="1">
      <c r="A81" s="39"/>
      <c r="B81" s="40"/>
      <c r="C81" s="41"/>
      <c r="D81" s="41"/>
      <c r="E81" s="41"/>
      <c r="F81" s="41"/>
      <c r="G81" s="41"/>
      <c r="H81" s="41"/>
      <c r="I81" s="41"/>
      <c r="J81" s="41"/>
      <c r="K81" s="41"/>
      <c r="L81" s="135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11" customFormat="1" ht="29.28" customHeight="1">
      <c r="A82" s="178"/>
      <c r="B82" s="179"/>
      <c r="C82" s="180" t="s">
        <v>110</v>
      </c>
      <c r="D82" s="181" t="s">
        <v>58</v>
      </c>
      <c r="E82" s="181" t="s">
        <v>54</v>
      </c>
      <c r="F82" s="181" t="s">
        <v>55</v>
      </c>
      <c r="G82" s="181" t="s">
        <v>111</v>
      </c>
      <c r="H82" s="181" t="s">
        <v>112</v>
      </c>
      <c r="I82" s="181" t="s">
        <v>113</v>
      </c>
      <c r="J82" s="181" t="s">
        <v>98</v>
      </c>
      <c r="K82" s="182" t="s">
        <v>114</v>
      </c>
      <c r="L82" s="183"/>
      <c r="M82" s="93" t="s">
        <v>19</v>
      </c>
      <c r="N82" s="94" t="s">
        <v>43</v>
      </c>
      <c r="O82" s="94" t="s">
        <v>115</v>
      </c>
      <c r="P82" s="94" t="s">
        <v>116</v>
      </c>
      <c r="Q82" s="94" t="s">
        <v>117</v>
      </c>
      <c r="R82" s="94" t="s">
        <v>118</v>
      </c>
      <c r="S82" s="94" t="s">
        <v>119</v>
      </c>
      <c r="T82" s="95" t="s">
        <v>120</v>
      </c>
      <c r="U82" s="178"/>
      <c r="V82" s="178"/>
      <c r="W82" s="178"/>
      <c r="X82" s="178"/>
      <c r="Y82" s="178"/>
      <c r="Z82" s="178"/>
      <c r="AA82" s="178"/>
      <c r="AB82" s="178"/>
      <c r="AC82" s="178"/>
      <c r="AD82" s="178"/>
      <c r="AE82" s="178"/>
    </row>
    <row r="83" s="2" customFormat="1" ht="22.8" customHeight="1">
      <c r="A83" s="39"/>
      <c r="B83" s="40"/>
      <c r="C83" s="100" t="s">
        <v>121</v>
      </c>
      <c r="D83" s="41"/>
      <c r="E83" s="41"/>
      <c r="F83" s="41"/>
      <c r="G83" s="41"/>
      <c r="H83" s="41"/>
      <c r="I83" s="41"/>
      <c r="J83" s="184">
        <f>BK83</f>
        <v>0</v>
      </c>
      <c r="K83" s="41"/>
      <c r="L83" s="45"/>
      <c r="M83" s="96"/>
      <c r="N83" s="185"/>
      <c r="O83" s="97"/>
      <c r="P83" s="186">
        <f>P84</f>
        <v>0</v>
      </c>
      <c r="Q83" s="97"/>
      <c r="R83" s="186">
        <f>R84</f>
        <v>0</v>
      </c>
      <c r="S83" s="97"/>
      <c r="T83" s="187">
        <f>T84</f>
        <v>0</v>
      </c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  <c r="AT83" s="18" t="s">
        <v>72</v>
      </c>
      <c r="AU83" s="18" t="s">
        <v>99</v>
      </c>
      <c r="BK83" s="188">
        <f>BK84</f>
        <v>0</v>
      </c>
    </row>
    <row r="84" s="12" customFormat="1" ht="25.92" customHeight="1">
      <c r="A84" s="12"/>
      <c r="B84" s="189"/>
      <c r="C84" s="190"/>
      <c r="D84" s="191" t="s">
        <v>72</v>
      </c>
      <c r="E84" s="192" t="s">
        <v>90</v>
      </c>
      <c r="F84" s="192" t="s">
        <v>91</v>
      </c>
      <c r="G84" s="190"/>
      <c r="H84" s="190"/>
      <c r="I84" s="193"/>
      <c r="J84" s="194">
        <f>BK84</f>
        <v>0</v>
      </c>
      <c r="K84" s="190"/>
      <c r="L84" s="195"/>
      <c r="M84" s="196"/>
      <c r="N84" s="197"/>
      <c r="O84" s="197"/>
      <c r="P84" s="198">
        <f>P85+P89+P92</f>
        <v>0</v>
      </c>
      <c r="Q84" s="197"/>
      <c r="R84" s="198">
        <f>R85+R89+R92</f>
        <v>0</v>
      </c>
      <c r="S84" s="197"/>
      <c r="T84" s="199">
        <f>T85+T89+T92</f>
        <v>0</v>
      </c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R84" s="200" t="s">
        <v>154</v>
      </c>
      <c r="AT84" s="201" t="s">
        <v>72</v>
      </c>
      <c r="AU84" s="201" t="s">
        <v>73</v>
      </c>
      <c r="AY84" s="200" t="s">
        <v>124</v>
      </c>
      <c r="BK84" s="202">
        <f>BK85+BK89+BK92</f>
        <v>0</v>
      </c>
    </row>
    <row r="85" s="12" customFormat="1" ht="22.8" customHeight="1">
      <c r="A85" s="12"/>
      <c r="B85" s="189"/>
      <c r="C85" s="190"/>
      <c r="D85" s="191" t="s">
        <v>72</v>
      </c>
      <c r="E85" s="203" t="s">
        <v>762</v>
      </c>
      <c r="F85" s="203" t="s">
        <v>763</v>
      </c>
      <c r="G85" s="190"/>
      <c r="H85" s="190"/>
      <c r="I85" s="193"/>
      <c r="J85" s="204">
        <f>BK85</f>
        <v>0</v>
      </c>
      <c r="K85" s="190"/>
      <c r="L85" s="195"/>
      <c r="M85" s="196"/>
      <c r="N85" s="197"/>
      <c r="O85" s="197"/>
      <c r="P85" s="198">
        <f>SUM(P86:P88)</f>
        <v>0</v>
      </c>
      <c r="Q85" s="197"/>
      <c r="R85" s="198">
        <f>SUM(R86:R88)</f>
        <v>0</v>
      </c>
      <c r="S85" s="197"/>
      <c r="T85" s="199">
        <f>SUM(T86:T88)</f>
        <v>0</v>
      </c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R85" s="200" t="s">
        <v>154</v>
      </c>
      <c r="AT85" s="201" t="s">
        <v>72</v>
      </c>
      <c r="AU85" s="201" t="s">
        <v>81</v>
      </c>
      <c r="AY85" s="200" t="s">
        <v>124</v>
      </c>
      <c r="BK85" s="202">
        <f>SUM(BK86:BK88)</f>
        <v>0</v>
      </c>
    </row>
    <row r="86" s="2" customFormat="1" ht="16.5" customHeight="1">
      <c r="A86" s="39"/>
      <c r="B86" s="40"/>
      <c r="C86" s="205" t="s">
        <v>81</v>
      </c>
      <c r="D86" s="205" t="s">
        <v>126</v>
      </c>
      <c r="E86" s="206" t="s">
        <v>794</v>
      </c>
      <c r="F86" s="207" t="s">
        <v>763</v>
      </c>
      <c r="G86" s="208" t="s">
        <v>795</v>
      </c>
      <c r="H86" s="264"/>
      <c r="I86" s="210"/>
      <c r="J86" s="211">
        <f>ROUND(I86*H86,2)</f>
        <v>0</v>
      </c>
      <c r="K86" s="207" t="s">
        <v>130</v>
      </c>
      <c r="L86" s="45"/>
      <c r="M86" s="212" t="s">
        <v>19</v>
      </c>
      <c r="N86" s="213" t="s">
        <v>44</v>
      </c>
      <c r="O86" s="85"/>
      <c r="P86" s="214">
        <f>O86*H86</f>
        <v>0</v>
      </c>
      <c r="Q86" s="214">
        <v>0</v>
      </c>
      <c r="R86" s="214">
        <f>Q86*H86</f>
        <v>0</v>
      </c>
      <c r="S86" s="214">
        <v>0</v>
      </c>
      <c r="T86" s="215">
        <f>S86*H86</f>
        <v>0</v>
      </c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R86" s="216" t="s">
        <v>735</v>
      </c>
      <c r="AT86" s="216" t="s">
        <v>126</v>
      </c>
      <c r="AU86" s="216" t="s">
        <v>83</v>
      </c>
      <c r="AY86" s="18" t="s">
        <v>124</v>
      </c>
      <c r="BE86" s="217">
        <f>IF(N86="základní",J86,0)</f>
        <v>0</v>
      </c>
      <c r="BF86" s="217">
        <f>IF(N86="snížená",J86,0)</f>
        <v>0</v>
      </c>
      <c r="BG86" s="217">
        <f>IF(N86="zákl. přenesená",J86,0)</f>
        <v>0</v>
      </c>
      <c r="BH86" s="217">
        <f>IF(N86="sníž. přenesená",J86,0)</f>
        <v>0</v>
      </c>
      <c r="BI86" s="217">
        <f>IF(N86="nulová",J86,0)</f>
        <v>0</v>
      </c>
      <c r="BJ86" s="18" t="s">
        <v>81</v>
      </c>
      <c r="BK86" s="217">
        <f>ROUND(I86*H86,2)</f>
        <v>0</v>
      </c>
      <c r="BL86" s="18" t="s">
        <v>735</v>
      </c>
      <c r="BM86" s="216" t="s">
        <v>796</v>
      </c>
    </row>
    <row r="87" s="2" customFormat="1">
      <c r="A87" s="39"/>
      <c r="B87" s="40"/>
      <c r="C87" s="41"/>
      <c r="D87" s="218" t="s">
        <v>133</v>
      </c>
      <c r="E87" s="41"/>
      <c r="F87" s="219" t="s">
        <v>797</v>
      </c>
      <c r="G87" s="41"/>
      <c r="H87" s="41"/>
      <c r="I87" s="220"/>
      <c r="J87" s="41"/>
      <c r="K87" s="41"/>
      <c r="L87" s="45"/>
      <c r="M87" s="221"/>
      <c r="N87" s="222"/>
      <c r="O87" s="85"/>
      <c r="P87" s="85"/>
      <c r="Q87" s="85"/>
      <c r="R87" s="85"/>
      <c r="S87" s="85"/>
      <c r="T87" s="86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T87" s="18" t="s">
        <v>133</v>
      </c>
      <c r="AU87" s="18" t="s">
        <v>83</v>
      </c>
    </row>
    <row r="88" s="2" customFormat="1">
      <c r="A88" s="39"/>
      <c r="B88" s="40"/>
      <c r="C88" s="41"/>
      <c r="D88" s="225" t="s">
        <v>768</v>
      </c>
      <c r="E88" s="41"/>
      <c r="F88" s="259" t="s">
        <v>798</v>
      </c>
      <c r="G88" s="41"/>
      <c r="H88" s="41"/>
      <c r="I88" s="220"/>
      <c r="J88" s="41"/>
      <c r="K88" s="41"/>
      <c r="L88" s="45"/>
      <c r="M88" s="221"/>
      <c r="N88" s="222"/>
      <c r="O88" s="85"/>
      <c r="P88" s="85"/>
      <c r="Q88" s="85"/>
      <c r="R88" s="85"/>
      <c r="S88" s="85"/>
      <c r="T88" s="86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T88" s="18" t="s">
        <v>768</v>
      </c>
      <c r="AU88" s="18" t="s">
        <v>83</v>
      </c>
    </row>
    <row r="89" s="12" customFormat="1" ht="22.8" customHeight="1">
      <c r="A89" s="12"/>
      <c r="B89" s="189"/>
      <c r="C89" s="190"/>
      <c r="D89" s="191" t="s">
        <v>72</v>
      </c>
      <c r="E89" s="203" t="s">
        <v>799</v>
      </c>
      <c r="F89" s="203" t="s">
        <v>800</v>
      </c>
      <c r="G89" s="190"/>
      <c r="H89" s="190"/>
      <c r="I89" s="193"/>
      <c r="J89" s="204">
        <f>BK89</f>
        <v>0</v>
      </c>
      <c r="K89" s="190"/>
      <c r="L89" s="195"/>
      <c r="M89" s="196"/>
      <c r="N89" s="197"/>
      <c r="O89" s="197"/>
      <c r="P89" s="198">
        <f>SUM(P90:P91)</f>
        <v>0</v>
      </c>
      <c r="Q89" s="197"/>
      <c r="R89" s="198">
        <f>SUM(R90:R91)</f>
        <v>0</v>
      </c>
      <c r="S89" s="197"/>
      <c r="T89" s="199">
        <f>SUM(T90:T91)</f>
        <v>0</v>
      </c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R89" s="200" t="s">
        <v>154</v>
      </c>
      <c r="AT89" s="201" t="s">
        <v>72</v>
      </c>
      <c r="AU89" s="201" t="s">
        <v>81</v>
      </c>
      <c r="AY89" s="200" t="s">
        <v>124</v>
      </c>
      <c r="BK89" s="202">
        <f>SUM(BK90:BK91)</f>
        <v>0</v>
      </c>
    </row>
    <row r="90" s="2" customFormat="1" ht="16.5" customHeight="1">
      <c r="A90" s="39"/>
      <c r="B90" s="40"/>
      <c r="C90" s="205" t="s">
        <v>83</v>
      </c>
      <c r="D90" s="205" t="s">
        <v>126</v>
      </c>
      <c r="E90" s="206" t="s">
        <v>801</v>
      </c>
      <c r="F90" s="207" t="s">
        <v>800</v>
      </c>
      <c r="G90" s="208" t="s">
        <v>795</v>
      </c>
      <c r="H90" s="264"/>
      <c r="I90" s="210"/>
      <c r="J90" s="211">
        <f>ROUND(I90*H90,2)</f>
        <v>0</v>
      </c>
      <c r="K90" s="207" t="s">
        <v>130</v>
      </c>
      <c r="L90" s="45"/>
      <c r="M90" s="212" t="s">
        <v>19</v>
      </c>
      <c r="N90" s="213" t="s">
        <v>44</v>
      </c>
      <c r="O90" s="85"/>
      <c r="P90" s="214">
        <f>O90*H90</f>
        <v>0</v>
      </c>
      <c r="Q90" s="214">
        <v>0</v>
      </c>
      <c r="R90" s="214">
        <f>Q90*H90</f>
        <v>0</v>
      </c>
      <c r="S90" s="214">
        <v>0</v>
      </c>
      <c r="T90" s="215">
        <f>S90*H90</f>
        <v>0</v>
      </c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R90" s="216" t="s">
        <v>735</v>
      </c>
      <c r="AT90" s="216" t="s">
        <v>126</v>
      </c>
      <c r="AU90" s="216" t="s">
        <v>83</v>
      </c>
      <c r="AY90" s="18" t="s">
        <v>124</v>
      </c>
      <c r="BE90" s="217">
        <f>IF(N90="základní",J90,0)</f>
        <v>0</v>
      </c>
      <c r="BF90" s="217">
        <f>IF(N90="snížená",J90,0)</f>
        <v>0</v>
      </c>
      <c r="BG90" s="217">
        <f>IF(N90="zákl. přenesená",J90,0)</f>
        <v>0</v>
      </c>
      <c r="BH90" s="217">
        <f>IF(N90="sníž. přenesená",J90,0)</f>
        <v>0</v>
      </c>
      <c r="BI90" s="217">
        <f>IF(N90="nulová",J90,0)</f>
        <v>0</v>
      </c>
      <c r="BJ90" s="18" t="s">
        <v>81</v>
      </c>
      <c r="BK90" s="217">
        <f>ROUND(I90*H90,2)</f>
        <v>0</v>
      </c>
      <c r="BL90" s="18" t="s">
        <v>735</v>
      </c>
      <c r="BM90" s="216" t="s">
        <v>802</v>
      </c>
    </row>
    <row r="91" s="2" customFormat="1">
      <c r="A91" s="39"/>
      <c r="B91" s="40"/>
      <c r="C91" s="41"/>
      <c r="D91" s="218" t="s">
        <v>133</v>
      </c>
      <c r="E91" s="41"/>
      <c r="F91" s="219" t="s">
        <v>803</v>
      </c>
      <c r="G91" s="41"/>
      <c r="H91" s="41"/>
      <c r="I91" s="220"/>
      <c r="J91" s="41"/>
      <c r="K91" s="41"/>
      <c r="L91" s="45"/>
      <c r="M91" s="221"/>
      <c r="N91" s="222"/>
      <c r="O91" s="85"/>
      <c r="P91" s="85"/>
      <c r="Q91" s="85"/>
      <c r="R91" s="85"/>
      <c r="S91" s="85"/>
      <c r="T91" s="86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T91" s="18" t="s">
        <v>133</v>
      </c>
      <c r="AU91" s="18" t="s">
        <v>83</v>
      </c>
    </row>
    <row r="92" s="12" customFormat="1" ht="22.8" customHeight="1">
      <c r="A92" s="12"/>
      <c r="B92" s="189"/>
      <c r="C92" s="190"/>
      <c r="D92" s="191" t="s">
        <v>72</v>
      </c>
      <c r="E92" s="203" t="s">
        <v>804</v>
      </c>
      <c r="F92" s="203" t="s">
        <v>805</v>
      </c>
      <c r="G92" s="190"/>
      <c r="H92" s="190"/>
      <c r="I92" s="193"/>
      <c r="J92" s="204">
        <f>BK92</f>
        <v>0</v>
      </c>
      <c r="K92" s="190"/>
      <c r="L92" s="195"/>
      <c r="M92" s="196"/>
      <c r="N92" s="197"/>
      <c r="O92" s="197"/>
      <c r="P92" s="198">
        <f>SUM(P93:P94)</f>
        <v>0</v>
      </c>
      <c r="Q92" s="197"/>
      <c r="R92" s="198">
        <f>SUM(R93:R94)</f>
        <v>0</v>
      </c>
      <c r="S92" s="197"/>
      <c r="T92" s="199">
        <f>SUM(T93:T94)</f>
        <v>0</v>
      </c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R92" s="200" t="s">
        <v>154</v>
      </c>
      <c r="AT92" s="201" t="s">
        <v>72</v>
      </c>
      <c r="AU92" s="201" t="s">
        <v>81</v>
      </c>
      <c r="AY92" s="200" t="s">
        <v>124</v>
      </c>
      <c r="BK92" s="202">
        <f>SUM(BK93:BK94)</f>
        <v>0</v>
      </c>
    </row>
    <row r="93" s="2" customFormat="1" ht="16.5" customHeight="1">
      <c r="A93" s="39"/>
      <c r="B93" s="40"/>
      <c r="C93" s="205" t="s">
        <v>143</v>
      </c>
      <c r="D93" s="205" t="s">
        <v>126</v>
      </c>
      <c r="E93" s="206" t="s">
        <v>806</v>
      </c>
      <c r="F93" s="207" t="s">
        <v>805</v>
      </c>
      <c r="G93" s="208" t="s">
        <v>795</v>
      </c>
      <c r="H93" s="264"/>
      <c r="I93" s="210"/>
      <c r="J93" s="211">
        <f>ROUND(I93*H93,2)</f>
        <v>0</v>
      </c>
      <c r="K93" s="207" t="s">
        <v>130</v>
      </c>
      <c r="L93" s="45"/>
      <c r="M93" s="212" t="s">
        <v>19</v>
      </c>
      <c r="N93" s="213" t="s">
        <v>44</v>
      </c>
      <c r="O93" s="85"/>
      <c r="P93" s="214">
        <f>O93*H93</f>
        <v>0</v>
      </c>
      <c r="Q93" s="214">
        <v>0</v>
      </c>
      <c r="R93" s="214">
        <f>Q93*H93</f>
        <v>0</v>
      </c>
      <c r="S93" s="214">
        <v>0</v>
      </c>
      <c r="T93" s="215">
        <f>S93*H93</f>
        <v>0</v>
      </c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R93" s="216" t="s">
        <v>735</v>
      </c>
      <c r="AT93" s="216" t="s">
        <v>126</v>
      </c>
      <c r="AU93" s="216" t="s">
        <v>83</v>
      </c>
      <c r="AY93" s="18" t="s">
        <v>124</v>
      </c>
      <c r="BE93" s="217">
        <f>IF(N93="základní",J93,0)</f>
        <v>0</v>
      </c>
      <c r="BF93" s="217">
        <f>IF(N93="snížená",J93,0)</f>
        <v>0</v>
      </c>
      <c r="BG93" s="217">
        <f>IF(N93="zákl. přenesená",J93,0)</f>
        <v>0</v>
      </c>
      <c r="BH93" s="217">
        <f>IF(N93="sníž. přenesená",J93,0)</f>
        <v>0</v>
      </c>
      <c r="BI93" s="217">
        <f>IF(N93="nulová",J93,0)</f>
        <v>0</v>
      </c>
      <c r="BJ93" s="18" t="s">
        <v>81</v>
      </c>
      <c r="BK93" s="217">
        <f>ROUND(I93*H93,2)</f>
        <v>0</v>
      </c>
      <c r="BL93" s="18" t="s">
        <v>735</v>
      </c>
      <c r="BM93" s="216" t="s">
        <v>807</v>
      </c>
    </row>
    <row r="94" s="2" customFormat="1">
      <c r="A94" s="39"/>
      <c r="B94" s="40"/>
      <c r="C94" s="41"/>
      <c r="D94" s="218" t="s">
        <v>133</v>
      </c>
      <c r="E94" s="41"/>
      <c r="F94" s="219" t="s">
        <v>808</v>
      </c>
      <c r="G94" s="41"/>
      <c r="H94" s="41"/>
      <c r="I94" s="220"/>
      <c r="J94" s="41"/>
      <c r="K94" s="41"/>
      <c r="L94" s="45"/>
      <c r="M94" s="260"/>
      <c r="N94" s="261"/>
      <c r="O94" s="262"/>
      <c r="P94" s="262"/>
      <c r="Q94" s="262"/>
      <c r="R94" s="262"/>
      <c r="S94" s="262"/>
      <c r="T94" s="263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T94" s="18" t="s">
        <v>133</v>
      </c>
      <c r="AU94" s="18" t="s">
        <v>83</v>
      </c>
    </row>
    <row r="95" s="2" customFormat="1" ht="6.96" customHeight="1">
      <c r="A95" s="39"/>
      <c r="B95" s="60"/>
      <c r="C95" s="61"/>
      <c r="D95" s="61"/>
      <c r="E95" s="61"/>
      <c r="F95" s="61"/>
      <c r="G95" s="61"/>
      <c r="H95" s="61"/>
      <c r="I95" s="61"/>
      <c r="J95" s="61"/>
      <c r="K95" s="61"/>
      <c r="L95" s="45"/>
      <c r="M95" s="39"/>
      <c r="O95" s="39"/>
      <c r="P95" s="39"/>
      <c r="Q95" s="39"/>
      <c r="R95" s="39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</sheetData>
  <sheetProtection sheet="1" autoFilter="0" formatColumns="0" formatRows="0" objects="1" scenarios="1" spinCount="100000" saltValue="4txCU89EX0nKdmarshKEhHMTW0LzvRYiqFGjhfL7XpJv2uQDOkYOYISH3UdH/md0BvdV7naEwN3lK/Au2PAxNQ==" hashValue="REQ4ozgwbm6t/QT9nqXIv/elermav/Iaekaq6wjpvvNC1ObM0mtTUVPqOerRiVlesgifNxyHpkawl4L+IsJMhw==" algorithmName="SHA-512" password="CC35"/>
  <autoFilter ref="C82:K94"/>
  <mergeCells count="9">
    <mergeCell ref="E7:H7"/>
    <mergeCell ref="E9:H9"/>
    <mergeCell ref="E18:H18"/>
    <mergeCell ref="E27:H27"/>
    <mergeCell ref="E48:H48"/>
    <mergeCell ref="E50:H50"/>
    <mergeCell ref="E73:H73"/>
    <mergeCell ref="E75:H75"/>
    <mergeCell ref="L2:V2"/>
  </mergeCells>
  <hyperlinks>
    <hyperlink ref="F87" r:id="rId1" display="https://podminky.urs.cz/item/CS_URS_2025_01/030001000"/>
    <hyperlink ref="F91" r:id="rId2" display="https://podminky.urs.cz/item/CS_URS_2025_01/060001000"/>
    <hyperlink ref="F94" r:id="rId3" display="https://podminky.urs.cz/item/CS_URS_2025_01/070001000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4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 topLeftCell="A43"/>
  </sheetViews>
  <cols>
    <col min="1" max="1" width="8.332031" style="265" customWidth="1"/>
    <col min="2" max="2" width="1.667969" style="265" customWidth="1"/>
    <col min="3" max="4" width="5" style="265" customWidth="1"/>
    <col min="5" max="5" width="11.66016" style="265" customWidth="1"/>
    <col min="6" max="6" width="9.160156" style="265" customWidth="1"/>
    <col min="7" max="7" width="5" style="265" customWidth="1"/>
    <col min="8" max="8" width="77.83203" style="265" customWidth="1"/>
    <col min="9" max="10" width="20" style="265" customWidth="1"/>
    <col min="11" max="11" width="1.667969" style="265" customWidth="1"/>
  </cols>
  <sheetData>
    <row r="1" s="1" customFormat="1" ht="37.5" customHeight="1"/>
    <row r="2" s="1" customFormat="1" ht="7.5" customHeight="1">
      <c r="B2" s="266"/>
      <c r="C2" s="267"/>
      <c r="D2" s="267"/>
      <c r="E2" s="267"/>
      <c r="F2" s="267"/>
      <c r="G2" s="267"/>
      <c r="H2" s="267"/>
      <c r="I2" s="267"/>
      <c r="J2" s="267"/>
      <c r="K2" s="268"/>
    </row>
    <row r="3" s="15" customFormat="1" ht="45" customHeight="1">
      <c r="B3" s="269"/>
      <c r="C3" s="270" t="s">
        <v>809</v>
      </c>
      <c r="D3" s="270"/>
      <c r="E3" s="270"/>
      <c r="F3" s="270"/>
      <c r="G3" s="270"/>
      <c r="H3" s="270"/>
      <c r="I3" s="270"/>
      <c r="J3" s="270"/>
      <c r="K3" s="271"/>
    </row>
    <row r="4" s="1" customFormat="1" ht="25.5" customHeight="1">
      <c r="B4" s="272"/>
      <c r="C4" s="273" t="s">
        <v>810</v>
      </c>
      <c r="D4" s="273"/>
      <c r="E4" s="273"/>
      <c r="F4" s="273"/>
      <c r="G4" s="273"/>
      <c r="H4" s="273"/>
      <c r="I4" s="273"/>
      <c r="J4" s="273"/>
      <c r="K4" s="274"/>
    </row>
    <row r="5" s="1" customFormat="1" ht="5.25" customHeight="1">
      <c r="B5" s="272"/>
      <c r="C5" s="275"/>
      <c r="D5" s="275"/>
      <c r="E5" s="275"/>
      <c r="F5" s="275"/>
      <c r="G5" s="275"/>
      <c r="H5" s="275"/>
      <c r="I5" s="275"/>
      <c r="J5" s="275"/>
      <c r="K5" s="274"/>
    </row>
    <row r="6" s="1" customFormat="1" ht="15" customHeight="1">
      <c r="B6" s="272"/>
      <c r="C6" s="276" t="s">
        <v>811</v>
      </c>
      <c r="D6" s="276"/>
      <c r="E6" s="276"/>
      <c r="F6" s="276"/>
      <c r="G6" s="276"/>
      <c r="H6" s="276"/>
      <c r="I6" s="276"/>
      <c r="J6" s="276"/>
      <c r="K6" s="274"/>
    </row>
    <row r="7" s="1" customFormat="1" ht="15" customHeight="1">
      <c r="B7" s="277"/>
      <c r="C7" s="276" t="s">
        <v>812</v>
      </c>
      <c r="D7" s="276"/>
      <c r="E7" s="276"/>
      <c r="F7" s="276"/>
      <c r="G7" s="276"/>
      <c r="H7" s="276"/>
      <c r="I7" s="276"/>
      <c r="J7" s="276"/>
      <c r="K7" s="274"/>
    </row>
    <row r="8" s="1" customFormat="1" ht="12.75" customHeight="1">
      <c r="B8" s="277"/>
      <c r="C8" s="276"/>
      <c r="D8" s="276"/>
      <c r="E8" s="276"/>
      <c r="F8" s="276"/>
      <c r="G8" s="276"/>
      <c r="H8" s="276"/>
      <c r="I8" s="276"/>
      <c r="J8" s="276"/>
      <c r="K8" s="274"/>
    </row>
    <row r="9" s="1" customFormat="1" ht="15" customHeight="1">
      <c r="B9" s="277"/>
      <c r="C9" s="276" t="s">
        <v>813</v>
      </c>
      <c r="D9" s="276"/>
      <c r="E9" s="276"/>
      <c r="F9" s="276"/>
      <c r="G9" s="276"/>
      <c r="H9" s="276"/>
      <c r="I9" s="276"/>
      <c r="J9" s="276"/>
      <c r="K9" s="274"/>
    </row>
    <row r="10" s="1" customFormat="1" ht="15" customHeight="1">
      <c r="B10" s="277"/>
      <c r="C10" s="276"/>
      <c r="D10" s="276" t="s">
        <v>814</v>
      </c>
      <c r="E10" s="276"/>
      <c r="F10" s="276"/>
      <c r="G10" s="276"/>
      <c r="H10" s="276"/>
      <c r="I10" s="276"/>
      <c r="J10" s="276"/>
      <c r="K10" s="274"/>
    </row>
    <row r="11" s="1" customFormat="1" ht="15" customHeight="1">
      <c r="B11" s="277"/>
      <c r="C11" s="278"/>
      <c r="D11" s="276" t="s">
        <v>815</v>
      </c>
      <c r="E11" s="276"/>
      <c r="F11" s="276"/>
      <c r="G11" s="276"/>
      <c r="H11" s="276"/>
      <c r="I11" s="276"/>
      <c r="J11" s="276"/>
      <c r="K11" s="274"/>
    </row>
    <row r="12" s="1" customFormat="1" ht="15" customHeight="1">
      <c r="B12" s="277"/>
      <c r="C12" s="278"/>
      <c r="D12" s="276"/>
      <c r="E12" s="276"/>
      <c r="F12" s="276"/>
      <c r="G12" s="276"/>
      <c r="H12" s="276"/>
      <c r="I12" s="276"/>
      <c r="J12" s="276"/>
      <c r="K12" s="274"/>
    </row>
    <row r="13" s="1" customFormat="1" ht="15" customHeight="1">
      <c r="B13" s="277"/>
      <c r="C13" s="278"/>
      <c r="D13" s="279" t="s">
        <v>816</v>
      </c>
      <c r="E13" s="276"/>
      <c r="F13" s="276"/>
      <c r="G13" s="276"/>
      <c r="H13" s="276"/>
      <c r="I13" s="276"/>
      <c r="J13" s="276"/>
      <c r="K13" s="274"/>
    </row>
    <row r="14" s="1" customFormat="1" ht="12.75" customHeight="1">
      <c r="B14" s="277"/>
      <c r="C14" s="278"/>
      <c r="D14" s="278"/>
      <c r="E14" s="278"/>
      <c r="F14" s="278"/>
      <c r="G14" s="278"/>
      <c r="H14" s="278"/>
      <c r="I14" s="278"/>
      <c r="J14" s="278"/>
      <c r="K14" s="274"/>
    </row>
    <row r="15" s="1" customFormat="1" ht="15" customHeight="1">
      <c r="B15" s="277"/>
      <c r="C15" s="278"/>
      <c r="D15" s="276" t="s">
        <v>817</v>
      </c>
      <c r="E15" s="276"/>
      <c r="F15" s="276"/>
      <c r="G15" s="276"/>
      <c r="H15" s="276"/>
      <c r="I15" s="276"/>
      <c r="J15" s="276"/>
      <c r="K15" s="274"/>
    </row>
    <row r="16" s="1" customFormat="1" ht="15" customHeight="1">
      <c r="B16" s="277"/>
      <c r="C16" s="278"/>
      <c r="D16" s="276" t="s">
        <v>818</v>
      </c>
      <c r="E16" s="276"/>
      <c r="F16" s="276"/>
      <c r="G16" s="276"/>
      <c r="H16" s="276"/>
      <c r="I16" s="276"/>
      <c r="J16" s="276"/>
      <c r="K16" s="274"/>
    </row>
    <row r="17" s="1" customFormat="1" ht="15" customHeight="1">
      <c r="B17" s="277"/>
      <c r="C17" s="278"/>
      <c r="D17" s="276" t="s">
        <v>819</v>
      </c>
      <c r="E17" s="276"/>
      <c r="F17" s="276"/>
      <c r="G17" s="276"/>
      <c r="H17" s="276"/>
      <c r="I17" s="276"/>
      <c r="J17" s="276"/>
      <c r="K17" s="274"/>
    </row>
    <row r="18" s="1" customFormat="1" ht="15" customHeight="1">
      <c r="B18" s="277"/>
      <c r="C18" s="278"/>
      <c r="D18" s="278"/>
      <c r="E18" s="280" t="s">
        <v>80</v>
      </c>
      <c r="F18" s="276" t="s">
        <v>820</v>
      </c>
      <c r="G18" s="276"/>
      <c r="H18" s="276"/>
      <c r="I18" s="276"/>
      <c r="J18" s="276"/>
      <c r="K18" s="274"/>
    </row>
    <row r="19" s="1" customFormat="1" ht="15" customHeight="1">
      <c r="B19" s="277"/>
      <c r="C19" s="278"/>
      <c r="D19" s="278"/>
      <c r="E19" s="280" t="s">
        <v>821</v>
      </c>
      <c r="F19" s="276" t="s">
        <v>822</v>
      </c>
      <c r="G19" s="276"/>
      <c r="H19" s="276"/>
      <c r="I19" s="276"/>
      <c r="J19" s="276"/>
      <c r="K19" s="274"/>
    </row>
    <row r="20" s="1" customFormat="1" ht="15" customHeight="1">
      <c r="B20" s="277"/>
      <c r="C20" s="278"/>
      <c r="D20" s="278"/>
      <c r="E20" s="280" t="s">
        <v>823</v>
      </c>
      <c r="F20" s="276" t="s">
        <v>824</v>
      </c>
      <c r="G20" s="276"/>
      <c r="H20" s="276"/>
      <c r="I20" s="276"/>
      <c r="J20" s="276"/>
      <c r="K20" s="274"/>
    </row>
    <row r="21" s="1" customFormat="1" ht="15" customHeight="1">
      <c r="B21" s="277"/>
      <c r="C21" s="278"/>
      <c r="D21" s="278"/>
      <c r="E21" s="280" t="s">
        <v>825</v>
      </c>
      <c r="F21" s="276" t="s">
        <v>826</v>
      </c>
      <c r="G21" s="276"/>
      <c r="H21" s="276"/>
      <c r="I21" s="276"/>
      <c r="J21" s="276"/>
      <c r="K21" s="274"/>
    </row>
    <row r="22" s="1" customFormat="1" ht="15" customHeight="1">
      <c r="B22" s="277"/>
      <c r="C22" s="278"/>
      <c r="D22" s="278"/>
      <c r="E22" s="280" t="s">
        <v>827</v>
      </c>
      <c r="F22" s="276" t="s">
        <v>828</v>
      </c>
      <c r="G22" s="276"/>
      <c r="H22" s="276"/>
      <c r="I22" s="276"/>
      <c r="J22" s="276"/>
      <c r="K22" s="274"/>
    </row>
    <row r="23" s="1" customFormat="1" ht="15" customHeight="1">
      <c r="B23" s="277"/>
      <c r="C23" s="278"/>
      <c r="D23" s="278"/>
      <c r="E23" s="280" t="s">
        <v>829</v>
      </c>
      <c r="F23" s="276" t="s">
        <v>830</v>
      </c>
      <c r="G23" s="276"/>
      <c r="H23" s="276"/>
      <c r="I23" s="276"/>
      <c r="J23" s="276"/>
      <c r="K23" s="274"/>
    </row>
    <row r="24" s="1" customFormat="1" ht="12.75" customHeight="1">
      <c r="B24" s="277"/>
      <c r="C24" s="278"/>
      <c r="D24" s="278"/>
      <c r="E24" s="278"/>
      <c r="F24" s="278"/>
      <c r="G24" s="278"/>
      <c r="H24" s="278"/>
      <c r="I24" s="278"/>
      <c r="J24" s="278"/>
      <c r="K24" s="274"/>
    </row>
    <row r="25" s="1" customFormat="1" ht="15" customHeight="1">
      <c r="B25" s="277"/>
      <c r="C25" s="276" t="s">
        <v>831</v>
      </c>
      <c r="D25" s="276"/>
      <c r="E25" s="276"/>
      <c r="F25" s="276"/>
      <c r="G25" s="276"/>
      <c r="H25" s="276"/>
      <c r="I25" s="276"/>
      <c r="J25" s="276"/>
      <c r="K25" s="274"/>
    </row>
    <row r="26" s="1" customFormat="1" ht="15" customHeight="1">
      <c r="B26" s="277"/>
      <c r="C26" s="276" t="s">
        <v>832</v>
      </c>
      <c r="D26" s="276"/>
      <c r="E26" s="276"/>
      <c r="F26" s="276"/>
      <c r="G26" s="276"/>
      <c r="H26" s="276"/>
      <c r="I26" s="276"/>
      <c r="J26" s="276"/>
      <c r="K26" s="274"/>
    </row>
    <row r="27" s="1" customFormat="1" ht="15" customHeight="1">
      <c r="B27" s="277"/>
      <c r="C27" s="276"/>
      <c r="D27" s="276" t="s">
        <v>833</v>
      </c>
      <c r="E27" s="276"/>
      <c r="F27" s="276"/>
      <c r="G27" s="276"/>
      <c r="H27" s="276"/>
      <c r="I27" s="276"/>
      <c r="J27" s="276"/>
      <c r="K27" s="274"/>
    </row>
    <row r="28" s="1" customFormat="1" ht="15" customHeight="1">
      <c r="B28" s="277"/>
      <c r="C28" s="278"/>
      <c r="D28" s="276" t="s">
        <v>834</v>
      </c>
      <c r="E28" s="276"/>
      <c r="F28" s="276"/>
      <c r="G28" s="276"/>
      <c r="H28" s="276"/>
      <c r="I28" s="276"/>
      <c r="J28" s="276"/>
      <c r="K28" s="274"/>
    </row>
    <row r="29" s="1" customFormat="1" ht="12.75" customHeight="1">
      <c r="B29" s="277"/>
      <c r="C29" s="278"/>
      <c r="D29" s="278"/>
      <c r="E29" s="278"/>
      <c r="F29" s="278"/>
      <c r="G29" s="278"/>
      <c r="H29" s="278"/>
      <c r="I29" s="278"/>
      <c r="J29" s="278"/>
      <c r="K29" s="274"/>
    </row>
    <row r="30" s="1" customFormat="1" ht="15" customHeight="1">
      <c r="B30" s="277"/>
      <c r="C30" s="278"/>
      <c r="D30" s="276" t="s">
        <v>835</v>
      </c>
      <c r="E30" s="276"/>
      <c r="F30" s="276"/>
      <c r="G30" s="276"/>
      <c r="H30" s="276"/>
      <c r="I30" s="276"/>
      <c r="J30" s="276"/>
      <c r="K30" s="274"/>
    </row>
    <row r="31" s="1" customFormat="1" ht="15" customHeight="1">
      <c r="B31" s="277"/>
      <c r="C31" s="278"/>
      <c r="D31" s="276" t="s">
        <v>836</v>
      </c>
      <c r="E31" s="276"/>
      <c r="F31" s="276"/>
      <c r="G31" s="276"/>
      <c r="H31" s="276"/>
      <c r="I31" s="276"/>
      <c r="J31" s="276"/>
      <c r="K31" s="274"/>
    </row>
    <row r="32" s="1" customFormat="1" ht="12.75" customHeight="1">
      <c r="B32" s="277"/>
      <c r="C32" s="278"/>
      <c r="D32" s="278"/>
      <c r="E32" s="278"/>
      <c r="F32" s="278"/>
      <c r="G32" s="278"/>
      <c r="H32" s="278"/>
      <c r="I32" s="278"/>
      <c r="J32" s="278"/>
      <c r="K32" s="274"/>
    </row>
    <row r="33" s="1" customFormat="1" ht="15" customHeight="1">
      <c r="B33" s="277"/>
      <c r="C33" s="278"/>
      <c r="D33" s="276" t="s">
        <v>837</v>
      </c>
      <c r="E33" s="276"/>
      <c r="F33" s="276"/>
      <c r="G33" s="276"/>
      <c r="H33" s="276"/>
      <c r="I33" s="276"/>
      <c r="J33" s="276"/>
      <c r="K33" s="274"/>
    </row>
    <row r="34" s="1" customFormat="1" ht="15" customHeight="1">
      <c r="B34" s="277"/>
      <c r="C34" s="278"/>
      <c r="D34" s="276" t="s">
        <v>838</v>
      </c>
      <c r="E34" s="276"/>
      <c r="F34" s="276"/>
      <c r="G34" s="276"/>
      <c r="H34" s="276"/>
      <c r="I34" s="276"/>
      <c r="J34" s="276"/>
      <c r="K34" s="274"/>
    </row>
    <row r="35" s="1" customFormat="1" ht="15" customHeight="1">
      <c r="B35" s="277"/>
      <c r="C35" s="278"/>
      <c r="D35" s="276" t="s">
        <v>839</v>
      </c>
      <c r="E35" s="276"/>
      <c r="F35" s="276"/>
      <c r="G35" s="276"/>
      <c r="H35" s="276"/>
      <c r="I35" s="276"/>
      <c r="J35" s="276"/>
      <c r="K35" s="274"/>
    </row>
    <row r="36" s="1" customFormat="1" ht="15" customHeight="1">
      <c r="B36" s="277"/>
      <c r="C36" s="278"/>
      <c r="D36" s="276"/>
      <c r="E36" s="279" t="s">
        <v>110</v>
      </c>
      <c r="F36" s="276"/>
      <c r="G36" s="276" t="s">
        <v>840</v>
      </c>
      <c r="H36" s="276"/>
      <c r="I36" s="276"/>
      <c r="J36" s="276"/>
      <c r="K36" s="274"/>
    </row>
    <row r="37" s="1" customFormat="1" ht="30.75" customHeight="1">
      <c r="B37" s="277"/>
      <c r="C37" s="278"/>
      <c r="D37" s="276"/>
      <c r="E37" s="279" t="s">
        <v>841</v>
      </c>
      <c r="F37" s="276"/>
      <c r="G37" s="276" t="s">
        <v>842</v>
      </c>
      <c r="H37" s="276"/>
      <c r="I37" s="276"/>
      <c r="J37" s="276"/>
      <c r="K37" s="274"/>
    </row>
    <row r="38" s="1" customFormat="1" ht="15" customHeight="1">
      <c r="B38" s="277"/>
      <c r="C38" s="278"/>
      <c r="D38" s="276"/>
      <c r="E38" s="279" t="s">
        <v>54</v>
      </c>
      <c r="F38" s="276"/>
      <c r="G38" s="276" t="s">
        <v>843</v>
      </c>
      <c r="H38" s="276"/>
      <c r="I38" s="276"/>
      <c r="J38" s="276"/>
      <c r="K38" s="274"/>
    </row>
    <row r="39" s="1" customFormat="1" ht="15" customHeight="1">
      <c r="B39" s="277"/>
      <c r="C39" s="278"/>
      <c r="D39" s="276"/>
      <c r="E39" s="279" t="s">
        <v>55</v>
      </c>
      <c r="F39" s="276"/>
      <c r="G39" s="276" t="s">
        <v>844</v>
      </c>
      <c r="H39" s="276"/>
      <c r="I39" s="276"/>
      <c r="J39" s="276"/>
      <c r="K39" s="274"/>
    </row>
    <row r="40" s="1" customFormat="1" ht="15" customHeight="1">
      <c r="B40" s="277"/>
      <c r="C40" s="278"/>
      <c r="D40" s="276"/>
      <c r="E40" s="279" t="s">
        <v>111</v>
      </c>
      <c r="F40" s="276"/>
      <c r="G40" s="276" t="s">
        <v>845</v>
      </c>
      <c r="H40" s="276"/>
      <c r="I40" s="276"/>
      <c r="J40" s="276"/>
      <c r="K40" s="274"/>
    </row>
    <row r="41" s="1" customFormat="1" ht="15" customHeight="1">
      <c r="B41" s="277"/>
      <c r="C41" s="278"/>
      <c r="D41" s="276"/>
      <c r="E41" s="279" t="s">
        <v>112</v>
      </c>
      <c r="F41" s="276"/>
      <c r="G41" s="276" t="s">
        <v>846</v>
      </c>
      <c r="H41" s="276"/>
      <c r="I41" s="276"/>
      <c r="J41" s="276"/>
      <c r="K41" s="274"/>
    </row>
    <row r="42" s="1" customFormat="1" ht="15" customHeight="1">
      <c r="B42" s="277"/>
      <c r="C42" s="278"/>
      <c r="D42" s="276"/>
      <c r="E42" s="279" t="s">
        <v>847</v>
      </c>
      <c r="F42" s="276"/>
      <c r="G42" s="276" t="s">
        <v>848</v>
      </c>
      <c r="H42" s="276"/>
      <c r="I42" s="276"/>
      <c r="J42" s="276"/>
      <c r="K42" s="274"/>
    </row>
    <row r="43" s="1" customFormat="1" ht="15" customHeight="1">
      <c r="B43" s="277"/>
      <c r="C43" s="278"/>
      <c r="D43" s="276"/>
      <c r="E43" s="279"/>
      <c r="F43" s="276"/>
      <c r="G43" s="276" t="s">
        <v>849</v>
      </c>
      <c r="H43" s="276"/>
      <c r="I43" s="276"/>
      <c r="J43" s="276"/>
      <c r="K43" s="274"/>
    </row>
    <row r="44" s="1" customFormat="1" ht="15" customHeight="1">
      <c r="B44" s="277"/>
      <c r="C44" s="278"/>
      <c r="D44" s="276"/>
      <c r="E44" s="279" t="s">
        <v>850</v>
      </c>
      <c r="F44" s="276"/>
      <c r="G44" s="276" t="s">
        <v>851</v>
      </c>
      <c r="H44" s="276"/>
      <c r="I44" s="276"/>
      <c r="J44" s="276"/>
      <c r="K44" s="274"/>
    </row>
    <row r="45" s="1" customFormat="1" ht="15" customHeight="1">
      <c r="B45" s="277"/>
      <c r="C45" s="278"/>
      <c r="D45" s="276"/>
      <c r="E45" s="279" t="s">
        <v>114</v>
      </c>
      <c r="F45" s="276"/>
      <c r="G45" s="276" t="s">
        <v>852</v>
      </c>
      <c r="H45" s="276"/>
      <c r="I45" s="276"/>
      <c r="J45" s="276"/>
      <c r="K45" s="274"/>
    </row>
    <row r="46" s="1" customFormat="1" ht="12.75" customHeight="1">
      <c r="B46" s="277"/>
      <c r="C46" s="278"/>
      <c r="D46" s="276"/>
      <c r="E46" s="276"/>
      <c r="F46" s="276"/>
      <c r="G46" s="276"/>
      <c r="H46" s="276"/>
      <c r="I46" s="276"/>
      <c r="J46" s="276"/>
      <c r="K46" s="274"/>
    </row>
    <row r="47" s="1" customFormat="1" ht="15" customHeight="1">
      <c r="B47" s="277"/>
      <c r="C47" s="278"/>
      <c r="D47" s="276" t="s">
        <v>853</v>
      </c>
      <c r="E47" s="276"/>
      <c r="F47" s="276"/>
      <c r="G47" s="276"/>
      <c r="H47" s="276"/>
      <c r="I47" s="276"/>
      <c r="J47" s="276"/>
      <c r="K47" s="274"/>
    </row>
    <row r="48" s="1" customFormat="1" ht="15" customHeight="1">
      <c r="B48" s="277"/>
      <c r="C48" s="278"/>
      <c r="D48" s="278"/>
      <c r="E48" s="276" t="s">
        <v>854</v>
      </c>
      <c r="F48" s="276"/>
      <c r="G48" s="276"/>
      <c r="H48" s="276"/>
      <c r="I48" s="276"/>
      <c r="J48" s="276"/>
      <c r="K48" s="274"/>
    </row>
    <row r="49" s="1" customFormat="1" ht="15" customHeight="1">
      <c r="B49" s="277"/>
      <c r="C49" s="278"/>
      <c r="D49" s="278"/>
      <c r="E49" s="276" t="s">
        <v>855</v>
      </c>
      <c r="F49" s="276"/>
      <c r="G49" s="276"/>
      <c r="H49" s="276"/>
      <c r="I49" s="276"/>
      <c r="J49" s="276"/>
      <c r="K49" s="274"/>
    </row>
    <row r="50" s="1" customFormat="1" ht="15" customHeight="1">
      <c r="B50" s="277"/>
      <c r="C50" s="278"/>
      <c r="D50" s="278"/>
      <c r="E50" s="276" t="s">
        <v>856</v>
      </c>
      <c r="F50" s="276"/>
      <c r="G50" s="276"/>
      <c r="H50" s="276"/>
      <c r="I50" s="276"/>
      <c r="J50" s="276"/>
      <c r="K50" s="274"/>
    </row>
    <row r="51" s="1" customFormat="1" ht="15" customHeight="1">
      <c r="B51" s="277"/>
      <c r="C51" s="278"/>
      <c r="D51" s="276" t="s">
        <v>857</v>
      </c>
      <c r="E51" s="276"/>
      <c r="F51" s="276"/>
      <c r="G51" s="276"/>
      <c r="H51" s="276"/>
      <c r="I51" s="276"/>
      <c r="J51" s="276"/>
      <c r="K51" s="274"/>
    </row>
    <row r="52" s="1" customFormat="1" ht="25.5" customHeight="1">
      <c r="B52" s="272"/>
      <c r="C52" s="273" t="s">
        <v>858</v>
      </c>
      <c r="D52" s="273"/>
      <c r="E52" s="273"/>
      <c r="F52" s="273"/>
      <c r="G52" s="273"/>
      <c r="H52" s="273"/>
      <c r="I52" s="273"/>
      <c r="J52" s="273"/>
      <c r="K52" s="274"/>
    </row>
    <row r="53" s="1" customFormat="1" ht="5.25" customHeight="1">
      <c r="B53" s="272"/>
      <c r="C53" s="275"/>
      <c r="D53" s="275"/>
      <c r="E53" s="275"/>
      <c r="F53" s="275"/>
      <c r="G53" s="275"/>
      <c r="H53" s="275"/>
      <c r="I53" s="275"/>
      <c r="J53" s="275"/>
      <c r="K53" s="274"/>
    </row>
    <row r="54" s="1" customFormat="1" ht="15" customHeight="1">
      <c r="B54" s="272"/>
      <c r="C54" s="276" t="s">
        <v>859</v>
      </c>
      <c r="D54" s="276"/>
      <c r="E54" s="276"/>
      <c r="F54" s="276"/>
      <c r="G54" s="276"/>
      <c r="H54" s="276"/>
      <c r="I54" s="276"/>
      <c r="J54" s="276"/>
      <c r="K54" s="274"/>
    </row>
    <row r="55" s="1" customFormat="1" ht="15" customHeight="1">
      <c r="B55" s="272"/>
      <c r="C55" s="276" t="s">
        <v>860</v>
      </c>
      <c r="D55" s="276"/>
      <c r="E55" s="276"/>
      <c r="F55" s="276"/>
      <c r="G55" s="276"/>
      <c r="H55" s="276"/>
      <c r="I55" s="276"/>
      <c r="J55" s="276"/>
      <c r="K55" s="274"/>
    </row>
    <row r="56" s="1" customFormat="1" ht="12.75" customHeight="1">
      <c r="B56" s="272"/>
      <c r="C56" s="276"/>
      <c r="D56" s="276"/>
      <c r="E56" s="276"/>
      <c r="F56" s="276"/>
      <c r="G56" s="276"/>
      <c r="H56" s="276"/>
      <c r="I56" s="276"/>
      <c r="J56" s="276"/>
      <c r="K56" s="274"/>
    </row>
    <row r="57" s="1" customFormat="1" ht="15" customHeight="1">
      <c r="B57" s="272"/>
      <c r="C57" s="276" t="s">
        <v>861</v>
      </c>
      <c r="D57" s="276"/>
      <c r="E57" s="276"/>
      <c r="F57" s="276"/>
      <c r="G57" s="276"/>
      <c r="H57" s="276"/>
      <c r="I57" s="276"/>
      <c r="J57" s="276"/>
      <c r="K57" s="274"/>
    </row>
    <row r="58" s="1" customFormat="1" ht="15" customHeight="1">
      <c r="B58" s="272"/>
      <c r="C58" s="278"/>
      <c r="D58" s="276" t="s">
        <v>862</v>
      </c>
      <c r="E58" s="276"/>
      <c r="F58" s="276"/>
      <c r="G58" s="276"/>
      <c r="H58" s="276"/>
      <c r="I58" s="276"/>
      <c r="J58" s="276"/>
      <c r="K58" s="274"/>
    </row>
    <row r="59" s="1" customFormat="1" ht="15" customHeight="1">
      <c r="B59" s="272"/>
      <c r="C59" s="278"/>
      <c r="D59" s="276" t="s">
        <v>863</v>
      </c>
      <c r="E59" s="276"/>
      <c r="F59" s="276"/>
      <c r="G59" s="276"/>
      <c r="H59" s="276"/>
      <c r="I59" s="276"/>
      <c r="J59" s="276"/>
      <c r="K59" s="274"/>
    </row>
    <row r="60" s="1" customFormat="1" ht="15" customHeight="1">
      <c r="B60" s="272"/>
      <c r="C60" s="278"/>
      <c r="D60" s="276" t="s">
        <v>864</v>
      </c>
      <c r="E60" s="276"/>
      <c r="F60" s="276"/>
      <c r="G60" s="276"/>
      <c r="H60" s="276"/>
      <c r="I60" s="276"/>
      <c r="J60" s="276"/>
      <c r="K60" s="274"/>
    </row>
    <row r="61" s="1" customFormat="1" ht="15" customHeight="1">
      <c r="B61" s="272"/>
      <c r="C61" s="278"/>
      <c r="D61" s="276" t="s">
        <v>865</v>
      </c>
      <c r="E61" s="276"/>
      <c r="F61" s="276"/>
      <c r="G61" s="276"/>
      <c r="H61" s="276"/>
      <c r="I61" s="276"/>
      <c r="J61" s="276"/>
      <c r="K61" s="274"/>
    </row>
    <row r="62" s="1" customFormat="1" ht="15" customHeight="1">
      <c r="B62" s="272"/>
      <c r="C62" s="278"/>
      <c r="D62" s="281" t="s">
        <v>866</v>
      </c>
      <c r="E62" s="281"/>
      <c r="F62" s="281"/>
      <c r="G62" s="281"/>
      <c r="H62" s="281"/>
      <c r="I62" s="281"/>
      <c r="J62" s="281"/>
      <c r="K62" s="274"/>
    </row>
    <row r="63" s="1" customFormat="1" ht="15" customHeight="1">
      <c r="B63" s="272"/>
      <c r="C63" s="278"/>
      <c r="D63" s="276" t="s">
        <v>867</v>
      </c>
      <c r="E63" s="276"/>
      <c r="F63" s="276"/>
      <c r="G63" s="276"/>
      <c r="H63" s="276"/>
      <c r="I63" s="276"/>
      <c r="J63" s="276"/>
      <c r="K63" s="274"/>
    </row>
    <row r="64" s="1" customFormat="1" ht="12.75" customHeight="1">
      <c r="B64" s="272"/>
      <c r="C64" s="278"/>
      <c r="D64" s="278"/>
      <c r="E64" s="282"/>
      <c r="F64" s="278"/>
      <c r="G64" s="278"/>
      <c r="H64" s="278"/>
      <c r="I64" s="278"/>
      <c r="J64" s="278"/>
      <c r="K64" s="274"/>
    </row>
    <row r="65" s="1" customFormat="1" ht="15" customHeight="1">
      <c r="B65" s="272"/>
      <c r="C65" s="278"/>
      <c r="D65" s="276" t="s">
        <v>868</v>
      </c>
      <c r="E65" s="276"/>
      <c r="F65" s="276"/>
      <c r="G65" s="276"/>
      <c r="H65" s="276"/>
      <c r="I65" s="276"/>
      <c r="J65" s="276"/>
      <c r="K65" s="274"/>
    </row>
    <row r="66" s="1" customFormat="1" ht="15" customHeight="1">
      <c r="B66" s="272"/>
      <c r="C66" s="278"/>
      <c r="D66" s="281" t="s">
        <v>869</v>
      </c>
      <c r="E66" s="281"/>
      <c r="F66" s="281"/>
      <c r="G66" s="281"/>
      <c r="H66" s="281"/>
      <c r="I66" s="281"/>
      <c r="J66" s="281"/>
      <c r="K66" s="274"/>
    </row>
    <row r="67" s="1" customFormat="1" ht="15" customHeight="1">
      <c r="B67" s="272"/>
      <c r="C67" s="278"/>
      <c r="D67" s="276" t="s">
        <v>870</v>
      </c>
      <c r="E67" s="276"/>
      <c r="F67" s="276"/>
      <c r="G67" s="276"/>
      <c r="H67" s="276"/>
      <c r="I67" s="276"/>
      <c r="J67" s="276"/>
      <c r="K67" s="274"/>
    </row>
    <row r="68" s="1" customFormat="1" ht="15" customHeight="1">
      <c r="B68" s="272"/>
      <c r="C68" s="278"/>
      <c r="D68" s="276" t="s">
        <v>871</v>
      </c>
      <c r="E68" s="276"/>
      <c r="F68" s="276"/>
      <c r="G68" s="276"/>
      <c r="H68" s="276"/>
      <c r="I68" s="276"/>
      <c r="J68" s="276"/>
      <c r="K68" s="274"/>
    </row>
    <row r="69" s="1" customFormat="1" ht="15" customHeight="1">
      <c r="B69" s="272"/>
      <c r="C69" s="278"/>
      <c r="D69" s="276" t="s">
        <v>872</v>
      </c>
      <c r="E69" s="276"/>
      <c r="F69" s="276"/>
      <c r="G69" s="276"/>
      <c r="H69" s="276"/>
      <c r="I69" s="276"/>
      <c r="J69" s="276"/>
      <c r="K69" s="274"/>
    </row>
    <row r="70" s="1" customFormat="1" ht="15" customHeight="1">
      <c r="B70" s="272"/>
      <c r="C70" s="278"/>
      <c r="D70" s="276" t="s">
        <v>873</v>
      </c>
      <c r="E70" s="276"/>
      <c r="F70" s="276"/>
      <c r="G70" s="276"/>
      <c r="H70" s="276"/>
      <c r="I70" s="276"/>
      <c r="J70" s="276"/>
      <c r="K70" s="274"/>
    </row>
    <row r="71" s="1" customFormat="1" ht="12.75" customHeight="1">
      <c r="B71" s="283"/>
      <c r="C71" s="284"/>
      <c r="D71" s="284"/>
      <c r="E71" s="284"/>
      <c r="F71" s="284"/>
      <c r="G71" s="284"/>
      <c r="H71" s="284"/>
      <c r="I71" s="284"/>
      <c r="J71" s="284"/>
      <c r="K71" s="285"/>
    </row>
    <row r="72" s="1" customFormat="1" ht="18.75" customHeight="1">
      <c r="B72" s="286"/>
      <c r="C72" s="286"/>
      <c r="D72" s="286"/>
      <c r="E72" s="286"/>
      <c r="F72" s="286"/>
      <c r="G72" s="286"/>
      <c r="H72" s="286"/>
      <c r="I72" s="286"/>
      <c r="J72" s="286"/>
      <c r="K72" s="287"/>
    </row>
    <row r="73" s="1" customFormat="1" ht="18.75" customHeight="1">
      <c r="B73" s="287"/>
      <c r="C73" s="287"/>
      <c r="D73" s="287"/>
      <c r="E73" s="287"/>
      <c r="F73" s="287"/>
      <c r="G73" s="287"/>
      <c r="H73" s="287"/>
      <c r="I73" s="287"/>
      <c r="J73" s="287"/>
      <c r="K73" s="287"/>
    </row>
    <row r="74" s="1" customFormat="1" ht="7.5" customHeight="1">
      <c r="B74" s="288"/>
      <c r="C74" s="289"/>
      <c r="D74" s="289"/>
      <c r="E74" s="289"/>
      <c r="F74" s="289"/>
      <c r="G74" s="289"/>
      <c r="H74" s="289"/>
      <c r="I74" s="289"/>
      <c r="J74" s="289"/>
      <c r="K74" s="290"/>
    </row>
    <row r="75" s="1" customFormat="1" ht="45" customHeight="1">
      <c r="B75" s="291"/>
      <c r="C75" s="292" t="s">
        <v>874</v>
      </c>
      <c r="D75" s="292"/>
      <c r="E75" s="292"/>
      <c r="F75" s="292"/>
      <c r="G75" s="292"/>
      <c r="H75" s="292"/>
      <c r="I75" s="292"/>
      <c r="J75" s="292"/>
      <c r="K75" s="293"/>
    </row>
    <row r="76" s="1" customFormat="1" ht="17.25" customHeight="1">
      <c r="B76" s="291"/>
      <c r="C76" s="294" t="s">
        <v>875</v>
      </c>
      <c r="D76" s="294"/>
      <c r="E76" s="294"/>
      <c r="F76" s="294" t="s">
        <v>876</v>
      </c>
      <c r="G76" s="295"/>
      <c r="H76" s="294" t="s">
        <v>55</v>
      </c>
      <c r="I76" s="294" t="s">
        <v>58</v>
      </c>
      <c r="J76" s="294" t="s">
        <v>877</v>
      </c>
      <c r="K76" s="293"/>
    </row>
    <row r="77" s="1" customFormat="1" ht="17.25" customHeight="1">
      <c r="B77" s="291"/>
      <c r="C77" s="296" t="s">
        <v>878</v>
      </c>
      <c r="D77" s="296"/>
      <c r="E77" s="296"/>
      <c r="F77" s="297" t="s">
        <v>879</v>
      </c>
      <c r="G77" s="298"/>
      <c r="H77" s="296"/>
      <c r="I77" s="296"/>
      <c r="J77" s="296" t="s">
        <v>880</v>
      </c>
      <c r="K77" s="293"/>
    </row>
    <row r="78" s="1" customFormat="1" ht="5.25" customHeight="1">
      <c r="B78" s="291"/>
      <c r="C78" s="299"/>
      <c r="D78" s="299"/>
      <c r="E78" s="299"/>
      <c r="F78" s="299"/>
      <c r="G78" s="300"/>
      <c r="H78" s="299"/>
      <c r="I78" s="299"/>
      <c r="J78" s="299"/>
      <c r="K78" s="293"/>
    </row>
    <row r="79" s="1" customFormat="1" ht="15" customHeight="1">
      <c r="B79" s="291"/>
      <c r="C79" s="279" t="s">
        <v>54</v>
      </c>
      <c r="D79" s="301"/>
      <c r="E79" s="301"/>
      <c r="F79" s="302" t="s">
        <v>881</v>
      </c>
      <c r="G79" s="303"/>
      <c r="H79" s="279" t="s">
        <v>882</v>
      </c>
      <c r="I79" s="279" t="s">
        <v>883</v>
      </c>
      <c r="J79" s="279">
        <v>20</v>
      </c>
      <c r="K79" s="293"/>
    </row>
    <row r="80" s="1" customFormat="1" ht="15" customHeight="1">
      <c r="B80" s="291"/>
      <c r="C80" s="279" t="s">
        <v>884</v>
      </c>
      <c r="D80" s="279"/>
      <c r="E80" s="279"/>
      <c r="F80" s="302" t="s">
        <v>881</v>
      </c>
      <c r="G80" s="303"/>
      <c r="H80" s="279" t="s">
        <v>885</v>
      </c>
      <c r="I80" s="279" t="s">
        <v>883</v>
      </c>
      <c r="J80" s="279">
        <v>120</v>
      </c>
      <c r="K80" s="293"/>
    </row>
    <row r="81" s="1" customFormat="1" ht="15" customHeight="1">
      <c r="B81" s="304"/>
      <c r="C81" s="279" t="s">
        <v>886</v>
      </c>
      <c r="D81" s="279"/>
      <c r="E81" s="279"/>
      <c r="F81" s="302" t="s">
        <v>887</v>
      </c>
      <c r="G81" s="303"/>
      <c r="H81" s="279" t="s">
        <v>888</v>
      </c>
      <c r="I81" s="279" t="s">
        <v>883</v>
      </c>
      <c r="J81" s="279">
        <v>50</v>
      </c>
      <c r="K81" s="293"/>
    </row>
    <row r="82" s="1" customFormat="1" ht="15" customHeight="1">
      <c r="B82" s="304"/>
      <c r="C82" s="279" t="s">
        <v>889</v>
      </c>
      <c r="D82" s="279"/>
      <c r="E82" s="279"/>
      <c r="F82" s="302" t="s">
        <v>881</v>
      </c>
      <c r="G82" s="303"/>
      <c r="H82" s="279" t="s">
        <v>890</v>
      </c>
      <c r="I82" s="279" t="s">
        <v>891</v>
      </c>
      <c r="J82" s="279"/>
      <c r="K82" s="293"/>
    </row>
    <row r="83" s="1" customFormat="1" ht="15" customHeight="1">
      <c r="B83" s="304"/>
      <c r="C83" s="305" t="s">
        <v>892</v>
      </c>
      <c r="D83" s="305"/>
      <c r="E83" s="305"/>
      <c r="F83" s="306" t="s">
        <v>887</v>
      </c>
      <c r="G83" s="305"/>
      <c r="H83" s="305" t="s">
        <v>893</v>
      </c>
      <c r="I83" s="305" t="s">
        <v>883</v>
      </c>
      <c r="J83" s="305">
        <v>15</v>
      </c>
      <c r="K83" s="293"/>
    </row>
    <row r="84" s="1" customFormat="1" ht="15" customHeight="1">
      <c r="B84" s="304"/>
      <c r="C84" s="305" t="s">
        <v>894</v>
      </c>
      <c r="D84" s="305"/>
      <c r="E84" s="305"/>
      <c r="F84" s="306" t="s">
        <v>887</v>
      </c>
      <c r="G84" s="305"/>
      <c r="H84" s="305" t="s">
        <v>895</v>
      </c>
      <c r="I84" s="305" t="s">
        <v>883</v>
      </c>
      <c r="J84" s="305">
        <v>15</v>
      </c>
      <c r="K84" s="293"/>
    </row>
    <row r="85" s="1" customFormat="1" ht="15" customHeight="1">
      <c r="B85" s="304"/>
      <c r="C85" s="305" t="s">
        <v>896</v>
      </c>
      <c r="D85" s="305"/>
      <c r="E85" s="305"/>
      <c r="F85" s="306" t="s">
        <v>887</v>
      </c>
      <c r="G85" s="305"/>
      <c r="H85" s="305" t="s">
        <v>897</v>
      </c>
      <c r="I85" s="305" t="s">
        <v>883</v>
      </c>
      <c r="J85" s="305">
        <v>20</v>
      </c>
      <c r="K85" s="293"/>
    </row>
    <row r="86" s="1" customFormat="1" ht="15" customHeight="1">
      <c r="B86" s="304"/>
      <c r="C86" s="305" t="s">
        <v>898</v>
      </c>
      <c r="D86" s="305"/>
      <c r="E86" s="305"/>
      <c r="F86" s="306" t="s">
        <v>887</v>
      </c>
      <c r="G86" s="305"/>
      <c r="H86" s="305" t="s">
        <v>899</v>
      </c>
      <c r="I86" s="305" t="s">
        <v>883</v>
      </c>
      <c r="J86" s="305">
        <v>20</v>
      </c>
      <c r="K86" s="293"/>
    </row>
    <row r="87" s="1" customFormat="1" ht="15" customHeight="1">
      <c r="B87" s="304"/>
      <c r="C87" s="279" t="s">
        <v>900</v>
      </c>
      <c r="D87" s="279"/>
      <c r="E87" s="279"/>
      <c r="F87" s="302" t="s">
        <v>887</v>
      </c>
      <c r="G87" s="303"/>
      <c r="H87" s="279" t="s">
        <v>901</v>
      </c>
      <c r="I87" s="279" t="s">
        <v>883</v>
      </c>
      <c r="J87" s="279">
        <v>50</v>
      </c>
      <c r="K87" s="293"/>
    </row>
    <row r="88" s="1" customFormat="1" ht="15" customHeight="1">
      <c r="B88" s="304"/>
      <c r="C88" s="279" t="s">
        <v>902</v>
      </c>
      <c r="D88" s="279"/>
      <c r="E88" s="279"/>
      <c r="F88" s="302" t="s">
        <v>887</v>
      </c>
      <c r="G88" s="303"/>
      <c r="H88" s="279" t="s">
        <v>903</v>
      </c>
      <c r="I88" s="279" t="s">
        <v>883</v>
      </c>
      <c r="J88" s="279">
        <v>20</v>
      </c>
      <c r="K88" s="293"/>
    </row>
    <row r="89" s="1" customFormat="1" ht="15" customHeight="1">
      <c r="B89" s="304"/>
      <c r="C89" s="279" t="s">
        <v>904</v>
      </c>
      <c r="D89" s="279"/>
      <c r="E89" s="279"/>
      <c r="F89" s="302" t="s">
        <v>887</v>
      </c>
      <c r="G89" s="303"/>
      <c r="H89" s="279" t="s">
        <v>905</v>
      </c>
      <c r="I89" s="279" t="s">
        <v>883</v>
      </c>
      <c r="J89" s="279">
        <v>20</v>
      </c>
      <c r="K89" s="293"/>
    </row>
    <row r="90" s="1" customFormat="1" ht="15" customHeight="1">
      <c r="B90" s="304"/>
      <c r="C90" s="279" t="s">
        <v>906</v>
      </c>
      <c r="D90" s="279"/>
      <c r="E90" s="279"/>
      <c r="F90" s="302" t="s">
        <v>887</v>
      </c>
      <c r="G90" s="303"/>
      <c r="H90" s="279" t="s">
        <v>907</v>
      </c>
      <c r="I90" s="279" t="s">
        <v>883</v>
      </c>
      <c r="J90" s="279">
        <v>50</v>
      </c>
      <c r="K90" s="293"/>
    </row>
    <row r="91" s="1" customFormat="1" ht="15" customHeight="1">
      <c r="B91" s="304"/>
      <c r="C91" s="279" t="s">
        <v>908</v>
      </c>
      <c r="D91" s="279"/>
      <c r="E91" s="279"/>
      <c r="F91" s="302" t="s">
        <v>887</v>
      </c>
      <c r="G91" s="303"/>
      <c r="H91" s="279" t="s">
        <v>908</v>
      </c>
      <c r="I91" s="279" t="s">
        <v>883</v>
      </c>
      <c r="J91" s="279">
        <v>50</v>
      </c>
      <c r="K91" s="293"/>
    </row>
    <row r="92" s="1" customFormat="1" ht="15" customHeight="1">
      <c r="B92" s="304"/>
      <c r="C92" s="279" t="s">
        <v>909</v>
      </c>
      <c r="D92" s="279"/>
      <c r="E92" s="279"/>
      <c r="F92" s="302" t="s">
        <v>887</v>
      </c>
      <c r="G92" s="303"/>
      <c r="H92" s="279" t="s">
        <v>910</v>
      </c>
      <c r="I92" s="279" t="s">
        <v>883</v>
      </c>
      <c r="J92" s="279">
        <v>255</v>
      </c>
      <c r="K92" s="293"/>
    </row>
    <row r="93" s="1" customFormat="1" ht="15" customHeight="1">
      <c r="B93" s="304"/>
      <c r="C93" s="279" t="s">
        <v>911</v>
      </c>
      <c r="D93" s="279"/>
      <c r="E93" s="279"/>
      <c r="F93" s="302" t="s">
        <v>881</v>
      </c>
      <c r="G93" s="303"/>
      <c r="H93" s="279" t="s">
        <v>912</v>
      </c>
      <c r="I93" s="279" t="s">
        <v>913</v>
      </c>
      <c r="J93" s="279"/>
      <c r="K93" s="293"/>
    </row>
    <row r="94" s="1" customFormat="1" ht="15" customHeight="1">
      <c r="B94" s="304"/>
      <c r="C94" s="279" t="s">
        <v>914</v>
      </c>
      <c r="D94" s="279"/>
      <c r="E94" s="279"/>
      <c r="F94" s="302" t="s">
        <v>881</v>
      </c>
      <c r="G94" s="303"/>
      <c r="H94" s="279" t="s">
        <v>915</v>
      </c>
      <c r="I94" s="279" t="s">
        <v>916</v>
      </c>
      <c r="J94" s="279"/>
      <c r="K94" s="293"/>
    </row>
    <row r="95" s="1" customFormat="1" ht="15" customHeight="1">
      <c r="B95" s="304"/>
      <c r="C95" s="279" t="s">
        <v>917</v>
      </c>
      <c r="D95" s="279"/>
      <c r="E95" s="279"/>
      <c r="F95" s="302" t="s">
        <v>881</v>
      </c>
      <c r="G95" s="303"/>
      <c r="H95" s="279" t="s">
        <v>917</v>
      </c>
      <c r="I95" s="279" t="s">
        <v>916</v>
      </c>
      <c r="J95" s="279"/>
      <c r="K95" s="293"/>
    </row>
    <row r="96" s="1" customFormat="1" ht="15" customHeight="1">
      <c r="B96" s="304"/>
      <c r="C96" s="279" t="s">
        <v>39</v>
      </c>
      <c r="D96" s="279"/>
      <c r="E96" s="279"/>
      <c r="F96" s="302" t="s">
        <v>881</v>
      </c>
      <c r="G96" s="303"/>
      <c r="H96" s="279" t="s">
        <v>918</v>
      </c>
      <c r="I96" s="279" t="s">
        <v>916</v>
      </c>
      <c r="J96" s="279"/>
      <c r="K96" s="293"/>
    </row>
    <row r="97" s="1" customFormat="1" ht="15" customHeight="1">
      <c r="B97" s="304"/>
      <c r="C97" s="279" t="s">
        <v>49</v>
      </c>
      <c r="D97" s="279"/>
      <c r="E97" s="279"/>
      <c r="F97" s="302" t="s">
        <v>881</v>
      </c>
      <c r="G97" s="303"/>
      <c r="H97" s="279" t="s">
        <v>919</v>
      </c>
      <c r="I97" s="279" t="s">
        <v>916</v>
      </c>
      <c r="J97" s="279"/>
      <c r="K97" s="293"/>
    </row>
    <row r="98" s="1" customFormat="1" ht="15" customHeight="1">
      <c r="B98" s="307"/>
      <c r="C98" s="308"/>
      <c r="D98" s="308"/>
      <c r="E98" s="308"/>
      <c r="F98" s="308"/>
      <c r="G98" s="308"/>
      <c r="H98" s="308"/>
      <c r="I98" s="308"/>
      <c r="J98" s="308"/>
      <c r="K98" s="309"/>
    </row>
    <row r="99" s="1" customFormat="1" ht="18.75" customHeight="1">
      <c r="B99" s="310"/>
      <c r="C99" s="311"/>
      <c r="D99" s="311"/>
      <c r="E99" s="311"/>
      <c r="F99" s="311"/>
      <c r="G99" s="311"/>
      <c r="H99" s="311"/>
      <c r="I99" s="311"/>
      <c r="J99" s="311"/>
      <c r="K99" s="310"/>
    </row>
    <row r="100" s="1" customFormat="1" ht="18.75" customHeight="1">
      <c r="B100" s="287"/>
      <c r="C100" s="287"/>
      <c r="D100" s="287"/>
      <c r="E100" s="287"/>
      <c r="F100" s="287"/>
      <c r="G100" s="287"/>
      <c r="H100" s="287"/>
      <c r="I100" s="287"/>
      <c r="J100" s="287"/>
      <c r="K100" s="287"/>
    </row>
    <row r="101" s="1" customFormat="1" ht="7.5" customHeight="1">
      <c r="B101" s="288"/>
      <c r="C101" s="289"/>
      <c r="D101" s="289"/>
      <c r="E101" s="289"/>
      <c r="F101" s="289"/>
      <c r="G101" s="289"/>
      <c r="H101" s="289"/>
      <c r="I101" s="289"/>
      <c r="J101" s="289"/>
      <c r="K101" s="290"/>
    </row>
    <row r="102" s="1" customFormat="1" ht="45" customHeight="1">
      <c r="B102" s="291"/>
      <c r="C102" s="292" t="s">
        <v>920</v>
      </c>
      <c r="D102" s="292"/>
      <c r="E102" s="292"/>
      <c r="F102" s="292"/>
      <c r="G102" s="292"/>
      <c r="H102" s="292"/>
      <c r="I102" s="292"/>
      <c r="J102" s="292"/>
      <c r="K102" s="293"/>
    </row>
    <row r="103" s="1" customFormat="1" ht="17.25" customHeight="1">
      <c r="B103" s="291"/>
      <c r="C103" s="294" t="s">
        <v>875</v>
      </c>
      <c r="D103" s="294"/>
      <c r="E103" s="294"/>
      <c r="F103" s="294" t="s">
        <v>876</v>
      </c>
      <c r="G103" s="295"/>
      <c r="H103" s="294" t="s">
        <v>55</v>
      </c>
      <c r="I103" s="294" t="s">
        <v>58</v>
      </c>
      <c r="J103" s="294" t="s">
        <v>877</v>
      </c>
      <c r="K103" s="293"/>
    </row>
    <row r="104" s="1" customFormat="1" ht="17.25" customHeight="1">
      <c r="B104" s="291"/>
      <c r="C104" s="296" t="s">
        <v>878</v>
      </c>
      <c r="D104" s="296"/>
      <c r="E104" s="296"/>
      <c r="F104" s="297" t="s">
        <v>879</v>
      </c>
      <c r="G104" s="298"/>
      <c r="H104" s="296"/>
      <c r="I104" s="296"/>
      <c r="J104" s="296" t="s">
        <v>880</v>
      </c>
      <c r="K104" s="293"/>
    </row>
    <row r="105" s="1" customFormat="1" ht="5.25" customHeight="1">
      <c r="B105" s="291"/>
      <c r="C105" s="294"/>
      <c r="D105" s="294"/>
      <c r="E105" s="294"/>
      <c r="F105" s="294"/>
      <c r="G105" s="312"/>
      <c r="H105" s="294"/>
      <c r="I105" s="294"/>
      <c r="J105" s="294"/>
      <c r="K105" s="293"/>
    </row>
    <row r="106" s="1" customFormat="1" ht="15" customHeight="1">
      <c r="B106" s="291"/>
      <c r="C106" s="279" t="s">
        <v>54</v>
      </c>
      <c r="D106" s="301"/>
      <c r="E106" s="301"/>
      <c r="F106" s="302" t="s">
        <v>881</v>
      </c>
      <c r="G106" s="279"/>
      <c r="H106" s="279" t="s">
        <v>921</v>
      </c>
      <c r="I106" s="279" t="s">
        <v>883</v>
      </c>
      <c r="J106" s="279">
        <v>20</v>
      </c>
      <c r="K106" s="293"/>
    </row>
    <row r="107" s="1" customFormat="1" ht="15" customHeight="1">
      <c r="B107" s="291"/>
      <c r="C107" s="279" t="s">
        <v>884</v>
      </c>
      <c r="D107" s="279"/>
      <c r="E107" s="279"/>
      <c r="F107" s="302" t="s">
        <v>881</v>
      </c>
      <c r="G107" s="279"/>
      <c r="H107" s="279" t="s">
        <v>921</v>
      </c>
      <c r="I107" s="279" t="s">
        <v>883</v>
      </c>
      <c r="J107" s="279">
        <v>120</v>
      </c>
      <c r="K107" s="293"/>
    </row>
    <row r="108" s="1" customFormat="1" ht="15" customHeight="1">
      <c r="B108" s="304"/>
      <c r="C108" s="279" t="s">
        <v>886</v>
      </c>
      <c r="D108" s="279"/>
      <c r="E108" s="279"/>
      <c r="F108" s="302" t="s">
        <v>887</v>
      </c>
      <c r="G108" s="279"/>
      <c r="H108" s="279" t="s">
        <v>921</v>
      </c>
      <c r="I108" s="279" t="s">
        <v>883</v>
      </c>
      <c r="J108" s="279">
        <v>50</v>
      </c>
      <c r="K108" s="293"/>
    </row>
    <row r="109" s="1" customFormat="1" ht="15" customHeight="1">
      <c r="B109" s="304"/>
      <c r="C109" s="279" t="s">
        <v>889</v>
      </c>
      <c r="D109" s="279"/>
      <c r="E109" s="279"/>
      <c r="F109" s="302" t="s">
        <v>881</v>
      </c>
      <c r="G109" s="279"/>
      <c r="H109" s="279" t="s">
        <v>921</v>
      </c>
      <c r="I109" s="279" t="s">
        <v>891</v>
      </c>
      <c r="J109" s="279"/>
      <c r="K109" s="293"/>
    </row>
    <row r="110" s="1" customFormat="1" ht="15" customHeight="1">
      <c r="B110" s="304"/>
      <c r="C110" s="279" t="s">
        <v>900</v>
      </c>
      <c r="D110" s="279"/>
      <c r="E110" s="279"/>
      <c r="F110" s="302" t="s">
        <v>887</v>
      </c>
      <c r="G110" s="279"/>
      <c r="H110" s="279" t="s">
        <v>921</v>
      </c>
      <c r="I110" s="279" t="s">
        <v>883</v>
      </c>
      <c r="J110" s="279">
        <v>50</v>
      </c>
      <c r="K110" s="293"/>
    </row>
    <row r="111" s="1" customFormat="1" ht="15" customHeight="1">
      <c r="B111" s="304"/>
      <c r="C111" s="279" t="s">
        <v>908</v>
      </c>
      <c r="D111" s="279"/>
      <c r="E111" s="279"/>
      <c r="F111" s="302" t="s">
        <v>887</v>
      </c>
      <c r="G111" s="279"/>
      <c r="H111" s="279" t="s">
        <v>921</v>
      </c>
      <c r="I111" s="279" t="s">
        <v>883</v>
      </c>
      <c r="J111" s="279">
        <v>50</v>
      </c>
      <c r="K111" s="293"/>
    </row>
    <row r="112" s="1" customFormat="1" ht="15" customHeight="1">
      <c r="B112" s="304"/>
      <c r="C112" s="279" t="s">
        <v>906</v>
      </c>
      <c r="D112" s="279"/>
      <c r="E112" s="279"/>
      <c r="F112" s="302" t="s">
        <v>887</v>
      </c>
      <c r="G112" s="279"/>
      <c r="H112" s="279" t="s">
        <v>921</v>
      </c>
      <c r="I112" s="279" t="s">
        <v>883</v>
      </c>
      <c r="J112" s="279">
        <v>50</v>
      </c>
      <c r="K112" s="293"/>
    </row>
    <row r="113" s="1" customFormat="1" ht="15" customHeight="1">
      <c r="B113" s="304"/>
      <c r="C113" s="279" t="s">
        <v>54</v>
      </c>
      <c r="D113" s="279"/>
      <c r="E113" s="279"/>
      <c r="F113" s="302" t="s">
        <v>881</v>
      </c>
      <c r="G113" s="279"/>
      <c r="H113" s="279" t="s">
        <v>922</v>
      </c>
      <c r="I113" s="279" t="s">
        <v>883</v>
      </c>
      <c r="J113" s="279">
        <v>20</v>
      </c>
      <c r="K113" s="293"/>
    </row>
    <row r="114" s="1" customFormat="1" ht="15" customHeight="1">
      <c r="B114" s="304"/>
      <c r="C114" s="279" t="s">
        <v>923</v>
      </c>
      <c r="D114" s="279"/>
      <c r="E114" s="279"/>
      <c r="F114" s="302" t="s">
        <v>881</v>
      </c>
      <c r="G114" s="279"/>
      <c r="H114" s="279" t="s">
        <v>924</v>
      </c>
      <c r="I114" s="279" t="s">
        <v>883</v>
      </c>
      <c r="J114" s="279">
        <v>120</v>
      </c>
      <c r="K114" s="293"/>
    </row>
    <row r="115" s="1" customFormat="1" ht="15" customHeight="1">
      <c r="B115" s="304"/>
      <c r="C115" s="279" t="s">
        <v>39</v>
      </c>
      <c r="D115" s="279"/>
      <c r="E115" s="279"/>
      <c r="F115" s="302" t="s">
        <v>881</v>
      </c>
      <c r="G115" s="279"/>
      <c r="H115" s="279" t="s">
        <v>925</v>
      </c>
      <c r="I115" s="279" t="s">
        <v>916</v>
      </c>
      <c r="J115" s="279"/>
      <c r="K115" s="293"/>
    </row>
    <row r="116" s="1" customFormat="1" ht="15" customHeight="1">
      <c r="B116" s="304"/>
      <c r="C116" s="279" t="s">
        <v>49</v>
      </c>
      <c r="D116" s="279"/>
      <c r="E116" s="279"/>
      <c r="F116" s="302" t="s">
        <v>881</v>
      </c>
      <c r="G116" s="279"/>
      <c r="H116" s="279" t="s">
        <v>926</v>
      </c>
      <c r="I116" s="279" t="s">
        <v>916</v>
      </c>
      <c r="J116" s="279"/>
      <c r="K116" s="293"/>
    </row>
    <row r="117" s="1" customFormat="1" ht="15" customHeight="1">
      <c r="B117" s="304"/>
      <c r="C117" s="279" t="s">
        <v>58</v>
      </c>
      <c r="D117" s="279"/>
      <c r="E117" s="279"/>
      <c r="F117" s="302" t="s">
        <v>881</v>
      </c>
      <c r="G117" s="279"/>
      <c r="H117" s="279" t="s">
        <v>927</v>
      </c>
      <c r="I117" s="279" t="s">
        <v>928</v>
      </c>
      <c r="J117" s="279"/>
      <c r="K117" s="293"/>
    </row>
    <row r="118" s="1" customFormat="1" ht="15" customHeight="1">
      <c r="B118" s="307"/>
      <c r="C118" s="313"/>
      <c r="D118" s="313"/>
      <c r="E118" s="313"/>
      <c r="F118" s="313"/>
      <c r="G118" s="313"/>
      <c r="H118" s="313"/>
      <c r="I118" s="313"/>
      <c r="J118" s="313"/>
      <c r="K118" s="309"/>
    </row>
    <row r="119" s="1" customFormat="1" ht="18.75" customHeight="1">
      <c r="B119" s="314"/>
      <c r="C119" s="315"/>
      <c r="D119" s="315"/>
      <c r="E119" s="315"/>
      <c r="F119" s="316"/>
      <c r="G119" s="315"/>
      <c r="H119" s="315"/>
      <c r="I119" s="315"/>
      <c r="J119" s="315"/>
      <c r="K119" s="314"/>
    </row>
    <row r="120" s="1" customFormat="1" ht="18.75" customHeight="1">
      <c r="B120" s="287"/>
      <c r="C120" s="287"/>
      <c r="D120" s="287"/>
      <c r="E120" s="287"/>
      <c r="F120" s="287"/>
      <c r="G120" s="287"/>
      <c r="H120" s="287"/>
      <c r="I120" s="287"/>
      <c r="J120" s="287"/>
      <c r="K120" s="287"/>
    </row>
    <row r="121" s="1" customFormat="1" ht="7.5" customHeight="1">
      <c r="B121" s="317"/>
      <c r="C121" s="318"/>
      <c r="D121" s="318"/>
      <c r="E121" s="318"/>
      <c r="F121" s="318"/>
      <c r="G121" s="318"/>
      <c r="H121" s="318"/>
      <c r="I121" s="318"/>
      <c r="J121" s="318"/>
      <c r="K121" s="319"/>
    </row>
    <row r="122" s="1" customFormat="1" ht="45" customHeight="1">
      <c r="B122" s="320"/>
      <c r="C122" s="270" t="s">
        <v>929</v>
      </c>
      <c r="D122" s="270"/>
      <c r="E122" s="270"/>
      <c r="F122" s="270"/>
      <c r="G122" s="270"/>
      <c r="H122" s="270"/>
      <c r="I122" s="270"/>
      <c r="J122" s="270"/>
      <c r="K122" s="321"/>
    </row>
    <row r="123" s="1" customFormat="1" ht="17.25" customHeight="1">
      <c r="B123" s="322"/>
      <c r="C123" s="294" t="s">
        <v>875</v>
      </c>
      <c r="D123" s="294"/>
      <c r="E123" s="294"/>
      <c r="F123" s="294" t="s">
        <v>876</v>
      </c>
      <c r="G123" s="295"/>
      <c r="H123" s="294" t="s">
        <v>55</v>
      </c>
      <c r="I123" s="294" t="s">
        <v>58</v>
      </c>
      <c r="J123" s="294" t="s">
        <v>877</v>
      </c>
      <c r="K123" s="323"/>
    </row>
    <row r="124" s="1" customFormat="1" ht="17.25" customHeight="1">
      <c r="B124" s="322"/>
      <c r="C124" s="296" t="s">
        <v>878</v>
      </c>
      <c r="D124" s="296"/>
      <c r="E124" s="296"/>
      <c r="F124" s="297" t="s">
        <v>879</v>
      </c>
      <c r="G124" s="298"/>
      <c r="H124" s="296"/>
      <c r="I124" s="296"/>
      <c r="J124" s="296" t="s">
        <v>880</v>
      </c>
      <c r="K124" s="323"/>
    </row>
    <row r="125" s="1" customFormat="1" ht="5.25" customHeight="1">
      <c r="B125" s="324"/>
      <c r="C125" s="299"/>
      <c r="D125" s="299"/>
      <c r="E125" s="299"/>
      <c r="F125" s="299"/>
      <c r="G125" s="325"/>
      <c r="H125" s="299"/>
      <c r="I125" s="299"/>
      <c r="J125" s="299"/>
      <c r="K125" s="326"/>
    </row>
    <row r="126" s="1" customFormat="1" ht="15" customHeight="1">
      <c r="B126" s="324"/>
      <c r="C126" s="279" t="s">
        <v>884</v>
      </c>
      <c r="D126" s="301"/>
      <c r="E126" s="301"/>
      <c r="F126" s="302" t="s">
        <v>881</v>
      </c>
      <c r="G126" s="279"/>
      <c r="H126" s="279" t="s">
        <v>921</v>
      </c>
      <c r="I126" s="279" t="s">
        <v>883</v>
      </c>
      <c r="J126" s="279">
        <v>120</v>
      </c>
      <c r="K126" s="327"/>
    </row>
    <row r="127" s="1" customFormat="1" ht="15" customHeight="1">
      <c r="B127" s="324"/>
      <c r="C127" s="279" t="s">
        <v>930</v>
      </c>
      <c r="D127" s="279"/>
      <c r="E127" s="279"/>
      <c r="F127" s="302" t="s">
        <v>881</v>
      </c>
      <c r="G127" s="279"/>
      <c r="H127" s="279" t="s">
        <v>931</v>
      </c>
      <c r="I127" s="279" t="s">
        <v>883</v>
      </c>
      <c r="J127" s="279" t="s">
        <v>932</v>
      </c>
      <c r="K127" s="327"/>
    </row>
    <row r="128" s="1" customFormat="1" ht="15" customHeight="1">
      <c r="B128" s="324"/>
      <c r="C128" s="279" t="s">
        <v>829</v>
      </c>
      <c r="D128" s="279"/>
      <c r="E128" s="279"/>
      <c r="F128" s="302" t="s">
        <v>881</v>
      </c>
      <c r="G128" s="279"/>
      <c r="H128" s="279" t="s">
        <v>933</v>
      </c>
      <c r="I128" s="279" t="s">
        <v>883</v>
      </c>
      <c r="J128" s="279" t="s">
        <v>932</v>
      </c>
      <c r="K128" s="327"/>
    </row>
    <row r="129" s="1" customFormat="1" ht="15" customHeight="1">
      <c r="B129" s="324"/>
      <c r="C129" s="279" t="s">
        <v>892</v>
      </c>
      <c r="D129" s="279"/>
      <c r="E129" s="279"/>
      <c r="F129" s="302" t="s">
        <v>887</v>
      </c>
      <c r="G129" s="279"/>
      <c r="H129" s="279" t="s">
        <v>893</v>
      </c>
      <c r="I129" s="279" t="s">
        <v>883</v>
      </c>
      <c r="J129" s="279">
        <v>15</v>
      </c>
      <c r="K129" s="327"/>
    </row>
    <row r="130" s="1" customFormat="1" ht="15" customHeight="1">
      <c r="B130" s="324"/>
      <c r="C130" s="305" t="s">
        <v>894</v>
      </c>
      <c r="D130" s="305"/>
      <c r="E130" s="305"/>
      <c r="F130" s="306" t="s">
        <v>887</v>
      </c>
      <c r="G130" s="305"/>
      <c r="H130" s="305" t="s">
        <v>895</v>
      </c>
      <c r="I130" s="305" t="s">
        <v>883</v>
      </c>
      <c r="J130" s="305">
        <v>15</v>
      </c>
      <c r="K130" s="327"/>
    </row>
    <row r="131" s="1" customFormat="1" ht="15" customHeight="1">
      <c r="B131" s="324"/>
      <c r="C131" s="305" t="s">
        <v>896</v>
      </c>
      <c r="D131" s="305"/>
      <c r="E131" s="305"/>
      <c r="F131" s="306" t="s">
        <v>887</v>
      </c>
      <c r="G131" s="305"/>
      <c r="H131" s="305" t="s">
        <v>897</v>
      </c>
      <c r="I131" s="305" t="s">
        <v>883</v>
      </c>
      <c r="J131" s="305">
        <v>20</v>
      </c>
      <c r="K131" s="327"/>
    </row>
    <row r="132" s="1" customFormat="1" ht="15" customHeight="1">
      <c r="B132" s="324"/>
      <c r="C132" s="305" t="s">
        <v>898</v>
      </c>
      <c r="D132" s="305"/>
      <c r="E132" s="305"/>
      <c r="F132" s="306" t="s">
        <v>887</v>
      </c>
      <c r="G132" s="305"/>
      <c r="H132" s="305" t="s">
        <v>899</v>
      </c>
      <c r="I132" s="305" t="s">
        <v>883</v>
      </c>
      <c r="J132" s="305">
        <v>20</v>
      </c>
      <c r="K132" s="327"/>
    </row>
    <row r="133" s="1" customFormat="1" ht="15" customHeight="1">
      <c r="B133" s="324"/>
      <c r="C133" s="279" t="s">
        <v>886</v>
      </c>
      <c r="D133" s="279"/>
      <c r="E133" s="279"/>
      <c r="F133" s="302" t="s">
        <v>887</v>
      </c>
      <c r="G133" s="279"/>
      <c r="H133" s="279" t="s">
        <v>921</v>
      </c>
      <c r="I133" s="279" t="s">
        <v>883</v>
      </c>
      <c r="J133" s="279">
        <v>50</v>
      </c>
      <c r="K133" s="327"/>
    </row>
    <row r="134" s="1" customFormat="1" ht="15" customHeight="1">
      <c r="B134" s="324"/>
      <c r="C134" s="279" t="s">
        <v>900</v>
      </c>
      <c r="D134" s="279"/>
      <c r="E134" s="279"/>
      <c r="F134" s="302" t="s">
        <v>887</v>
      </c>
      <c r="G134" s="279"/>
      <c r="H134" s="279" t="s">
        <v>921</v>
      </c>
      <c r="I134" s="279" t="s">
        <v>883</v>
      </c>
      <c r="J134" s="279">
        <v>50</v>
      </c>
      <c r="K134" s="327"/>
    </row>
    <row r="135" s="1" customFormat="1" ht="15" customHeight="1">
      <c r="B135" s="324"/>
      <c r="C135" s="279" t="s">
        <v>906</v>
      </c>
      <c r="D135" s="279"/>
      <c r="E135" s="279"/>
      <c r="F135" s="302" t="s">
        <v>887</v>
      </c>
      <c r="G135" s="279"/>
      <c r="H135" s="279" t="s">
        <v>921</v>
      </c>
      <c r="I135" s="279" t="s">
        <v>883</v>
      </c>
      <c r="J135" s="279">
        <v>50</v>
      </c>
      <c r="K135" s="327"/>
    </row>
    <row r="136" s="1" customFormat="1" ht="15" customHeight="1">
      <c r="B136" s="324"/>
      <c r="C136" s="279" t="s">
        <v>908</v>
      </c>
      <c r="D136" s="279"/>
      <c r="E136" s="279"/>
      <c r="F136" s="302" t="s">
        <v>887</v>
      </c>
      <c r="G136" s="279"/>
      <c r="H136" s="279" t="s">
        <v>921</v>
      </c>
      <c r="I136" s="279" t="s">
        <v>883</v>
      </c>
      <c r="J136" s="279">
        <v>50</v>
      </c>
      <c r="K136" s="327"/>
    </row>
    <row r="137" s="1" customFormat="1" ht="15" customHeight="1">
      <c r="B137" s="324"/>
      <c r="C137" s="279" t="s">
        <v>909</v>
      </c>
      <c r="D137" s="279"/>
      <c r="E137" s="279"/>
      <c r="F137" s="302" t="s">
        <v>887</v>
      </c>
      <c r="G137" s="279"/>
      <c r="H137" s="279" t="s">
        <v>934</v>
      </c>
      <c r="I137" s="279" t="s">
        <v>883</v>
      </c>
      <c r="J137" s="279">
        <v>255</v>
      </c>
      <c r="K137" s="327"/>
    </row>
    <row r="138" s="1" customFormat="1" ht="15" customHeight="1">
      <c r="B138" s="324"/>
      <c r="C138" s="279" t="s">
        <v>911</v>
      </c>
      <c r="D138" s="279"/>
      <c r="E138" s="279"/>
      <c r="F138" s="302" t="s">
        <v>881</v>
      </c>
      <c r="G138" s="279"/>
      <c r="H138" s="279" t="s">
        <v>935</v>
      </c>
      <c r="I138" s="279" t="s">
        <v>913</v>
      </c>
      <c r="J138" s="279"/>
      <c r="K138" s="327"/>
    </row>
    <row r="139" s="1" customFormat="1" ht="15" customHeight="1">
      <c r="B139" s="324"/>
      <c r="C139" s="279" t="s">
        <v>914</v>
      </c>
      <c r="D139" s="279"/>
      <c r="E139" s="279"/>
      <c r="F139" s="302" t="s">
        <v>881</v>
      </c>
      <c r="G139" s="279"/>
      <c r="H139" s="279" t="s">
        <v>936</v>
      </c>
      <c r="I139" s="279" t="s">
        <v>916</v>
      </c>
      <c r="J139" s="279"/>
      <c r="K139" s="327"/>
    </row>
    <row r="140" s="1" customFormat="1" ht="15" customHeight="1">
      <c r="B140" s="324"/>
      <c r="C140" s="279" t="s">
        <v>917</v>
      </c>
      <c r="D140" s="279"/>
      <c r="E140" s="279"/>
      <c r="F140" s="302" t="s">
        <v>881</v>
      </c>
      <c r="G140" s="279"/>
      <c r="H140" s="279" t="s">
        <v>917</v>
      </c>
      <c r="I140" s="279" t="s">
        <v>916</v>
      </c>
      <c r="J140" s="279"/>
      <c r="K140" s="327"/>
    </row>
    <row r="141" s="1" customFormat="1" ht="15" customHeight="1">
      <c r="B141" s="324"/>
      <c r="C141" s="279" t="s">
        <v>39</v>
      </c>
      <c r="D141" s="279"/>
      <c r="E141" s="279"/>
      <c r="F141" s="302" t="s">
        <v>881</v>
      </c>
      <c r="G141" s="279"/>
      <c r="H141" s="279" t="s">
        <v>937</v>
      </c>
      <c r="I141" s="279" t="s">
        <v>916</v>
      </c>
      <c r="J141" s="279"/>
      <c r="K141" s="327"/>
    </row>
    <row r="142" s="1" customFormat="1" ht="15" customHeight="1">
      <c r="B142" s="324"/>
      <c r="C142" s="279" t="s">
        <v>938</v>
      </c>
      <c r="D142" s="279"/>
      <c r="E142" s="279"/>
      <c r="F142" s="302" t="s">
        <v>881</v>
      </c>
      <c r="G142" s="279"/>
      <c r="H142" s="279" t="s">
        <v>939</v>
      </c>
      <c r="I142" s="279" t="s">
        <v>916</v>
      </c>
      <c r="J142" s="279"/>
      <c r="K142" s="327"/>
    </row>
    <row r="143" s="1" customFormat="1" ht="15" customHeight="1">
      <c r="B143" s="328"/>
      <c r="C143" s="329"/>
      <c r="D143" s="329"/>
      <c r="E143" s="329"/>
      <c r="F143" s="329"/>
      <c r="G143" s="329"/>
      <c r="H143" s="329"/>
      <c r="I143" s="329"/>
      <c r="J143" s="329"/>
      <c r="K143" s="330"/>
    </row>
    <row r="144" s="1" customFormat="1" ht="18.75" customHeight="1">
      <c r="B144" s="315"/>
      <c r="C144" s="315"/>
      <c r="D144" s="315"/>
      <c r="E144" s="315"/>
      <c r="F144" s="316"/>
      <c r="G144" s="315"/>
      <c r="H144" s="315"/>
      <c r="I144" s="315"/>
      <c r="J144" s="315"/>
      <c r="K144" s="315"/>
    </row>
    <row r="145" s="1" customFormat="1" ht="18.75" customHeight="1">
      <c r="B145" s="287"/>
      <c r="C145" s="287"/>
      <c r="D145" s="287"/>
      <c r="E145" s="287"/>
      <c r="F145" s="287"/>
      <c r="G145" s="287"/>
      <c r="H145" s="287"/>
      <c r="I145" s="287"/>
      <c r="J145" s="287"/>
      <c r="K145" s="287"/>
    </row>
    <row r="146" s="1" customFormat="1" ht="7.5" customHeight="1">
      <c r="B146" s="288"/>
      <c r="C146" s="289"/>
      <c r="D146" s="289"/>
      <c r="E146" s="289"/>
      <c r="F146" s="289"/>
      <c r="G146" s="289"/>
      <c r="H146" s="289"/>
      <c r="I146" s="289"/>
      <c r="J146" s="289"/>
      <c r="K146" s="290"/>
    </row>
    <row r="147" s="1" customFormat="1" ht="45" customHeight="1">
      <c r="B147" s="291"/>
      <c r="C147" s="292" t="s">
        <v>940</v>
      </c>
      <c r="D147" s="292"/>
      <c r="E147" s="292"/>
      <c r="F147" s="292"/>
      <c r="G147" s="292"/>
      <c r="H147" s="292"/>
      <c r="I147" s="292"/>
      <c r="J147" s="292"/>
      <c r="K147" s="293"/>
    </row>
    <row r="148" s="1" customFormat="1" ht="17.25" customHeight="1">
      <c r="B148" s="291"/>
      <c r="C148" s="294" t="s">
        <v>875</v>
      </c>
      <c r="D148" s="294"/>
      <c r="E148" s="294"/>
      <c r="F148" s="294" t="s">
        <v>876</v>
      </c>
      <c r="G148" s="295"/>
      <c r="H148" s="294" t="s">
        <v>55</v>
      </c>
      <c r="I148" s="294" t="s">
        <v>58</v>
      </c>
      <c r="J148" s="294" t="s">
        <v>877</v>
      </c>
      <c r="K148" s="293"/>
    </row>
    <row r="149" s="1" customFormat="1" ht="17.25" customHeight="1">
      <c r="B149" s="291"/>
      <c r="C149" s="296" t="s">
        <v>878</v>
      </c>
      <c r="D149" s="296"/>
      <c r="E149" s="296"/>
      <c r="F149" s="297" t="s">
        <v>879</v>
      </c>
      <c r="G149" s="298"/>
      <c r="H149" s="296"/>
      <c r="I149" s="296"/>
      <c r="J149" s="296" t="s">
        <v>880</v>
      </c>
      <c r="K149" s="293"/>
    </row>
    <row r="150" s="1" customFormat="1" ht="5.25" customHeight="1">
      <c r="B150" s="304"/>
      <c r="C150" s="299"/>
      <c r="D150" s="299"/>
      <c r="E150" s="299"/>
      <c r="F150" s="299"/>
      <c r="G150" s="300"/>
      <c r="H150" s="299"/>
      <c r="I150" s="299"/>
      <c r="J150" s="299"/>
      <c r="K150" s="327"/>
    </row>
    <row r="151" s="1" customFormat="1" ht="15" customHeight="1">
      <c r="B151" s="304"/>
      <c r="C151" s="331" t="s">
        <v>884</v>
      </c>
      <c r="D151" s="279"/>
      <c r="E151" s="279"/>
      <c r="F151" s="332" t="s">
        <v>881</v>
      </c>
      <c r="G151" s="279"/>
      <c r="H151" s="331" t="s">
        <v>921</v>
      </c>
      <c r="I151" s="331" t="s">
        <v>883</v>
      </c>
      <c r="J151" s="331">
        <v>120</v>
      </c>
      <c r="K151" s="327"/>
    </row>
    <row r="152" s="1" customFormat="1" ht="15" customHeight="1">
      <c r="B152" s="304"/>
      <c r="C152" s="331" t="s">
        <v>930</v>
      </c>
      <c r="D152" s="279"/>
      <c r="E152" s="279"/>
      <c r="F152" s="332" t="s">
        <v>881</v>
      </c>
      <c r="G152" s="279"/>
      <c r="H152" s="331" t="s">
        <v>941</v>
      </c>
      <c r="I152" s="331" t="s">
        <v>883</v>
      </c>
      <c r="J152" s="331" t="s">
        <v>932</v>
      </c>
      <c r="K152" s="327"/>
    </row>
    <row r="153" s="1" customFormat="1" ht="15" customHeight="1">
      <c r="B153" s="304"/>
      <c r="C153" s="331" t="s">
        <v>829</v>
      </c>
      <c r="D153" s="279"/>
      <c r="E153" s="279"/>
      <c r="F153" s="332" t="s">
        <v>881</v>
      </c>
      <c r="G153" s="279"/>
      <c r="H153" s="331" t="s">
        <v>942</v>
      </c>
      <c r="I153" s="331" t="s">
        <v>883</v>
      </c>
      <c r="J153" s="331" t="s">
        <v>932</v>
      </c>
      <c r="K153" s="327"/>
    </row>
    <row r="154" s="1" customFormat="1" ht="15" customHeight="1">
      <c r="B154" s="304"/>
      <c r="C154" s="331" t="s">
        <v>886</v>
      </c>
      <c r="D154" s="279"/>
      <c r="E154" s="279"/>
      <c r="F154" s="332" t="s">
        <v>887</v>
      </c>
      <c r="G154" s="279"/>
      <c r="H154" s="331" t="s">
        <v>921</v>
      </c>
      <c r="I154" s="331" t="s">
        <v>883</v>
      </c>
      <c r="J154" s="331">
        <v>50</v>
      </c>
      <c r="K154" s="327"/>
    </row>
    <row r="155" s="1" customFormat="1" ht="15" customHeight="1">
      <c r="B155" s="304"/>
      <c r="C155" s="331" t="s">
        <v>889</v>
      </c>
      <c r="D155" s="279"/>
      <c r="E155" s="279"/>
      <c r="F155" s="332" t="s">
        <v>881</v>
      </c>
      <c r="G155" s="279"/>
      <c r="H155" s="331" t="s">
        <v>921</v>
      </c>
      <c r="I155" s="331" t="s">
        <v>891</v>
      </c>
      <c r="J155" s="331"/>
      <c r="K155" s="327"/>
    </row>
    <row r="156" s="1" customFormat="1" ht="15" customHeight="1">
      <c r="B156" s="304"/>
      <c r="C156" s="331" t="s">
        <v>900</v>
      </c>
      <c r="D156" s="279"/>
      <c r="E156" s="279"/>
      <c r="F156" s="332" t="s">
        <v>887</v>
      </c>
      <c r="G156" s="279"/>
      <c r="H156" s="331" t="s">
        <v>921</v>
      </c>
      <c r="I156" s="331" t="s">
        <v>883</v>
      </c>
      <c r="J156" s="331">
        <v>50</v>
      </c>
      <c r="K156" s="327"/>
    </row>
    <row r="157" s="1" customFormat="1" ht="15" customHeight="1">
      <c r="B157" s="304"/>
      <c r="C157" s="331" t="s">
        <v>908</v>
      </c>
      <c r="D157" s="279"/>
      <c r="E157" s="279"/>
      <c r="F157" s="332" t="s">
        <v>887</v>
      </c>
      <c r="G157" s="279"/>
      <c r="H157" s="331" t="s">
        <v>921</v>
      </c>
      <c r="I157" s="331" t="s">
        <v>883</v>
      </c>
      <c r="J157" s="331">
        <v>50</v>
      </c>
      <c r="K157" s="327"/>
    </row>
    <row r="158" s="1" customFormat="1" ht="15" customHeight="1">
      <c r="B158" s="304"/>
      <c r="C158" s="331" t="s">
        <v>906</v>
      </c>
      <c r="D158" s="279"/>
      <c r="E158" s="279"/>
      <c r="F158" s="332" t="s">
        <v>887</v>
      </c>
      <c r="G158" s="279"/>
      <c r="H158" s="331" t="s">
        <v>921</v>
      </c>
      <c r="I158" s="331" t="s">
        <v>883</v>
      </c>
      <c r="J158" s="331">
        <v>50</v>
      </c>
      <c r="K158" s="327"/>
    </row>
    <row r="159" s="1" customFormat="1" ht="15" customHeight="1">
      <c r="B159" s="304"/>
      <c r="C159" s="331" t="s">
        <v>97</v>
      </c>
      <c r="D159" s="279"/>
      <c r="E159" s="279"/>
      <c r="F159" s="332" t="s">
        <v>881</v>
      </c>
      <c r="G159" s="279"/>
      <c r="H159" s="331" t="s">
        <v>943</v>
      </c>
      <c r="I159" s="331" t="s">
        <v>883</v>
      </c>
      <c r="J159" s="331" t="s">
        <v>944</v>
      </c>
      <c r="K159" s="327"/>
    </row>
    <row r="160" s="1" customFormat="1" ht="15" customHeight="1">
      <c r="B160" s="304"/>
      <c r="C160" s="331" t="s">
        <v>945</v>
      </c>
      <c r="D160" s="279"/>
      <c r="E160" s="279"/>
      <c r="F160" s="332" t="s">
        <v>881</v>
      </c>
      <c r="G160" s="279"/>
      <c r="H160" s="331" t="s">
        <v>946</v>
      </c>
      <c r="I160" s="331" t="s">
        <v>916</v>
      </c>
      <c r="J160" s="331"/>
      <c r="K160" s="327"/>
    </row>
    <row r="161" s="1" customFormat="1" ht="15" customHeight="1">
      <c r="B161" s="333"/>
      <c r="C161" s="313"/>
      <c r="D161" s="313"/>
      <c r="E161" s="313"/>
      <c r="F161" s="313"/>
      <c r="G161" s="313"/>
      <c r="H161" s="313"/>
      <c r="I161" s="313"/>
      <c r="J161" s="313"/>
      <c r="K161" s="334"/>
    </row>
    <row r="162" s="1" customFormat="1" ht="18.75" customHeight="1">
      <c r="B162" s="315"/>
      <c r="C162" s="325"/>
      <c r="D162" s="325"/>
      <c r="E162" s="325"/>
      <c r="F162" s="335"/>
      <c r="G162" s="325"/>
      <c r="H162" s="325"/>
      <c r="I162" s="325"/>
      <c r="J162" s="325"/>
      <c r="K162" s="315"/>
    </row>
    <row r="163" s="1" customFormat="1" ht="18.75" customHeight="1">
      <c r="B163" s="287"/>
      <c r="C163" s="287"/>
      <c r="D163" s="287"/>
      <c r="E163" s="287"/>
      <c r="F163" s="287"/>
      <c r="G163" s="287"/>
      <c r="H163" s="287"/>
      <c r="I163" s="287"/>
      <c r="J163" s="287"/>
      <c r="K163" s="287"/>
    </row>
    <row r="164" s="1" customFormat="1" ht="7.5" customHeight="1">
      <c r="B164" s="266"/>
      <c r="C164" s="267"/>
      <c r="D164" s="267"/>
      <c r="E164" s="267"/>
      <c r="F164" s="267"/>
      <c r="G164" s="267"/>
      <c r="H164" s="267"/>
      <c r="I164" s="267"/>
      <c r="J164" s="267"/>
      <c r="K164" s="268"/>
    </row>
    <row r="165" s="1" customFormat="1" ht="45" customHeight="1">
      <c r="B165" s="269"/>
      <c r="C165" s="270" t="s">
        <v>947</v>
      </c>
      <c r="D165" s="270"/>
      <c r="E165" s="270"/>
      <c r="F165" s="270"/>
      <c r="G165" s="270"/>
      <c r="H165" s="270"/>
      <c r="I165" s="270"/>
      <c r="J165" s="270"/>
      <c r="K165" s="271"/>
    </row>
    <row r="166" s="1" customFormat="1" ht="17.25" customHeight="1">
      <c r="B166" s="269"/>
      <c r="C166" s="294" t="s">
        <v>875</v>
      </c>
      <c r="D166" s="294"/>
      <c r="E166" s="294"/>
      <c r="F166" s="294" t="s">
        <v>876</v>
      </c>
      <c r="G166" s="336"/>
      <c r="H166" s="337" t="s">
        <v>55</v>
      </c>
      <c r="I166" s="337" t="s">
        <v>58</v>
      </c>
      <c r="J166" s="294" t="s">
        <v>877</v>
      </c>
      <c r="K166" s="271"/>
    </row>
    <row r="167" s="1" customFormat="1" ht="17.25" customHeight="1">
      <c r="B167" s="272"/>
      <c r="C167" s="296" t="s">
        <v>878</v>
      </c>
      <c r="D167" s="296"/>
      <c r="E167" s="296"/>
      <c r="F167" s="297" t="s">
        <v>879</v>
      </c>
      <c r="G167" s="338"/>
      <c r="H167" s="339"/>
      <c r="I167" s="339"/>
      <c r="J167" s="296" t="s">
        <v>880</v>
      </c>
      <c r="K167" s="274"/>
    </row>
    <row r="168" s="1" customFormat="1" ht="5.25" customHeight="1">
      <c r="B168" s="304"/>
      <c r="C168" s="299"/>
      <c r="D168" s="299"/>
      <c r="E168" s="299"/>
      <c r="F168" s="299"/>
      <c r="G168" s="300"/>
      <c r="H168" s="299"/>
      <c r="I168" s="299"/>
      <c r="J168" s="299"/>
      <c r="K168" s="327"/>
    </row>
    <row r="169" s="1" customFormat="1" ht="15" customHeight="1">
      <c r="B169" s="304"/>
      <c r="C169" s="279" t="s">
        <v>884</v>
      </c>
      <c r="D169" s="279"/>
      <c r="E169" s="279"/>
      <c r="F169" s="302" t="s">
        <v>881</v>
      </c>
      <c r="G169" s="279"/>
      <c r="H169" s="279" t="s">
        <v>921</v>
      </c>
      <c r="I169" s="279" t="s">
        <v>883</v>
      </c>
      <c r="J169" s="279">
        <v>120</v>
      </c>
      <c r="K169" s="327"/>
    </row>
    <row r="170" s="1" customFormat="1" ht="15" customHeight="1">
      <c r="B170" s="304"/>
      <c r="C170" s="279" t="s">
        <v>930</v>
      </c>
      <c r="D170" s="279"/>
      <c r="E170" s="279"/>
      <c r="F170" s="302" t="s">
        <v>881</v>
      </c>
      <c r="G170" s="279"/>
      <c r="H170" s="279" t="s">
        <v>931</v>
      </c>
      <c r="I170" s="279" t="s">
        <v>883</v>
      </c>
      <c r="J170" s="279" t="s">
        <v>932</v>
      </c>
      <c r="K170" s="327"/>
    </row>
    <row r="171" s="1" customFormat="1" ht="15" customHeight="1">
      <c r="B171" s="304"/>
      <c r="C171" s="279" t="s">
        <v>829</v>
      </c>
      <c r="D171" s="279"/>
      <c r="E171" s="279"/>
      <c r="F171" s="302" t="s">
        <v>881</v>
      </c>
      <c r="G171" s="279"/>
      <c r="H171" s="279" t="s">
        <v>948</v>
      </c>
      <c r="I171" s="279" t="s">
        <v>883</v>
      </c>
      <c r="J171" s="279" t="s">
        <v>932</v>
      </c>
      <c r="K171" s="327"/>
    </row>
    <row r="172" s="1" customFormat="1" ht="15" customHeight="1">
      <c r="B172" s="304"/>
      <c r="C172" s="279" t="s">
        <v>886</v>
      </c>
      <c r="D172" s="279"/>
      <c r="E172" s="279"/>
      <c r="F172" s="302" t="s">
        <v>887</v>
      </c>
      <c r="G172" s="279"/>
      <c r="H172" s="279" t="s">
        <v>948</v>
      </c>
      <c r="I172" s="279" t="s">
        <v>883</v>
      </c>
      <c r="J172" s="279">
        <v>50</v>
      </c>
      <c r="K172" s="327"/>
    </row>
    <row r="173" s="1" customFormat="1" ht="15" customHeight="1">
      <c r="B173" s="304"/>
      <c r="C173" s="279" t="s">
        <v>889</v>
      </c>
      <c r="D173" s="279"/>
      <c r="E173" s="279"/>
      <c r="F173" s="302" t="s">
        <v>881</v>
      </c>
      <c r="G173" s="279"/>
      <c r="H173" s="279" t="s">
        <v>948</v>
      </c>
      <c r="I173" s="279" t="s">
        <v>891</v>
      </c>
      <c r="J173" s="279"/>
      <c r="K173" s="327"/>
    </row>
    <row r="174" s="1" customFormat="1" ht="15" customHeight="1">
      <c r="B174" s="304"/>
      <c r="C174" s="279" t="s">
        <v>900</v>
      </c>
      <c r="D174" s="279"/>
      <c r="E174" s="279"/>
      <c r="F174" s="302" t="s">
        <v>887</v>
      </c>
      <c r="G174" s="279"/>
      <c r="H174" s="279" t="s">
        <v>948</v>
      </c>
      <c r="I174" s="279" t="s">
        <v>883</v>
      </c>
      <c r="J174" s="279">
        <v>50</v>
      </c>
      <c r="K174" s="327"/>
    </row>
    <row r="175" s="1" customFormat="1" ht="15" customHeight="1">
      <c r="B175" s="304"/>
      <c r="C175" s="279" t="s">
        <v>908</v>
      </c>
      <c r="D175" s="279"/>
      <c r="E175" s="279"/>
      <c r="F175" s="302" t="s">
        <v>887</v>
      </c>
      <c r="G175" s="279"/>
      <c r="H175" s="279" t="s">
        <v>948</v>
      </c>
      <c r="I175" s="279" t="s">
        <v>883</v>
      </c>
      <c r="J175" s="279">
        <v>50</v>
      </c>
      <c r="K175" s="327"/>
    </row>
    <row r="176" s="1" customFormat="1" ht="15" customHeight="1">
      <c r="B176" s="304"/>
      <c r="C176" s="279" t="s">
        <v>906</v>
      </c>
      <c r="D176" s="279"/>
      <c r="E176" s="279"/>
      <c r="F176" s="302" t="s">
        <v>887</v>
      </c>
      <c r="G176" s="279"/>
      <c r="H176" s="279" t="s">
        <v>948</v>
      </c>
      <c r="I176" s="279" t="s">
        <v>883</v>
      </c>
      <c r="J176" s="279">
        <v>50</v>
      </c>
      <c r="K176" s="327"/>
    </row>
    <row r="177" s="1" customFormat="1" ht="15" customHeight="1">
      <c r="B177" s="304"/>
      <c r="C177" s="279" t="s">
        <v>110</v>
      </c>
      <c r="D177" s="279"/>
      <c r="E177" s="279"/>
      <c r="F177" s="302" t="s">
        <v>881</v>
      </c>
      <c r="G177" s="279"/>
      <c r="H177" s="279" t="s">
        <v>949</v>
      </c>
      <c r="I177" s="279" t="s">
        <v>950</v>
      </c>
      <c r="J177" s="279"/>
      <c r="K177" s="327"/>
    </row>
    <row r="178" s="1" customFormat="1" ht="15" customHeight="1">
      <c r="B178" s="304"/>
      <c r="C178" s="279" t="s">
        <v>58</v>
      </c>
      <c r="D178" s="279"/>
      <c r="E178" s="279"/>
      <c r="F178" s="302" t="s">
        <v>881</v>
      </c>
      <c r="G178" s="279"/>
      <c r="H178" s="279" t="s">
        <v>951</v>
      </c>
      <c r="I178" s="279" t="s">
        <v>952</v>
      </c>
      <c r="J178" s="279">
        <v>1</v>
      </c>
      <c r="K178" s="327"/>
    </row>
    <row r="179" s="1" customFormat="1" ht="15" customHeight="1">
      <c r="B179" s="304"/>
      <c r="C179" s="279" t="s">
        <v>54</v>
      </c>
      <c r="D179" s="279"/>
      <c r="E179" s="279"/>
      <c r="F179" s="302" t="s">
        <v>881</v>
      </c>
      <c r="G179" s="279"/>
      <c r="H179" s="279" t="s">
        <v>953</v>
      </c>
      <c r="I179" s="279" t="s">
        <v>883</v>
      </c>
      <c r="J179" s="279">
        <v>20</v>
      </c>
      <c r="K179" s="327"/>
    </row>
    <row r="180" s="1" customFormat="1" ht="15" customHeight="1">
      <c r="B180" s="304"/>
      <c r="C180" s="279" t="s">
        <v>55</v>
      </c>
      <c r="D180" s="279"/>
      <c r="E180" s="279"/>
      <c r="F180" s="302" t="s">
        <v>881</v>
      </c>
      <c r="G180" s="279"/>
      <c r="H180" s="279" t="s">
        <v>954</v>
      </c>
      <c r="I180" s="279" t="s">
        <v>883</v>
      </c>
      <c r="J180" s="279">
        <v>255</v>
      </c>
      <c r="K180" s="327"/>
    </row>
    <row r="181" s="1" customFormat="1" ht="15" customHeight="1">
      <c r="B181" s="304"/>
      <c r="C181" s="279" t="s">
        <v>111</v>
      </c>
      <c r="D181" s="279"/>
      <c r="E181" s="279"/>
      <c r="F181" s="302" t="s">
        <v>881</v>
      </c>
      <c r="G181" s="279"/>
      <c r="H181" s="279" t="s">
        <v>845</v>
      </c>
      <c r="I181" s="279" t="s">
        <v>883</v>
      </c>
      <c r="J181" s="279">
        <v>10</v>
      </c>
      <c r="K181" s="327"/>
    </row>
    <row r="182" s="1" customFormat="1" ht="15" customHeight="1">
      <c r="B182" s="304"/>
      <c r="C182" s="279" t="s">
        <v>112</v>
      </c>
      <c r="D182" s="279"/>
      <c r="E182" s="279"/>
      <c r="F182" s="302" t="s">
        <v>881</v>
      </c>
      <c r="G182" s="279"/>
      <c r="H182" s="279" t="s">
        <v>955</v>
      </c>
      <c r="I182" s="279" t="s">
        <v>916</v>
      </c>
      <c r="J182" s="279"/>
      <c r="K182" s="327"/>
    </row>
    <row r="183" s="1" customFormat="1" ht="15" customHeight="1">
      <c r="B183" s="304"/>
      <c r="C183" s="279" t="s">
        <v>956</v>
      </c>
      <c r="D183" s="279"/>
      <c r="E183" s="279"/>
      <c r="F183" s="302" t="s">
        <v>881</v>
      </c>
      <c r="G183" s="279"/>
      <c r="H183" s="279" t="s">
        <v>957</v>
      </c>
      <c r="I183" s="279" t="s">
        <v>916</v>
      </c>
      <c r="J183" s="279"/>
      <c r="K183" s="327"/>
    </row>
    <row r="184" s="1" customFormat="1" ht="15" customHeight="1">
      <c r="B184" s="304"/>
      <c r="C184" s="279" t="s">
        <v>945</v>
      </c>
      <c r="D184" s="279"/>
      <c r="E184" s="279"/>
      <c r="F184" s="302" t="s">
        <v>881</v>
      </c>
      <c r="G184" s="279"/>
      <c r="H184" s="279" t="s">
        <v>958</v>
      </c>
      <c r="I184" s="279" t="s">
        <v>916</v>
      </c>
      <c r="J184" s="279"/>
      <c r="K184" s="327"/>
    </row>
    <row r="185" s="1" customFormat="1" ht="15" customHeight="1">
      <c r="B185" s="304"/>
      <c r="C185" s="279" t="s">
        <v>114</v>
      </c>
      <c r="D185" s="279"/>
      <c r="E185" s="279"/>
      <c r="F185" s="302" t="s">
        <v>887</v>
      </c>
      <c r="G185" s="279"/>
      <c r="H185" s="279" t="s">
        <v>959</v>
      </c>
      <c r="I185" s="279" t="s">
        <v>883</v>
      </c>
      <c r="J185" s="279">
        <v>50</v>
      </c>
      <c r="K185" s="327"/>
    </row>
    <row r="186" s="1" customFormat="1" ht="15" customHeight="1">
      <c r="B186" s="304"/>
      <c r="C186" s="279" t="s">
        <v>960</v>
      </c>
      <c r="D186" s="279"/>
      <c r="E186" s="279"/>
      <c r="F186" s="302" t="s">
        <v>887</v>
      </c>
      <c r="G186" s="279"/>
      <c r="H186" s="279" t="s">
        <v>961</v>
      </c>
      <c r="I186" s="279" t="s">
        <v>962</v>
      </c>
      <c r="J186" s="279"/>
      <c r="K186" s="327"/>
    </row>
    <row r="187" s="1" customFormat="1" ht="15" customHeight="1">
      <c r="B187" s="304"/>
      <c r="C187" s="279" t="s">
        <v>963</v>
      </c>
      <c r="D187" s="279"/>
      <c r="E187" s="279"/>
      <c r="F187" s="302" t="s">
        <v>887</v>
      </c>
      <c r="G187" s="279"/>
      <c r="H187" s="279" t="s">
        <v>964</v>
      </c>
      <c r="I187" s="279" t="s">
        <v>962</v>
      </c>
      <c r="J187" s="279"/>
      <c r="K187" s="327"/>
    </row>
    <row r="188" s="1" customFormat="1" ht="15" customHeight="1">
      <c r="B188" s="304"/>
      <c r="C188" s="279" t="s">
        <v>965</v>
      </c>
      <c r="D188" s="279"/>
      <c r="E188" s="279"/>
      <c r="F188" s="302" t="s">
        <v>887</v>
      </c>
      <c r="G188" s="279"/>
      <c r="H188" s="279" t="s">
        <v>966</v>
      </c>
      <c r="I188" s="279" t="s">
        <v>962</v>
      </c>
      <c r="J188" s="279"/>
      <c r="K188" s="327"/>
    </row>
    <row r="189" s="1" customFormat="1" ht="15" customHeight="1">
      <c r="B189" s="304"/>
      <c r="C189" s="340" t="s">
        <v>967</v>
      </c>
      <c r="D189" s="279"/>
      <c r="E189" s="279"/>
      <c r="F189" s="302" t="s">
        <v>887</v>
      </c>
      <c r="G189" s="279"/>
      <c r="H189" s="279" t="s">
        <v>968</v>
      </c>
      <c r="I189" s="279" t="s">
        <v>969</v>
      </c>
      <c r="J189" s="341" t="s">
        <v>970</v>
      </c>
      <c r="K189" s="327"/>
    </row>
    <row r="190" s="16" customFormat="1" ht="15" customHeight="1">
      <c r="B190" s="342"/>
      <c r="C190" s="343" t="s">
        <v>971</v>
      </c>
      <c r="D190" s="344"/>
      <c r="E190" s="344"/>
      <c r="F190" s="345" t="s">
        <v>887</v>
      </c>
      <c r="G190" s="344"/>
      <c r="H190" s="344" t="s">
        <v>972</v>
      </c>
      <c r="I190" s="344" t="s">
        <v>969</v>
      </c>
      <c r="J190" s="346" t="s">
        <v>970</v>
      </c>
      <c r="K190" s="347"/>
    </row>
    <row r="191" s="1" customFormat="1" ht="15" customHeight="1">
      <c r="B191" s="304"/>
      <c r="C191" s="340" t="s">
        <v>43</v>
      </c>
      <c r="D191" s="279"/>
      <c r="E191" s="279"/>
      <c r="F191" s="302" t="s">
        <v>881</v>
      </c>
      <c r="G191" s="279"/>
      <c r="H191" s="276" t="s">
        <v>973</v>
      </c>
      <c r="I191" s="279" t="s">
        <v>974</v>
      </c>
      <c r="J191" s="279"/>
      <c r="K191" s="327"/>
    </row>
    <row r="192" s="1" customFormat="1" ht="15" customHeight="1">
      <c r="B192" s="304"/>
      <c r="C192" s="340" t="s">
        <v>975</v>
      </c>
      <c r="D192" s="279"/>
      <c r="E192" s="279"/>
      <c r="F192" s="302" t="s">
        <v>881</v>
      </c>
      <c r="G192" s="279"/>
      <c r="H192" s="279" t="s">
        <v>976</v>
      </c>
      <c r="I192" s="279" t="s">
        <v>916</v>
      </c>
      <c r="J192" s="279"/>
      <c r="K192" s="327"/>
    </row>
    <row r="193" s="1" customFormat="1" ht="15" customHeight="1">
      <c r="B193" s="304"/>
      <c r="C193" s="340" t="s">
        <v>977</v>
      </c>
      <c r="D193" s="279"/>
      <c r="E193" s="279"/>
      <c r="F193" s="302" t="s">
        <v>881</v>
      </c>
      <c r="G193" s="279"/>
      <c r="H193" s="279" t="s">
        <v>978</v>
      </c>
      <c r="I193" s="279" t="s">
        <v>916</v>
      </c>
      <c r="J193" s="279"/>
      <c r="K193" s="327"/>
    </row>
    <row r="194" s="1" customFormat="1" ht="15" customHeight="1">
      <c r="B194" s="304"/>
      <c r="C194" s="340" t="s">
        <v>979</v>
      </c>
      <c r="D194" s="279"/>
      <c r="E194" s="279"/>
      <c r="F194" s="302" t="s">
        <v>887</v>
      </c>
      <c r="G194" s="279"/>
      <c r="H194" s="279" t="s">
        <v>980</v>
      </c>
      <c r="I194" s="279" t="s">
        <v>916</v>
      </c>
      <c r="J194" s="279"/>
      <c r="K194" s="327"/>
    </row>
    <row r="195" s="1" customFormat="1" ht="15" customHeight="1">
      <c r="B195" s="333"/>
      <c r="C195" s="348"/>
      <c r="D195" s="313"/>
      <c r="E195" s="313"/>
      <c r="F195" s="313"/>
      <c r="G195" s="313"/>
      <c r="H195" s="313"/>
      <c r="I195" s="313"/>
      <c r="J195" s="313"/>
      <c r="K195" s="334"/>
    </row>
    <row r="196" s="1" customFormat="1" ht="18.75" customHeight="1">
      <c r="B196" s="315"/>
      <c r="C196" s="325"/>
      <c r="D196" s="325"/>
      <c r="E196" s="325"/>
      <c r="F196" s="335"/>
      <c r="G196" s="325"/>
      <c r="H196" s="325"/>
      <c r="I196" s="325"/>
      <c r="J196" s="325"/>
      <c r="K196" s="315"/>
    </row>
    <row r="197" s="1" customFormat="1" ht="18.75" customHeight="1">
      <c r="B197" s="315"/>
      <c r="C197" s="325"/>
      <c r="D197" s="325"/>
      <c r="E197" s="325"/>
      <c r="F197" s="335"/>
      <c r="G197" s="325"/>
      <c r="H197" s="325"/>
      <c r="I197" s="325"/>
      <c r="J197" s="325"/>
      <c r="K197" s="315"/>
    </row>
    <row r="198" s="1" customFormat="1" ht="18.75" customHeight="1">
      <c r="B198" s="287"/>
      <c r="C198" s="287"/>
      <c r="D198" s="287"/>
      <c r="E198" s="287"/>
      <c r="F198" s="287"/>
      <c r="G198" s="287"/>
      <c r="H198" s="287"/>
      <c r="I198" s="287"/>
      <c r="J198" s="287"/>
      <c r="K198" s="287"/>
    </row>
    <row r="199" s="1" customFormat="1" ht="13.5">
      <c r="B199" s="266"/>
      <c r="C199" s="267"/>
      <c r="D199" s="267"/>
      <c r="E199" s="267"/>
      <c r="F199" s="267"/>
      <c r="G199" s="267"/>
      <c r="H199" s="267"/>
      <c r="I199" s="267"/>
      <c r="J199" s="267"/>
      <c r="K199" s="268"/>
    </row>
    <row r="200" s="1" customFormat="1" ht="21">
      <c r="B200" s="269"/>
      <c r="C200" s="270" t="s">
        <v>981</v>
      </c>
      <c r="D200" s="270"/>
      <c r="E200" s="270"/>
      <c r="F200" s="270"/>
      <c r="G200" s="270"/>
      <c r="H200" s="270"/>
      <c r="I200" s="270"/>
      <c r="J200" s="270"/>
      <c r="K200" s="271"/>
    </row>
    <row r="201" s="1" customFormat="1" ht="25.5" customHeight="1">
      <c r="B201" s="269"/>
      <c r="C201" s="349" t="s">
        <v>982</v>
      </c>
      <c r="D201" s="349"/>
      <c r="E201" s="349"/>
      <c r="F201" s="349" t="s">
        <v>983</v>
      </c>
      <c r="G201" s="350"/>
      <c r="H201" s="349" t="s">
        <v>984</v>
      </c>
      <c r="I201" s="349"/>
      <c r="J201" s="349"/>
      <c r="K201" s="271"/>
    </row>
    <row r="202" s="1" customFormat="1" ht="5.25" customHeight="1">
      <c r="B202" s="304"/>
      <c r="C202" s="299"/>
      <c r="D202" s="299"/>
      <c r="E202" s="299"/>
      <c r="F202" s="299"/>
      <c r="G202" s="325"/>
      <c r="H202" s="299"/>
      <c r="I202" s="299"/>
      <c r="J202" s="299"/>
      <c r="K202" s="327"/>
    </row>
    <row r="203" s="1" customFormat="1" ht="15" customHeight="1">
      <c r="B203" s="304"/>
      <c r="C203" s="279" t="s">
        <v>974</v>
      </c>
      <c r="D203" s="279"/>
      <c r="E203" s="279"/>
      <c r="F203" s="302" t="s">
        <v>44</v>
      </c>
      <c r="G203" s="279"/>
      <c r="H203" s="279" t="s">
        <v>985</v>
      </c>
      <c r="I203" s="279"/>
      <c r="J203" s="279"/>
      <c r="K203" s="327"/>
    </row>
    <row r="204" s="1" customFormat="1" ht="15" customHeight="1">
      <c r="B204" s="304"/>
      <c r="C204" s="279"/>
      <c r="D204" s="279"/>
      <c r="E204" s="279"/>
      <c r="F204" s="302" t="s">
        <v>45</v>
      </c>
      <c r="G204" s="279"/>
      <c r="H204" s="279" t="s">
        <v>986</v>
      </c>
      <c r="I204" s="279"/>
      <c r="J204" s="279"/>
      <c r="K204" s="327"/>
    </row>
    <row r="205" s="1" customFormat="1" ht="15" customHeight="1">
      <c r="B205" s="304"/>
      <c r="C205" s="279"/>
      <c r="D205" s="279"/>
      <c r="E205" s="279"/>
      <c r="F205" s="302" t="s">
        <v>48</v>
      </c>
      <c r="G205" s="279"/>
      <c r="H205" s="279" t="s">
        <v>987</v>
      </c>
      <c r="I205" s="279"/>
      <c r="J205" s="279"/>
      <c r="K205" s="327"/>
    </row>
    <row r="206" s="1" customFormat="1" ht="15" customHeight="1">
      <c r="B206" s="304"/>
      <c r="C206" s="279"/>
      <c r="D206" s="279"/>
      <c r="E206" s="279"/>
      <c r="F206" s="302" t="s">
        <v>46</v>
      </c>
      <c r="G206" s="279"/>
      <c r="H206" s="279" t="s">
        <v>988</v>
      </c>
      <c r="I206" s="279"/>
      <c r="J206" s="279"/>
      <c r="K206" s="327"/>
    </row>
    <row r="207" s="1" customFormat="1" ht="15" customHeight="1">
      <c r="B207" s="304"/>
      <c r="C207" s="279"/>
      <c r="D207" s="279"/>
      <c r="E207" s="279"/>
      <c r="F207" s="302" t="s">
        <v>47</v>
      </c>
      <c r="G207" s="279"/>
      <c r="H207" s="279" t="s">
        <v>989</v>
      </c>
      <c r="I207" s="279"/>
      <c r="J207" s="279"/>
      <c r="K207" s="327"/>
    </row>
    <row r="208" s="1" customFormat="1" ht="15" customHeight="1">
      <c r="B208" s="304"/>
      <c r="C208" s="279"/>
      <c r="D208" s="279"/>
      <c r="E208" s="279"/>
      <c r="F208" s="302"/>
      <c r="G208" s="279"/>
      <c r="H208" s="279"/>
      <c r="I208" s="279"/>
      <c r="J208" s="279"/>
      <c r="K208" s="327"/>
    </row>
    <row r="209" s="1" customFormat="1" ht="15" customHeight="1">
      <c r="B209" s="304"/>
      <c r="C209" s="279" t="s">
        <v>928</v>
      </c>
      <c r="D209" s="279"/>
      <c r="E209" s="279"/>
      <c r="F209" s="302" t="s">
        <v>80</v>
      </c>
      <c r="G209" s="279"/>
      <c r="H209" s="279" t="s">
        <v>990</v>
      </c>
      <c r="I209" s="279"/>
      <c r="J209" s="279"/>
      <c r="K209" s="327"/>
    </row>
    <row r="210" s="1" customFormat="1" ht="15" customHeight="1">
      <c r="B210" s="304"/>
      <c r="C210" s="279"/>
      <c r="D210" s="279"/>
      <c r="E210" s="279"/>
      <c r="F210" s="302" t="s">
        <v>823</v>
      </c>
      <c r="G210" s="279"/>
      <c r="H210" s="279" t="s">
        <v>824</v>
      </c>
      <c r="I210" s="279"/>
      <c r="J210" s="279"/>
      <c r="K210" s="327"/>
    </row>
    <row r="211" s="1" customFormat="1" ht="15" customHeight="1">
      <c r="B211" s="304"/>
      <c r="C211" s="279"/>
      <c r="D211" s="279"/>
      <c r="E211" s="279"/>
      <c r="F211" s="302" t="s">
        <v>821</v>
      </c>
      <c r="G211" s="279"/>
      <c r="H211" s="279" t="s">
        <v>991</v>
      </c>
      <c r="I211" s="279"/>
      <c r="J211" s="279"/>
      <c r="K211" s="327"/>
    </row>
    <row r="212" s="1" customFormat="1" ht="15" customHeight="1">
      <c r="B212" s="351"/>
      <c r="C212" s="279"/>
      <c r="D212" s="279"/>
      <c r="E212" s="279"/>
      <c r="F212" s="302" t="s">
        <v>825</v>
      </c>
      <c r="G212" s="340"/>
      <c r="H212" s="331" t="s">
        <v>826</v>
      </c>
      <c r="I212" s="331"/>
      <c r="J212" s="331"/>
      <c r="K212" s="352"/>
    </row>
    <row r="213" s="1" customFormat="1" ht="15" customHeight="1">
      <c r="B213" s="351"/>
      <c r="C213" s="279"/>
      <c r="D213" s="279"/>
      <c r="E213" s="279"/>
      <c r="F213" s="302" t="s">
        <v>827</v>
      </c>
      <c r="G213" s="340"/>
      <c r="H213" s="331" t="s">
        <v>88</v>
      </c>
      <c r="I213" s="331"/>
      <c r="J213" s="331"/>
      <c r="K213" s="352"/>
    </row>
    <row r="214" s="1" customFormat="1" ht="15" customHeight="1">
      <c r="B214" s="351"/>
      <c r="C214" s="279"/>
      <c r="D214" s="279"/>
      <c r="E214" s="279"/>
      <c r="F214" s="302"/>
      <c r="G214" s="340"/>
      <c r="H214" s="331"/>
      <c r="I214" s="331"/>
      <c r="J214" s="331"/>
      <c r="K214" s="352"/>
    </row>
    <row r="215" s="1" customFormat="1" ht="15" customHeight="1">
      <c r="B215" s="351"/>
      <c r="C215" s="279" t="s">
        <v>952</v>
      </c>
      <c r="D215" s="279"/>
      <c r="E215" s="279"/>
      <c r="F215" s="302">
        <v>1</v>
      </c>
      <c r="G215" s="340"/>
      <c r="H215" s="331" t="s">
        <v>992</v>
      </c>
      <c r="I215" s="331"/>
      <c r="J215" s="331"/>
      <c r="K215" s="352"/>
    </row>
    <row r="216" s="1" customFormat="1" ht="15" customHeight="1">
      <c r="B216" s="351"/>
      <c r="C216" s="279"/>
      <c r="D216" s="279"/>
      <c r="E216" s="279"/>
      <c r="F216" s="302">
        <v>2</v>
      </c>
      <c r="G216" s="340"/>
      <c r="H216" s="331" t="s">
        <v>993</v>
      </c>
      <c r="I216" s="331"/>
      <c r="J216" s="331"/>
      <c r="K216" s="352"/>
    </row>
    <row r="217" s="1" customFormat="1" ht="15" customHeight="1">
      <c r="B217" s="351"/>
      <c r="C217" s="279"/>
      <c r="D217" s="279"/>
      <c r="E217" s="279"/>
      <c r="F217" s="302">
        <v>3</v>
      </c>
      <c r="G217" s="340"/>
      <c r="H217" s="331" t="s">
        <v>994</v>
      </c>
      <c r="I217" s="331"/>
      <c r="J217" s="331"/>
      <c r="K217" s="352"/>
    </row>
    <row r="218" s="1" customFormat="1" ht="15" customHeight="1">
      <c r="B218" s="351"/>
      <c r="C218" s="279"/>
      <c r="D218" s="279"/>
      <c r="E218" s="279"/>
      <c r="F218" s="302">
        <v>4</v>
      </c>
      <c r="G218" s="340"/>
      <c r="H218" s="331" t="s">
        <v>995</v>
      </c>
      <c r="I218" s="331"/>
      <c r="J218" s="331"/>
      <c r="K218" s="352"/>
    </row>
    <row r="219" s="1" customFormat="1" ht="12.75" customHeight="1">
      <c r="B219" s="353"/>
      <c r="C219" s="354"/>
      <c r="D219" s="354"/>
      <c r="E219" s="354"/>
      <c r="F219" s="354"/>
      <c r="G219" s="354"/>
      <c r="H219" s="354"/>
      <c r="I219" s="354"/>
      <c r="J219" s="354"/>
      <c r="K219" s="355"/>
    </row>
  </sheetData>
  <sheetProtection autoFilter="0" deleteColumns="0" deleteRows="0" formatCells="0" formatColumns="0" formatRows="0" insertColumns="0" insertHyperlinks="0" insertRows="0" pivotTables="0" sort="0"/>
  <mergeCells count="77"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D47:J47"/>
    <mergeCell ref="E48:J48"/>
    <mergeCell ref="E49:J49"/>
    <mergeCell ref="E50:J50"/>
    <mergeCell ref="D51:J51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102:J102"/>
    <mergeCell ref="C122:J122"/>
    <mergeCell ref="C147:J147"/>
    <mergeCell ref="C165:J165"/>
    <mergeCell ref="C200:J200"/>
    <mergeCell ref="H201:J201"/>
    <mergeCell ref="H203:J203"/>
    <mergeCell ref="H204:J204"/>
    <mergeCell ref="H205:J205"/>
    <mergeCell ref="H206:J206"/>
    <mergeCell ref="H207:J207"/>
    <mergeCell ref="H209:J209"/>
    <mergeCell ref="H211:J211"/>
    <mergeCell ref="H215:J215"/>
    <mergeCell ref="H217:J217"/>
    <mergeCell ref="H218:J218"/>
    <mergeCell ref="H216:J216"/>
    <mergeCell ref="H213:J213"/>
    <mergeCell ref="H212:J212"/>
    <mergeCell ref="H210:J210"/>
  </mergeCells>
  <pageMargins left="0.5902778" right="0.5902778" top="0.5902778" bottom="0.5902778" header="0" footer="0"/>
  <pageSetup r:id="rId1" paperSize="9" orientation="portrait" scale="77" fitToHeight="0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Habelová Markéta</dc:creator>
  <cp:lastModifiedBy>Habelová Markéta</cp:lastModifiedBy>
  <dcterms:created xsi:type="dcterms:W3CDTF">2025-06-10T17:23:29Z</dcterms:created>
  <dcterms:modified xsi:type="dcterms:W3CDTF">2025-06-10T17:23:33Z</dcterms:modified>
</cp:coreProperties>
</file>